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worksheets/sheet1.xml" ContentType="application/vnd.openxmlformats-officedocument.spreadsheetml.worksheet+xml"/>
  <Override PartName="/xl/drawings/drawing3.xml" ContentType="application/vnd.openxmlformats-officedocument.drawing+xml"/>
  <Override PartName="/xl/drawings/drawing1.xml" ContentType="application/vnd.openxmlformats-officedocument.drawing+xml"/>
  <Override PartName="/xl/worksheets/sheet14.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chartsheets/sheet1.xml" ContentType="application/vnd.openxmlformats-officedocument.spreadsheetml.chart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15.xml" ContentType="application/vnd.openxmlformats-officedocument.spreadsheetml.worksheet+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5.xml" ContentType="application/vnd.openxmlformats-officedocument.spreadsheetml.worksheet+xml"/>
  <Override PartName="/docProps/app.xml" ContentType="application/vnd.openxmlformats-officedocument.extended-properties+xml"/>
  <Override PartName="/xl/externalLinks/externalLink7.xml" ContentType="application/vnd.openxmlformats-officedocument.spreadsheetml.externalLink+xml"/>
  <Override PartName="/xl/externalLinks/externalLink6.xml" ContentType="application/vnd.openxmlformats-officedocument.spreadsheetml.externalLink+xml"/>
  <Override PartName="/xl/calcChain.xml" ContentType="application/vnd.openxmlformats-officedocument.spreadsheetml.calcChain+xml"/>
  <Override PartName="/xl/customProperty28.bin" ContentType="application/vnd.openxmlformats-officedocument.spreadsheetml.customProperty"/>
  <Override PartName="/xl/customProperty29.bin" ContentType="application/vnd.openxmlformats-officedocument.spreadsheetml.customProperty"/>
  <Override PartName="/docProps/core.xml" ContentType="application/vnd.openxmlformats-package.core-properties+xml"/>
  <Override PartName="/xl/customProperty27.bin" ContentType="application/vnd.openxmlformats-officedocument.spreadsheetml.customProperty"/>
  <Override PartName="/xl/externalLinks/externalLink4.xml" ContentType="application/vnd.openxmlformats-officedocument.spreadsheetml.externalLink+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5.xml" ContentType="application/vnd.openxmlformats-officedocument.spreadsheetml.externalLink+xml"/>
  <Override PartName="/xl/customProperty26.bin" ContentType="application/vnd.openxmlformats-officedocument.spreadsheetml.customProperty"/>
  <Override PartName="/xl/customProperty14.bin" ContentType="application/vnd.openxmlformats-officedocument.spreadsheetml.customProperty"/>
  <Override PartName="/xl/customProperty15.bin" ContentType="application/vnd.openxmlformats-officedocument.spreadsheetml.customProperty"/>
  <Override PartName="/xl/customProperty5.bin" ContentType="application/vnd.openxmlformats-officedocument.spreadsheetml.customProperty"/>
  <Override PartName="/xl/customProperty4.bin" ContentType="application/vnd.openxmlformats-officedocument.spreadsheetml.customProperty"/>
  <Override PartName="/xl/customProperty13.bin" ContentType="application/vnd.openxmlformats-officedocument.spreadsheetml.customProperty"/>
  <Override PartName="/xl/customProperty12.bin" ContentType="application/vnd.openxmlformats-officedocument.spreadsheetml.customProperty"/>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ustomProperty10.bin" ContentType="application/vnd.openxmlformats-officedocument.spreadsheetml.customProperty"/>
  <Override PartName="/xl/customProperty11.bin" ContentType="application/vnd.openxmlformats-officedocument.spreadsheetml.customProperty"/>
  <Override PartName="/xl/customProperty16.bin" ContentType="application/vnd.openxmlformats-officedocument.spreadsheetml.customProperty"/>
  <Override PartName="/xl/customProperty17.bin" ContentType="application/vnd.openxmlformats-officedocument.spreadsheetml.customProperty"/>
  <Override PartName="/xl/customProperty3.bin" ContentType="application/vnd.openxmlformats-officedocument.spreadsheetml.customProperty"/>
  <Override PartName="/xl/comments2.xml" ContentType="application/vnd.openxmlformats-officedocument.spreadsheetml.comments+xml"/>
  <Override PartName="/xl/customProperty22.bin" ContentType="application/vnd.openxmlformats-officedocument.spreadsheetml.customProperty"/>
  <Override PartName="/xl/customProperty23.bin" ContentType="application/vnd.openxmlformats-officedocument.spreadsheetml.customProperty"/>
  <Override PartName="/xl/customProperty24.bin" ContentType="application/vnd.openxmlformats-officedocument.spreadsheetml.customProperty"/>
  <Override PartName="/xl/customProperty25.bin" ContentType="application/vnd.openxmlformats-officedocument.spreadsheetml.customProperty"/>
  <Override PartName="/xl/customProperty1.bin" ContentType="application/vnd.openxmlformats-officedocument.spreadsheetml.customProperty"/>
  <Override PartName="/xl/customProperty21.bin" ContentType="application/vnd.openxmlformats-officedocument.spreadsheetml.customProperty"/>
  <Override PartName="/xl/customProperty20.bin" ContentType="application/vnd.openxmlformats-officedocument.spreadsheetml.customProperty"/>
  <Override PartName="/xl/customProperty2.bin" ContentType="application/vnd.openxmlformats-officedocument.spreadsheetml.customProperty"/>
  <Override PartName="/xl/comments1.xml" ContentType="application/vnd.openxmlformats-officedocument.spreadsheetml.comments+xml"/>
  <Override PartName="/xl/customProperty18.bin" ContentType="application/vnd.openxmlformats-officedocument.spreadsheetml.customProperty"/>
  <Override PartName="/xl/customProperty19.bin" ContentType="application/vnd.openxmlformats-officedocument.spreadsheetml.customProperty"/>
  <Override PartName="/xl/customProperty6.bin" ContentType="application/vnd.openxmlformats-officedocument.spreadsheetml.customProperty"/>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64011"/>
  <mc:AlternateContent xmlns:mc="http://schemas.openxmlformats.org/markup-compatibility/2006">
    <mc:Choice Requires="x15">
      <x15ac:absPath xmlns:x15ac="http://schemas.microsoft.com/office/spreadsheetml/2010/11/ac" url="J:\GrpRates\Public\PGA Files\PGA2023_Nov 1, 2023 Effective Date\FINAL\"/>
    </mc:Choice>
  </mc:AlternateContent>
  <bookViews>
    <workbookView xWindow="-120" yWindow="-120" windowWidth="29040" windowHeight="15840" tabRatio="957"/>
  </bookViews>
  <sheets>
    <sheet name="REDACTED VERSION" sheetId="34" r:id="rId1"/>
    <sheet name="Summary Rates" sheetId="4" r:id="rId2"/>
    <sheet name="Sch. 106 PGA Amort Rates" sheetId="3" r:id="rId3"/>
    <sheet name="Sch. 106B Amort Balances" sheetId="28" r:id="rId4"/>
    <sheet name="Sch. 106 Amort Balances" sheetId="5" r:id="rId5"/>
    <sheet name="Rate Impact -&gt;" sheetId="7" r:id="rId6"/>
    <sheet name="Rate Impacts Sch 101_106" sheetId="31" r:id="rId7"/>
    <sheet name="Typical Res Bill Sch 101_106" sheetId="32" r:id="rId8"/>
    <sheet name="Sch. 106" sheetId="33" r:id="rId9"/>
    <sheet name="Work Papers --&gt;" sheetId="12" r:id="rId10"/>
    <sheet name="191 Accounts Chart" sheetId="13" r:id="rId11"/>
    <sheet name="(R) 191 Accounts Balances" sheetId="14" r:id="rId12"/>
    <sheet name="(R) Cost Projections" sheetId="15" r:id="rId13"/>
    <sheet name="Calc Recovery" sheetId="16" r:id="rId14"/>
    <sheet name="Therm Forecast" sheetId="17" r:id="rId15"/>
    <sheet name="Gas Resource Allocation Study" sheetId="18" r:id="rId16"/>
    <sheet name="FERC interest rate " sheetId="19" r:id="rId17"/>
    <sheet name="Conversion Factor" sheetId="20" r:id="rId18"/>
  </sheets>
  <externalReferences>
    <externalReference r:id="rId19"/>
    <externalReference r:id="rId20"/>
    <externalReference r:id="rId21"/>
    <externalReference r:id="rId22"/>
    <externalReference r:id="rId23"/>
    <externalReference r:id="rId24"/>
    <externalReference r:id="rId25"/>
  </externalReferences>
  <definedNames>
    <definedName name="_____________________six6" localSheetId="15" hidden="1">{#N/A,#N/A,FALSE,"CRPT";#N/A,#N/A,FALSE,"TREND";#N/A,#N/A,FALSE,"%Curve"}</definedName>
    <definedName name="_____________________six6" localSheetId="0" hidden="1">{#N/A,#N/A,FALSE,"CRPT";#N/A,#N/A,FALSE,"TREND";#N/A,#N/A,FALSE,"%Curve"}</definedName>
    <definedName name="_____________________six6" localSheetId="3" hidden="1">{#N/A,#N/A,FALSE,"CRPT";#N/A,#N/A,FALSE,"TREND";#N/A,#N/A,FALSE,"%Curve"}</definedName>
    <definedName name="_____________________six6" localSheetId="14" hidden="1">{#N/A,#N/A,FALSE,"CRPT";#N/A,#N/A,FALSE,"TREND";#N/A,#N/A,FALSE,"%Curve"}</definedName>
    <definedName name="_____________________six6" hidden="1">{#N/A,#N/A,FALSE,"CRPT";#N/A,#N/A,FALSE,"TREND";#N/A,#N/A,FALSE,"%Curve"}</definedName>
    <definedName name="____________________six6" localSheetId="15" hidden="1">{#N/A,#N/A,FALSE,"CRPT";#N/A,#N/A,FALSE,"TREND";#N/A,#N/A,FALSE,"%Curve"}</definedName>
    <definedName name="____________________six6" localSheetId="0" hidden="1">{#N/A,#N/A,FALSE,"CRPT";#N/A,#N/A,FALSE,"TREND";#N/A,#N/A,FALSE,"%Curve"}</definedName>
    <definedName name="____________________six6" localSheetId="3" hidden="1">{#N/A,#N/A,FALSE,"CRPT";#N/A,#N/A,FALSE,"TREND";#N/A,#N/A,FALSE,"%Curve"}</definedName>
    <definedName name="____________________six6" localSheetId="14" hidden="1">{#N/A,#N/A,FALSE,"CRPT";#N/A,#N/A,FALSE,"TREND";#N/A,#N/A,FALSE,"%Curve"}</definedName>
    <definedName name="____________________six6" hidden="1">{#N/A,#N/A,FALSE,"CRPT";#N/A,#N/A,FALSE,"TREND";#N/A,#N/A,FALSE,"%Curve"}</definedName>
    <definedName name="____________________www1" localSheetId="15" hidden="1">{#N/A,#N/A,FALSE,"schA"}</definedName>
    <definedName name="____________________www1" localSheetId="0" hidden="1">{#N/A,#N/A,FALSE,"schA"}</definedName>
    <definedName name="____________________www1" localSheetId="3" hidden="1">{#N/A,#N/A,FALSE,"schA"}</definedName>
    <definedName name="____________________www1" localSheetId="14" hidden="1">{#N/A,#N/A,FALSE,"schA"}</definedName>
    <definedName name="____________________www1" hidden="1">{#N/A,#N/A,FALSE,"schA"}</definedName>
    <definedName name="__________________six6" localSheetId="15" hidden="1">{#N/A,#N/A,FALSE,"CRPT";#N/A,#N/A,FALSE,"TREND";#N/A,#N/A,FALSE,"%Curve"}</definedName>
    <definedName name="__________________six6" localSheetId="0" hidden="1">{#N/A,#N/A,FALSE,"CRPT";#N/A,#N/A,FALSE,"TREND";#N/A,#N/A,FALSE,"%Curve"}</definedName>
    <definedName name="__________________six6" localSheetId="3" hidden="1">{#N/A,#N/A,FALSE,"CRPT";#N/A,#N/A,FALSE,"TREND";#N/A,#N/A,FALSE,"%Curve"}</definedName>
    <definedName name="__________________six6" localSheetId="14" hidden="1">{#N/A,#N/A,FALSE,"CRPT";#N/A,#N/A,FALSE,"TREND";#N/A,#N/A,FALSE,"%Curve"}</definedName>
    <definedName name="__________________six6" hidden="1">{#N/A,#N/A,FALSE,"CRPT";#N/A,#N/A,FALSE,"TREND";#N/A,#N/A,FALSE,"%Curve"}</definedName>
    <definedName name="__________________www1" localSheetId="15" hidden="1">{#N/A,#N/A,FALSE,"schA"}</definedName>
    <definedName name="__________________www1" localSheetId="0" hidden="1">{#N/A,#N/A,FALSE,"schA"}</definedName>
    <definedName name="__________________www1" localSheetId="3" hidden="1">{#N/A,#N/A,FALSE,"schA"}</definedName>
    <definedName name="__________________www1" localSheetId="14" hidden="1">{#N/A,#N/A,FALSE,"schA"}</definedName>
    <definedName name="__________________www1" hidden="1">{#N/A,#N/A,FALSE,"schA"}</definedName>
    <definedName name="_________________six6" localSheetId="15" hidden="1">{#N/A,#N/A,FALSE,"CRPT";#N/A,#N/A,FALSE,"TREND";#N/A,#N/A,FALSE,"%Curve"}</definedName>
    <definedName name="_________________six6" localSheetId="0" hidden="1">{#N/A,#N/A,FALSE,"CRPT";#N/A,#N/A,FALSE,"TREND";#N/A,#N/A,FALSE,"%Curve"}</definedName>
    <definedName name="_________________six6" localSheetId="3" hidden="1">{#N/A,#N/A,FALSE,"CRPT";#N/A,#N/A,FALSE,"TREND";#N/A,#N/A,FALSE,"%Curve"}</definedName>
    <definedName name="_________________six6" localSheetId="14" hidden="1">{#N/A,#N/A,FALSE,"CRPT";#N/A,#N/A,FALSE,"TREND";#N/A,#N/A,FALSE,"%Curve"}</definedName>
    <definedName name="_________________six6" hidden="1">{#N/A,#N/A,FALSE,"CRPT";#N/A,#N/A,FALSE,"TREND";#N/A,#N/A,FALSE,"%Curve"}</definedName>
    <definedName name="_________________www1" localSheetId="15" hidden="1">{#N/A,#N/A,FALSE,"schA"}</definedName>
    <definedName name="_________________www1" localSheetId="0" hidden="1">{#N/A,#N/A,FALSE,"schA"}</definedName>
    <definedName name="_________________www1" localSheetId="3" hidden="1">{#N/A,#N/A,FALSE,"schA"}</definedName>
    <definedName name="_________________www1" localSheetId="14" hidden="1">{#N/A,#N/A,FALSE,"schA"}</definedName>
    <definedName name="_________________www1" hidden="1">{#N/A,#N/A,FALSE,"schA"}</definedName>
    <definedName name="________________six6" localSheetId="15" hidden="1">{#N/A,#N/A,FALSE,"CRPT";#N/A,#N/A,FALSE,"TREND";#N/A,#N/A,FALSE,"%Curve"}</definedName>
    <definedName name="________________six6" localSheetId="0" hidden="1">{#N/A,#N/A,FALSE,"CRPT";#N/A,#N/A,FALSE,"TREND";#N/A,#N/A,FALSE,"%Curve"}</definedName>
    <definedName name="________________six6" localSheetId="3" hidden="1">{#N/A,#N/A,FALSE,"CRPT";#N/A,#N/A,FALSE,"TREND";#N/A,#N/A,FALSE,"%Curve"}</definedName>
    <definedName name="________________six6" localSheetId="14" hidden="1">{#N/A,#N/A,FALSE,"CRPT";#N/A,#N/A,FALSE,"TREND";#N/A,#N/A,FALSE,"%Curve"}</definedName>
    <definedName name="________________six6" hidden="1">{#N/A,#N/A,FALSE,"CRPT";#N/A,#N/A,FALSE,"TREND";#N/A,#N/A,FALSE,"%Curve"}</definedName>
    <definedName name="________________www1" localSheetId="15" hidden="1">{#N/A,#N/A,FALSE,"schA"}</definedName>
    <definedName name="________________www1" localSheetId="0" hidden="1">{#N/A,#N/A,FALSE,"schA"}</definedName>
    <definedName name="________________www1" localSheetId="3" hidden="1">{#N/A,#N/A,FALSE,"schA"}</definedName>
    <definedName name="________________www1" localSheetId="14" hidden="1">{#N/A,#N/A,FALSE,"schA"}</definedName>
    <definedName name="________________www1" hidden="1">{#N/A,#N/A,FALSE,"schA"}</definedName>
    <definedName name="_______________six6" localSheetId="15" hidden="1">{#N/A,#N/A,FALSE,"CRPT";#N/A,#N/A,FALSE,"TREND";#N/A,#N/A,FALSE,"%Curve"}</definedName>
    <definedName name="_______________six6" localSheetId="0" hidden="1">{#N/A,#N/A,FALSE,"CRPT";#N/A,#N/A,FALSE,"TREND";#N/A,#N/A,FALSE,"%Curve"}</definedName>
    <definedName name="_______________six6" localSheetId="3" hidden="1">{#N/A,#N/A,FALSE,"CRPT";#N/A,#N/A,FALSE,"TREND";#N/A,#N/A,FALSE,"%Curve"}</definedName>
    <definedName name="_______________six6" localSheetId="14" hidden="1">{#N/A,#N/A,FALSE,"CRPT";#N/A,#N/A,FALSE,"TREND";#N/A,#N/A,FALSE,"%Curve"}</definedName>
    <definedName name="_______________six6" hidden="1">{#N/A,#N/A,FALSE,"CRPT";#N/A,#N/A,FALSE,"TREND";#N/A,#N/A,FALSE,"%Curve"}</definedName>
    <definedName name="_______________www1" localSheetId="15" hidden="1">{#N/A,#N/A,FALSE,"schA"}</definedName>
    <definedName name="_______________www1" localSheetId="0" hidden="1">{#N/A,#N/A,FALSE,"schA"}</definedName>
    <definedName name="_______________www1" localSheetId="3" hidden="1">{#N/A,#N/A,FALSE,"schA"}</definedName>
    <definedName name="_______________www1" localSheetId="14" hidden="1">{#N/A,#N/A,FALSE,"schA"}</definedName>
    <definedName name="_______________www1" hidden="1">{#N/A,#N/A,FALSE,"schA"}</definedName>
    <definedName name="______________six6" localSheetId="15" hidden="1">{#N/A,#N/A,FALSE,"CRPT";#N/A,#N/A,FALSE,"TREND";#N/A,#N/A,FALSE,"%Curve"}</definedName>
    <definedName name="______________six6" localSheetId="0" hidden="1">{#N/A,#N/A,FALSE,"CRPT";#N/A,#N/A,FALSE,"TREND";#N/A,#N/A,FALSE,"%Curve"}</definedName>
    <definedName name="______________six6" localSheetId="3" hidden="1">{#N/A,#N/A,FALSE,"CRPT";#N/A,#N/A,FALSE,"TREND";#N/A,#N/A,FALSE,"%Curve"}</definedName>
    <definedName name="______________six6" localSheetId="14" hidden="1">{#N/A,#N/A,FALSE,"CRPT";#N/A,#N/A,FALSE,"TREND";#N/A,#N/A,FALSE,"%Curve"}</definedName>
    <definedName name="______________six6" hidden="1">{#N/A,#N/A,FALSE,"CRPT";#N/A,#N/A,FALSE,"TREND";#N/A,#N/A,FALSE,"%Curve"}</definedName>
    <definedName name="______________www1" localSheetId="15" hidden="1">{#N/A,#N/A,FALSE,"schA"}</definedName>
    <definedName name="______________www1" localSheetId="0" hidden="1">{#N/A,#N/A,FALSE,"schA"}</definedName>
    <definedName name="______________www1" localSheetId="3" hidden="1">{#N/A,#N/A,FALSE,"schA"}</definedName>
    <definedName name="______________www1" localSheetId="14" hidden="1">{#N/A,#N/A,FALSE,"schA"}</definedName>
    <definedName name="______________www1" hidden="1">{#N/A,#N/A,FALSE,"schA"}</definedName>
    <definedName name="_____________six6" localSheetId="15" hidden="1">{#N/A,#N/A,FALSE,"CRPT";#N/A,#N/A,FALSE,"TREND";#N/A,#N/A,FALSE,"%Curve"}</definedName>
    <definedName name="_____________six6" localSheetId="0" hidden="1">{#N/A,#N/A,FALSE,"CRPT";#N/A,#N/A,FALSE,"TREND";#N/A,#N/A,FALSE,"%Curve"}</definedName>
    <definedName name="_____________six6" localSheetId="3" hidden="1">{#N/A,#N/A,FALSE,"CRPT";#N/A,#N/A,FALSE,"TREND";#N/A,#N/A,FALSE,"%Curve"}</definedName>
    <definedName name="_____________six6" localSheetId="14" hidden="1">{#N/A,#N/A,FALSE,"CRPT";#N/A,#N/A,FALSE,"TREND";#N/A,#N/A,FALSE,"%Curve"}</definedName>
    <definedName name="_____________six6" hidden="1">{#N/A,#N/A,FALSE,"CRPT";#N/A,#N/A,FALSE,"TREND";#N/A,#N/A,FALSE,"%Curve"}</definedName>
    <definedName name="_____________www1" localSheetId="15" hidden="1">{#N/A,#N/A,FALSE,"schA"}</definedName>
    <definedName name="_____________www1" localSheetId="0" hidden="1">{#N/A,#N/A,FALSE,"schA"}</definedName>
    <definedName name="_____________www1" localSheetId="3" hidden="1">{#N/A,#N/A,FALSE,"schA"}</definedName>
    <definedName name="_____________www1" localSheetId="14" hidden="1">{#N/A,#N/A,FALSE,"schA"}</definedName>
    <definedName name="_____________www1" hidden="1">{#N/A,#N/A,FALSE,"schA"}</definedName>
    <definedName name="____________six6" localSheetId="15" hidden="1">{#N/A,#N/A,FALSE,"CRPT";#N/A,#N/A,FALSE,"TREND";#N/A,#N/A,FALSE,"%Curve"}</definedName>
    <definedName name="____________six6" localSheetId="0" hidden="1">{#N/A,#N/A,FALSE,"CRPT";#N/A,#N/A,FALSE,"TREND";#N/A,#N/A,FALSE,"%Curve"}</definedName>
    <definedName name="____________six6" localSheetId="3" hidden="1">{#N/A,#N/A,FALSE,"CRPT";#N/A,#N/A,FALSE,"TREND";#N/A,#N/A,FALSE,"%Curve"}</definedName>
    <definedName name="____________six6" localSheetId="14" hidden="1">{#N/A,#N/A,FALSE,"CRPT";#N/A,#N/A,FALSE,"TREND";#N/A,#N/A,FALSE,"%Curve"}</definedName>
    <definedName name="____________six6" hidden="1">{#N/A,#N/A,FALSE,"CRPT";#N/A,#N/A,FALSE,"TREND";#N/A,#N/A,FALSE,"%Curve"}</definedName>
    <definedName name="____________www1" localSheetId="15" hidden="1">{#N/A,#N/A,FALSE,"schA"}</definedName>
    <definedName name="____________www1" localSheetId="0" hidden="1">{#N/A,#N/A,FALSE,"schA"}</definedName>
    <definedName name="____________www1" localSheetId="3" hidden="1">{#N/A,#N/A,FALSE,"schA"}</definedName>
    <definedName name="____________www1" localSheetId="14" hidden="1">{#N/A,#N/A,FALSE,"schA"}</definedName>
    <definedName name="____________www1" hidden="1">{#N/A,#N/A,FALSE,"schA"}</definedName>
    <definedName name="___________six6" localSheetId="15" hidden="1">{#N/A,#N/A,FALSE,"CRPT";#N/A,#N/A,FALSE,"TREND";#N/A,#N/A,FALSE,"%Curve"}</definedName>
    <definedName name="___________six6" localSheetId="0" hidden="1">{#N/A,#N/A,FALSE,"CRPT";#N/A,#N/A,FALSE,"TREND";#N/A,#N/A,FALSE,"%Curve"}</definedName>
    <definedName name="___________six6" localSheetId="3" hidden="1">{#N/A,#N/A,FALSE,"CRPT";#N/A,#N/A,FALSE,"TREND";#N/A,#N/A,FALSE,"%Curve"}</definedName>
    <definedName name="___________six6" localSheetId="14" hidden="1">{#N/A,#N/A,FALSE,"CRPT";#N/A,#N/A,FALSE,"TREND";#N/A,#N/A,FALSE,"%Curve"}</definedName>
    <definedName name="___________six6" hidden="1">{#N/A,#N/A,FALSE,"CRPT";#N/A,#N/A,FALSE,"TREND";#N/A,#N/A,FALSE,"%Curve"}</definedName>
    <definedName name="___________www1" localSheetId="15" hidden="1">{#N/A,#N/A,FALSE,"schA"}</definedName>
    <definedName name="___________www1" localSheetId="0" hidden="1">{#N/A,#N/A,FALSE,"schA"}</definedName>
    <definedName name="___________www1" localSheetId="3" hidden="1">{#N/A,#N/A,FALSE,"schA"}</definedName>
    <definedName name="___________www1" localSheetId="14" hidden="1">{#N/A,#N/A,FALSE,"schA"}</definedName>
    <definedName name="___________www1" hidden="1">{#N/A,#N/A,FALSE,"schA"}</definedName>
    <definedName name="__________six6" localSheetId="15" hidden="1">{#N/A,#N/A,FALSE,"CRPT";#N/A,#N/A,FALSE,"TREND";#N/A,#N/A,FALSE,"%Curve"}</definedName>
    <definedName name="__________six6" localSheetId="0" hidden="1">{#N/A,#N/A,FALSE,"CRPT";#N/A,#N/A,FALSE,"TREND";#N/A,#N/A,FALSE,"%Curve"}</definedName>
    <definedName name="__________six6" localSheetId="3" hidden="1">{#N/A,#N/A,FALSE,"CRPT";#N/A,#N/A,FALSE,"TREND";#N/A,#N/A,FALSE,"%Curve"}</definedName>
    <definedName name="__________six6" localSheetId="14" hidden="1">{#N/A,#N/A,FALSE,"CRPT";#N/A,#N/A,FALSE,"TREND";#N/A,#N/A,FALSE,"%Curve"}</definedName>
    <definedName name="__________six6" hidden="1">{#N/A,#N/A,FALSE,"CRPT";#N/A,#N/A,FALSE,"TREND";#N/A,#N/A,FALSE,"%Curve"}</definedName>
    <definedName name="__________www1" localSheetId="15" hidden="1">{#N/A,#N/A,FALSE,"schA"}</definedName>
    <definedName name="__________www1" localSheetId="0" hidden="1">{#N/A,#N/A,FALSE,"schA"}</definedName>
    <definedName name="__________www1" localSheetId="3" hidden="1">{#N/A,#N/A,FALSE,"schA"}</definedName>
    <definedName name="__________www1" localSheetId="14" hidden="1">{#N/A,#N/A,FALSE,"schA"}</definedName>
    <definedName name="__________www1" hidden="1">{#N/A,#N/A,FALSE,"schA"}</definedName>
    <definedName name="_________six6" localSheetId="15" hidden="1">{#N/A,#N/A,FALSE,"CRPT";#N/A,#N/A,FALSE,"TREND";#N/A,#N/A,FALSE,"%Curve"}</definedName>
    <definedName name="_________six6" localSheetId="0" hidden="1">{#N/A,#N/A,FALSE,"CRPT";#N/A,#N/A,FALSE,"TREND";#N/A,#N/A,FALSE,"%Curve"}</definedName>
    <definedName name="_________six6" localSheetId="3" hidden="1">{#N/A,#N/A,FALSE,"CRPT";#N/A,#N/A,FALSE,"TREND";#N/A,#N/A,FALSE,"%Curve"}</definedName>
    <definedName name="_________six6" localSheetId="14" hidden="1">{#N/A,#N/A,FALSE,"CRPT";#N/A,#N/A,FALSE,"TREND";#N/A,#N/A,FALSE,"%Curve"}</definedName>
    <definedName name="_________six6" hidden="1">{#N/A,#N/A,FALSE,"CRPT";#N/A,#N/A,FALSE,"TREND";#N/A,#N/A,FALSE,"%Curve"}</definedName>
    <definedName name="_________www1" localSheetId="15" hidden="1">{#N/A,#N/A,FALSE,"schA"}</definedName>
    <definedName name="_________www1" localSheetId="0" hidden="1">{#N/A,#N/A,FALSE,"schA"}</definedName>
    <definedName name="_________www1" localSheetId="3" hidden="1">{#N/A,#N/A,FALSE,"schA"}</definedName>
    <definedName name="_________www1" localSheetId="14" hidden="1">{#N/A,#N/A,FALSE,"schA"}</definedName>
    <definedName name="_________www1" hidden="1">{#N/A,#N/A,FALSE,"schA"}</definedName>
    <definedName name="________six6" localSheetId="15" hidden="1">{#N/A,#N/A,FALSE,"CRPT";#N/A,#N/A,FALSE,"TREND";#N/A,#N/A,FALSE,"%Curve"}</definedName>
    <definedName name="________six6" localSheetId="0" hidden="1">{#N/A,#N/A,FALSE,"CRPT";#N/A,#N/A,FALSE,"TREND";#N/A,#N/A,FALSE,"%Curve"}</definedName>
    <definedName name="________six6" localSheetId="3" hidden="1">{#N/A,#N/A,FALSE,"CRPT";#N/A,#N/A,FALSE,"TREND";#N/A,#N/A,FALSE,"%Curve"}</definedName>
    <definedName name="________six6" localSheetId="14" hidden="1">{#N/A,#N/A,FALSE,"CRPT";#N/A,#N/A,FALSE,"TREND";#N/A,#N/A,FALSE,"%Curve"}</definedName>
    <definedName name="________six6" hidden="1">{#N/A,#N/A,FALSE,"CRPT";#N/A,#N/A,FALSE,"TREND";#N/A,#N/A,FALSE,"%Curve"}</definedName>
    <definedName name="________www1" localSheetId="15" hidden="1">{#N/A,#N/A,FALSE,"schA"}</definedName>
    <definedName name="________www1" localSheetId="0" hidden="1">{#N/A,#N/A,FALSE,"schA"}</definedName>
    <definedName name="________www1" localSheetId="3" hidden="1">{#N/A,#N/A,FALSE,"schA"}</definedName>
    <definedName name="________www1" localSheetId="14" hidden="1">{#N/A,#N/A,FALSE,"schA"}</definedName>
    <definedName name="________www1" hidden="1">{#N/A,#N/A,FALSE,"schA"}</definedName>
    <definedName name="_______ex1" localSheetId="15" hidden="1">{#N/A,#N/A,FALSE,"Summ";#N/A,#N/A,FALSE,"General"}</definedName>
    <definedName name="_______ex1" localSheetId="0" hidden="1">{#N/A,#N/A,FALSE,"Summ";#N/A,#N/A,FALSE,"General"}</definedName>
    <definedName name="_______ex1" localSheetId="3" hidden="1">{#N/A,#N/A,FALSE,"Summ";#N/A,#N/A,FALSE,"General"}</definedName>
    <definedName name="_______ex1" localSheetId="14" hidden="1">{#N/A,#N/A,FALSE,"Summ";#N/A,#N/A,FALSE,"General"}</definedName>
    <definedName name="_______ex1" hidden="1">{#N/A,#N/A,FALSE,"Summ";#N/A,#N/A,FALSE,"General"}</definedName>
    <definedName name="_______new1" localSheetId="15" hidden="1">{#N/A,#N/A,FALSE,"Summ";#N/A,#N/A,FALSE,"General"}</definedName>
    <definedName name="_______new1" localSheetId="0" hidden="1">{#N/A,#N/A,FALSE,"Summ";#N/A,#N/A,FALSE,"General"}</definedName>
    <definedName name="_______new1" localSheetId="3" hidden="1">{#N/A,#N/A,FALSE,"Summ";#N/A,#N/A,FALSE,"General"}</definedName>
    <definedName name="_______new1" localSheetId="14" hidden="1">{#N/A,#N/A,FALSE,"Summ";#N/A,#N/A,FALSE,"General"}</definedName>
    <definedName name="_______new1" hidden="1">{#N/A,#N/A,FALSE,"Summ";#N/A,#N/A,FALSE,"General"}</definedName>
    <definedName name="_______six6" localSheetId="15" hidden="1">{#N/A,#N/A,FALSE,"CRPT";#N/A,#N/A,FALSE,"TREND";#N/A,#N/A,FALSE,"%Curve"}</definedName>
    <definedName name="_______six6" localSheetId="0" hidden="1">{#N/A,#N/A,FALSE,"CRPT";#N/A,#N/A,FALSE,"TREND";#N/A,#N/A,FALSE,"%Curve"}</definedName>
    <definedName name="_______six6" localSheetId="3" hidden="1">{#N/A,#N/A,FALSE,"CRPT";#N/A,#N/A,FALSE,"TREND";#N/A,#N/A,FALSE,"%Curve"}</definedName>
    <definedName name="_______six6" localSheetId="14" hidden="1">{#N/A,#N/A,FALSE,"CRPT";#N/A,#N/A,FALSE,"TREND";#N/A,#N/A,FALSE,"%Curve"}</definedName>
    <definedName name="_______six6" hidden="1">{#N/A,#N/A,FALSE,"CRPT";#N/A,#N/A,FALSE,"TREND";#N/A,#N/A,FALSE,"%Curve"}</definedName>
    <definedName name="_______www1" localSheetId="15" hidden="1">{#N/A,#N/A,FALSE,"schA"}</definedName>
    <definedName name="_______www1" localSheetId="0" hidden="1">{#N/A,#N/A,FALSE,"schA"}</definedName>
    <definedName name="_______www1" localSheetId="3" hidden="1">{#N/A,#N/A,FALSE,"schA"}</definedName>
    <definedName name="_______www1" localSheetId="14" hidden="1">{#N/A,#N/A,FALSE,"schA"}</definedName>
    <definedName name="_______www1" hidden="1">{#N/A,#N/A,FALSE,"schA"}</definedName>
    <definedName name="______ex1" localSheetId="15" hidden="1">{#N/A,#N/A,FALSE,"Summ";#N/A,#N/A,FALSE,"General"}</definedName>
    <definedName name="______ex1" localSheetId="0" hidden="1">{#N/A,#N/A,FALSE,"Summ";#N/A,#N/A,FALSE,"General"}</definedName>
    <definedName name="______ex1" localSheetId="3" hidden="1">{#N/A,#N/A,FALSE,"Summ";#N/A,#N/A,FALSE,"General"}</definedName>
    <definedName name="______ex1" localSheetId="14" hidden="1">{#N/A,#N/A,FALSE,"Summ";#N/A,#N/A,FALSE,"General"}</definedName>
    <definedName name="______ex1" hidden="1">{#N/A,#N/A,FALSE,"Summ";#N/A,#N/A,FALSE,"General"}</definedName>
    <definedName name="______new1" localSheetId="15" hidden="1">{#N/A,#N/A,FALSE,"Summ";#N/A,#N/A,FALSE,"General"}</definedName>
    <definedName name="______new1" localSheetId="0" hidden="1">{#N/A,#N/A,FALSE,"Summ";#N/A,#N/A,FALSE,"General"}</definedName>
    <definedName name="______new1" localSheetId="3" hidden="1">{#N/A,#N/A,FALSE,"Summ";#N/A,#N/A,FALSE,"General"}</definedName>
    <definedName name="______new1" localSheetId="14" hidden="1">{#N/A,#N/A,FALSE,"Summ";#N/A,#N/A,FALSE,"General"}</definedName>
    <definedName name="______new1" hidden="1">{#N/A,#N/A,FALSE,"Summ";#N/A,#N/A,FALSE,"General"}</definedName>
    <definedName name="______six6" localSheetId="15" hidden="1">{#N/A,#N/A,FALSE,"CRPT";#N/A,#N/A,FALSE,"TREND";#N/A,#N/A,FALSE,"%Curve"}</definedName>
    <definedName name="______six6" localSheetId="0" hidden="1">{#N/A,#N/A,FALSE,"CRPT";#N/A,#N/A,FALSE,"TREND";#N/A,#N/A,FALSE,"%Curve"}</definedName>
    <definedName name="______six6" localSheetId="3" hidden="1">{#N/A,#N/A,FALSE,"CRPT";#N/A,#N/A,FALSE,"TREND";#N/A,#N/A,FALSE,"%Curve"}</definedName>
    <definedName name="______six6" localSheetId="14" hidden="1">{#N/A,#N/A,FALSE,"CRPT";#N/A,#N/A,FALSE,"TREND";#N/A,#N/A,FALSE,"%Curve"}</definedName>
    <definedName name="______six6" hidden="1">{#N/A,#N/A,FALSE,"CRPT";#N/A,#N/A,FALSE,"TREND";#N/A,#N/A,FALSE,"%Curve"}</definedName>
    <definedName name="______www1" localSheetId="15" hidden="1">{#N/A,#N/A,FALSE,"schA"}</definedName>
    <definedName name="______www1" localSheetId="0" hidden="1">{#N/A,#N/A,FALSE,"schA"}</definedName>
    <definedName name="______www1" localSheetId="3" hidden="1">{#N/A,#N/A,FALSE,"schA"}</definedName>
    <definedName name="______www1" localSheetId="14" hidden="1">{#N/A,#N/A,FALSE,"schA"}</definedName>
    <definedName name="______www1" hidden="1">{#N/A,#N/A,FALSE,"schA"}</definedName>
    <definedName name="_____ex1" localSheetId="15" hidden="1">{#N/A,#N/A,FALSE,"Summ";#N/A,#N/A,FALSE,"General"}</definedName>
    <definedName name="_____ex1" localSheetId="0" hidden="1">{#N/A,#N/A,FALSE,"Summ";#N/A,#N/A,FALSE,"General"}</definedName>
    <definedName name="_____ex1" localSheetId="3" hidden="1">{#N/A,#N/A,FALSE,"Summ";#N/A,#N/A,FALSE,"General"}</definedName>
    <definedName name="_____ex1" localSheetId="14" hidden="1">{#N/A,#N/A,FALSE,"Summ";#N/A,#N/A,FALSE,"General"}</definedName>
    <definedName name="_____ex1" hidden="1">{#N/A,#N/A,FALSE,"Summ";#N/A,#N/A,FALSE,"General"}</definedName>
    <definedName name="_____new1" localSheetId="15" hidden="1">{#N/A,#N/A,FALSE,"Summ";#N/A,#N/A,FALSE,"General"}</definedName>
    <definedName name="_____new1" localSheetId="0" hidden="1">{#N/A,#N/A,FALSE,"Summ";#N/A,#N/A,FALSE,"General"}</definedName>
    <definedName name="_____new1" localSheetId="3" hidden="1">{#N/A,#N/A,FALSE,"Summ";#N/A,#N/A,FALSE,"General"}</definedName>
    <definedName name="_____new1" localSheetId="14" hidden="1">{#N/A,#N/A,FALSE,"Summ";#N/A,#N/A,FALSE,"General"}</definedName>
    <definedName name="_____new1" hidden="1">{#N/A,#N/A,FALSE,"Summ";#N/A,#N/A,FALSE,"General"}</definedName>
    <definedName name="_____six6" localSheetId="15" hidden="1">{#N/A,#N/A,FALSE,"CRPT";#N/A,#N/A,FALSE,"TREND";#N/A,#N/A,FALSE,"%Curve"}</definedName>
    <definedName name="_____six6" localSheetId="0" hidden="1">{#N/A,#N/A,FALSE,"CRPT";#N/A,#N/A,FALSE,"TREND";#N/A,#N/A,FALSE,"%Curve"}</definedName>
    <definedName name="_____six6" localSheetId="3" hidden="1">{#N/A,#N/A,FALSE,"CRPT";#N/A,#N/A,FALSE,"TREND";#N/A,#N/A,FALSE,"%Curve"}</definedName>
    <definedName name="_____six6" localSheetId="14" hidden="1">{#N/A,#N/A,FALSE,"CRPT";#N/A,#N/A,FALSE,"TREND";#N/A,#N/A,FALSE,"%Curve"}</definedName>
    <definedName name="_____six6" hidden="1">{#N/A,#N/A,FALSE,"CRPT";#N/A,#N/A,FALSE,"TREND";#N/A,#N/A,FALSE,"%Curve"}</definedName>
    <definedName name="_____www1" localSheetId="15" hidden="1">{#N/A,#N/A,FALSE,"schA"}</definedName>
    <definedName name="_____www1" localSheetId="0" hidden="1">{#N/A,#N/A,FALSE,"schA"}</definedName>
    <definedName name="_____www1" localSheetId="3" hidden="1">{#N/A,#N/A,FALSE,"schA"}</definedName>
    <definedName name="_____www1" localSheetId="14" hidden="1">{#N/A,#N/A,FALSE,"schA"}</definedName>
    <definedName name="_____www1" hidden="1">{#N/A,#N/A,FALSE,"schA"}</definedName>
    <definedName name="____ex1" localSheetId="15" hidden="1">{#N/A,#N/A,FALSE,"Summ";#N/A,#N/A,FALSE,"General"}</definedName>
    <definedName name="____ex1" localSheetId="0" hidden="1">{#N/A,#N/A,FALSE,"Summ";#N/A,#N/A,FALSE,"General"}</definedName>
    <definedName name="____ex1" localSheetId="3" hidden="1">{#N/A,#N/A,FALSE,"Summ";#N/A,#N/A,FALSE,"General"}</definedName>
    <definedName name="____ex1" localSheetId="14" hidden="1">{#N/A,#N/A,FALSE,"Summ";#N/A,#N/A,FALSE,"General"}</definedName>
    <definedName name="____ex1" hidden="1">{#N/A,#N/A,FALSE,"Summ";#N/A,#N/A,FALSE,"General"}</definedName>
    <definedName name="____new1" localSheetId="15" hidden="1">{#N/A,#N/A,FALSE,"Summ";#N/A,#N/A,FALSE,"General"}</definedName>
    <definedName name="____new1" localSheetId="0" hidden="1">{#N/A,#N/A,FALSE,"Summ";#N/A,#N/A,FALSE,"General"}</definedName>
    <definedName name="____new1" localSheetId="3" hidden="1">{#N/A,#N/A,FALSE,"Summ";#N/A,#N/A,FALSE,"General"}</definedName>
    <definedName name="____new1" localSheetId="14" hidden="1">{#N/A,#N/A,FALSE,"Summ";#N/A,#N/A,FALSE,"General"}</definedName>
    <definedName name="____new1" hidden="1">{#N/A,#N/A,FALSE,"Summ";#N/A,#N/A,FALSE,"General"}</definedName>
    <definedName name="____six6" localSheetId="15" hidden="1">{#N/A,#N/A,FALSE,"CRPT";#N/A,#N/A,FALSE,"TREND";#N/A,#N/A,FALSE,"%Curve"}</definedName>
    <definedName name="____six6" localSheetId="0" hidden="1">{#N/A,#N/A,FALSE,"CRPT";#N/A,#N/A,FALSE,"TREND";#N/A,#N/A,FALSE,"%Curve"}</definedName>
    <definedName name="____six6" localSheetId="3" hidden="1">{#N/A,#N/A,FALSE,"CRPT";#N/A,#N/A,FALSE,"TREND";#N/A,#N/A,FALSE,"%Curve"}</definedName>
    <definedName name="____six6" localSheetId="14" hidden="1">{#N/A,#N/A,FALSE,"CRPT";#N/A,#N/A,FALSE,"TREND";#N/A,#N/A,FALSE,"%Curve"}</definedName>
    <definedName name="____six6" hidden="1">{#N/A,#N/A,FALSE,"CRPT";#N/A,#N/A,FALSE,"TREND";#N/A,#N/A,FALSE,"%Curve"}</definedName>
    <definedName name="____www1" localSheetId="15" hidden="1">{#N/A,#N/A,FALSE,"schA"}</definedName>
    <definedName name="____www1" localSheetId="0" hidden="1">{#N/A,#N/A,FALSE,"schA"}</definedName>
    <definedName name="____www1" localSheetId="3" hidden="1">{#N/A,#N/A,FALSE,"schA"}</definedName>
    <definedName name="____www1" localSheetId="14" hidden="1">{#N/A,#N/A,FALSE,"schA"}</definedName>
    <definedName name="____www1" hidden="1">{#N/A,#N/A,FALSE,"schA"}</definedName>
    <definedName name="___ex1" localSheetId="15" hidden="1">{#N/A,#N/A,FALSE,"Summ";#N/A,#N/A,FALSE,"General"}</definedName>
    <definedName name="___ex1" localSheetId="0" hidden="1">{#N/A,#N/A,FALSE,"Summ";#N/A,#N/A,FALSE,"General"}</definedName>
    <definedName name="___ex1" localSheetId="3" hidden="1">{#N/A,#N/A,FALSE,"Summ";#N/A,#N/A,FALSE,"General"}</definedName>
    <definedName name="___ex1" localSheetId="14" hidden="1">{#N/A,#N/A,FALSE,"Summ";#N/A,#N/A,FALSE,"General"}</definedName>
    <definedName name="___ex1" hidden="1">{#N/A,#N/A,FALSE,"Summ";#N/A,#N/A,FALSE,"General"}</definedName>
    <definedName name="___new1" localSheetId="15" hidden="1">{#N/A,#N/A,FALSE,"Summ";#N/A,#N/A,FALSE,"General"}</definedName>
    <definedName name="___new1" localSheetId="0" hidden="1">{#N/A,#N/A,FALSE,"Summ";#N/A,#N/A,FALSE,"General"}</definedName>
    <definedName name="___new1" localSheetId="3" hidden="1">{#N/A,#N/A,FALSE,"Summ";#N/A,#N/A,FALSE,"General"}</definedName>
    <definedName name="___new1" localSheetId="14" hidden="1">{#N/A,#N/A,FALSE,"Summ";#N/A,#N/A,FALSE,"General"}</definedName>
    <definedName name="___new1" hidden="1">{#N/A,#N/A,FALSE,"Summ";#N/A,#N/A,FALSE,"General"}</definedName>
    <definedName name="___six6" localSheetId="15" hidden="1">{#N/A,#N/A,FALSE,"CRPT";#N/A,#N/A,FALSE,"TREND";#N/A,#N/A,FALSE,"%Curve"}</definedName>
    <definedName name="___six6" localSheetId="0" hidden="1">{#N/A,#N/A,FALSE,"CRPT";#N/A,#N/A,FALSE,"TREND";#N/A,#N/A,FALSE,"%Curve"}</definedName>
    <definedName name="___six6" localSheetId="3" hidden="1">{#N/A,#N/A,FALSE,"CRPT";#N/A,#N/A,FALSE,"TREND";#N/A,#N/A,FALSE,"%Curve"}</definedName>
    <definedName name="___six6" localSheetId="14" hidden="1">{#N/A,#N/A,FALSE,"CRPT";#N/A,#N/A,FALSE,"TREND";#N/A,#N/A,FALSE,"%Curve"}</definedName>
    <definedName name="___six6" hidden="1">{#N/A,#N/A,FALSE,"CRPT";#N/A,#N/A,FALSE,"TREND";#N/A,#N/A,FALSE,"%Curve"}</definedName>
    <definedName name="___www1" localSheetId="15" hidden="1">{#N/A,#N/A,FALSE,"schA"}</definedName>
    <definedName name="___www1" localSheetId="0" hidden="1">{#N/A,#N/A,FALSE,"schA"}</definedName>
    <definedName name="___www1" localSheetId="3" hidden="1">{#N/A,#N/A,FALSE,"schA"}</definedName>
    <definedName name="___www1" localSheetId="14" hidden="1">{#N/A,#N/A,FALSE,"schA"}</definedName>
    <definedName name="___www1" hidden="1">{#N/A,#N/A,FALSE,"schA"}</definedName>
    <definedName name="__123Graph_D" localSheetId="0" hidden="1">#REF!</definedName>
    <definedName name="__123Graph_D" hidden="1">#REF!</definedName>
    <definedName name="__123Graph_ECURRENT" localSheetId="0" hidden="1">[1]ConsolidatingPL!#REF!</definedName>
    <definedName name="__123Graph_ECURRENT" hidden="1">[1]ConsolidatingPL!#REF!</definedName>
    <definedName name="__ex1" localSheetId="15" hidden="1">{#N/A,#N/A,FALSE,"Summ";#N/A,#N/A,FALSE,"General"}</definedName>
    <definedName name="__ex1" localSheetId="0" hidden="1">{#N/A,#N/A,FALSE,"Summ";#N/A,#N/A,FALSE,"General"}</definedName>
    <definedName name="__ex1" localSheetId="3" hidden="1">{#N/A,#N/A,FALSE,"Summ";#N/A,#N/A,FALSE,"General"}</definedName>
    <definedName name="__ex1" localSheetId="14" hidden="1">{#N/A,#N/A,FALSE,"Summ";#N/A,#N/A,FALSE,"General"}</definedName>
    <definedName name="__ex1" hidden="1">{#N/A,#N/A,FALSE,"Summ";#N/A,#N/A,FALSE,"General"}</definedName>
    <definedName name="__new1" localSheetId="15" hidden="1">{#N/A,#N/A,FALSE,"Summ";#N/A,#N/A,FALSE,"General"}</definedName>
    <definedName name="__new1" localSheetId="0" hidden="1">{#N/A,#N/A,FALSE,"Summ";#N/A,#N/A,FALSE,"General"}</definedName>
    <definedName name="__new1" localSheetId="3" hidden="1">{#N/A,#N/A,FALSE,"Summ";#N/A,#N/A,FALSE,"General"}</definedName>
    <definedName name="__new1" localSheetId="14" hidden="1">{#N/A,#N/A,FALSE,"Summ";#N/A,#N/A,FALSE,"General"}</definedName>
    <definedName name="__new1" hidden="1">{#N/A,#N/A,FALSE,"Summ";#N/A,#N/A,FALSE,"General"}</definedName>
    <definedName name="__six6" localSheetId="15" hidden="1">{#N/A,#N/A,FALSE,"CRPT";#N/A,#N/A,FALSE,"TREND";#N/A,#N/A,FALSE,"%Curve"}</definedName>
    <definedName name="__six6" localSheetId="0" hidden="1">{#N/A,#N/A,FALSE,"CRPT";#N/A,#N/A,FALSE,"TREND";#N/A,#N/A,FALSE,"%Curve"}</definedName>
    <definedName name="__six6" localSheetId="3" hidden="1">{#N/A,#N/A,FALSE,"CRPT";#N/A,#N/A,FALSE,"TREND";#N/A,#N/A,FALSE,"%Curve"}</definedName>
    <definedName name="__six6" localSheetId="14" hidden="1">{#N/A,#N/A,FALSE,"CRPT";#N/A,#N/A,FALSE,"TREND";#N/A,#N/A,FALSE,"%Curve"}</definedName>
    <definedName name="__six6" hidden="1">{#N/A,#N/A,FALSE,"CRPT";#N/A,#N/A,FALSE,"TREND";#N/A,#N/A,FALSE,"%Curve"}</definedName>
    <definedName name="__www1" localSheetId="15" hidden="1">{#N/A,#N/A,FALSE,"schA"}</definedName>
    <definedName name="__www1" localSheetId="0" hidden="1">{#N/A,#N/A,FALSE,"schA"}</definedName>
    <definedName name="__www1" localSheetId="3" hidden="1">{#N/A,#N/A,FALSE,"schA"}</definedName>
    <definedName name="__www1" localSheetId="14" hidden="1">{#N/A,#N/A,FALSE,"schA"}</definedName>
    <definedName name="__www1" hidden="1">{#N/A,#N/A,FALSE,"schA"}</definedName>
    <definedName name="_2__123Graph_ABUDG6_Dtons_inv" hidden="1">[2]Quant!#REF!</definedName>
    <definedName name="_3__123Graph_ABUDG6_Dtons_inv" hidden="1">[3]Quant!#REF!</definedName>
    <definedName name="_4__123Graph_ABUDG6_Dtons_inv" hidden="1">'[4]Area D 2011'!#REF!</definedName>
    <definedName name="_6__123Graph_CBUDG6_D_ESCRPR" hidden="1">'[5]2012 Area AB BudgetSummary'!#REF!</definedName>
    <definedName name="_7__123Graph_CBUDG6_D_ESCRPR" hidden="1">'[4]Area D 2011'!#REF!</definedName>
    <definedName name="_7__123Graph_DBUDG6_D_ESCRPR" hidden="1">'[5]2012 Area AB BudgetSummary'!#REF!</definedName>
    <definedName name="_8__123Graph_DBUDG6_D_ESCRPR" hidden="1">'[4]Area D 2011'!#REF!</definedName>
    <definedName name="_ex1" localSheetId="15" hidden="1">{#N/A,#N/A,FALSE,"Summ";#N/A,#N/A,FALSE,"General"}</definedName>
    <definedName name="_ex1" localSheetId="0" hidden="1">{#N/A,#N/A,FALSE,"Summ";#N/A,#N/A,FALSE,"General"}</definedName>
    <definedName name="_ex1" localSheetId="3" hidden="1">{#N/A,#N/A,FALSE,"Summ";#N/A,#N/A,FALSE,"General"}</definedName>
    <definedName name="_ex1" localSheetId="14" hidden="1">{#N/A,#N/A,FALSE,"Summ";#N/A,#N/A,FALSE,"General"}</definedName>
    <definedName name="_ex1" hidden="1">{#N/A,#N/A,FALSE,"Summ";#N/A,#N/A,FALSE,"General"}</definedName>
    <definedName name="_Key1" localSheetId="0" hidden="1">#REF!</definedName>
    <definedName name="_Key1" hidden="1">#REF!</definedName>
    <definedName name="_Key2" localSheetId="15" hidden="1">#REF!</definedName>
    <definedName name="_Key2" localSheetId="14" hidden="1">#REF!</definedName>
    <definedName name="_Key2" hidden="1">#REF!</definedName>
    <definedName name="_new1" localSheetId="15" hidden="1">{#N/A,#N/A,FALSE,"Summ";#N/A,#N/A,FALSE,"General"}</definedName>
    <definedName name="_new1" localSheetId="0" hidden="1">{#N/A,#N/A,FALSE,"Summ";#N/A,#N/A,FALSE,"General"}</definedName>
    <definedName name="_new1" localSheetId="3" hidden="1">{#N/A,#N/A,FALSE,"Summ";#N/A,#N/A,FALSE,"General"}</definedName>
    <definedName name="_new1" localSheetId="14" hidden="1">{#N/A,#N/A,FALSE,"Summ";#N/A,#N/A,FALSE,"General"}</definedName>
    <definedName name="_new1" hidden="1">{#N/A,#N/A,FALSE,"Summ";#N/A,#N/A,FALSE,"General"}</definedName>
    <definedName name="_Order1" hidden="1">0</definedName>
    <definedName name="_Order2" hidden="1">0</definedName>
    <definedName name="_Parse_In" localSheetId="0" hidden="1">#REF!</definedName>
    <definedName name="_Parse_In" hidden="1">#REF!</definedName>
    <definedName name="_Regression_Out" localSheetId="17" hidden="1">[6]FIA!#REF!</definedName>
    <definedName name="_Regression_Out" localSheetId="0" hidden="1">[6]FIA!#REF!</definedName>
    <definedName name="_Regression_Out" hidden="1">[6]FIA!#REF!</definedName>
    <definedName name="_six6" localSheetId="15" hidden="1">{#N/A,#N/A,FALSE,"CRPT";#N/A,#N/A,FALSE,"TREND";#N/A,#N/A,FALSE,"%Curve"}</definedName>
    <definedName name="_six6" localSheetId="0" hidden="1">{#N/A,#N/A,FALSE,"CRPT";#N/A,#N/A,FALSE,"TREND";#N/A,#N/A,FALSE,"%Curve"}</definedName>
    <definedName name="_six6" localSheetId="3" hidden="1">{#N/A,#N/A,FALSE,"CRPT";#N/A,#N/A,FALSE,"TREND";#N/A,#N/A,FALSE,"%Curve"}</definedName>
    <definedName name="_six6" localSheetId="14" hidden="1">{#N/A,#N/A,FALSE,"CRPT";#N/A,#N/A,FALSE,"TREND";#N/A,#N/A,FALSE,"%Curve"}</definedName>
    <definedName name="_six6" hidden="1">{#N/A,#N/A,FALSE,"CRPT";#N/A,#N/A,FALSE,"TREND";#N/A,#N/A,FALSE,"%Curve"}</definedName>
    <definedName name="_Sort" localSheetId="0" hidden="1">#REF!</definedName>
    <definedName name="_Sort" hidden="1">#REF!</definedName>
    <definedName name="_www1" localSheetId="15" hidden="1">{#N/A,#N/A,FALSE,"schA"}</definedName>
    <definedName name="_www1" localSheetId="0" hidden="1">{#N/A,#N/A,FALSE,"schA"}</definedName>
    <definedName name="_www1" localSheetId="3" hidden="1">{#N/A,#N/A,FALSE,"schA"}</definedName>
    <definedName name="_www1" localSheetId="14" hidden="1">{#N/A,#N/A,FALSE,"schA"}</definedName>
    <definedName name="_www1" hidden="1">{#N/A,#N/A,FALSE,"schA"}</definedName>
    <definedName name="a" localSheetId="17" hidden="1">{"Plat Summary",#N/A,FALSE,"PLAT DESIGN"}</definedName>
    <definedName name="a" localSheetId="15" hidden="1">{"Plat Summary",#N/A,FALSE,"PLAT DESIGN"}</definedName>
    <definedName name="a" localSheetId="0" hidden="1">{"Plat Summary",#N/A,FALSE,"PLAT DESIGN"}</definedName>
    <definedName name="a" localSheetId="3" hidden="1">{"Plat Summary",#N/A,FALSE,"PLAT DESIGN"}</definedName>
    <definedName name="a" localSheetId="14" hidden="1">{"Plat Summary",#N/A,FALSE,"PLAT DESIGN"}</definedName>
    <definedName name="a" hidden="1">{"Plat Summary",#N/A,FALSE,"PLAT DESIGN"}</definedName>
    <definedName name="aaa" localSheetId="15" hidden="1">{#N/A,#N/A,FALSE,"Quant";#N/A,#N/A,FALSE,"Equip_Hours";#N/A,#N/A,FALSE,"Equip_Info";#N/A,#N/A,FALSE,"Supply_Cost";#N/A,#N/A,FALSE,"Lab_Hrs_Gr2";#N/A,#N/A,FALSE,"Lab_Hrs_Gr1";#N/A,#N/A,FALSE,"Labor_Rqmt";#N/A,#N/A,FALSE,"Oper_Labor_Cost";#N/A,#N/A,FALSE,"Maint_Lbr_Cost";#N/A,#N/A,FALSE,"Equip_Oper_Cost";#N/A,#N/A,FALSE,"Equip_Maint_Cst";#N/A,#N/A,FALSE,"Salary";#N/A,#N/A,FALSE,"Mgmt_Ctrl_Oper";#N/A,#N/A,FALSE,"Mgmt_Ctrl_Maint";#N/A,#N/A,FALSE,"Mgmt_Ctrl_Tot"}</definedName>
    <definedName name="aaa" localSheetId="0" hidden="1">{#N/A,#N/A,FALSE,"Quant";#N/A,#N/A,FALSE,"Equip_Hours";#N/A,#N/A,FALSE,"Equip_Info";#N/A,#N/A,FALSE,"Supply_Cost";#N/A,#N/A,FALSE,"Lab_Hrs_Gr2";#N/A,#N/A,FALSE,"Lab_Hrs_Gr1";#N/A,#N/A,FALSE,"Labor_Rqmt";#N/A,#N/A,FALSE,"Oper_Labor_Cost";#N/A,#N/A,FALSE,"Maint_Lbr_Cost";#N/A,#N/A,FALSE,"Equip_Oper_Cost";#N/A,#N/A,FALSE,"Equip_Maint_Cst";#N/A,#N/A,FALSE,"Salary";#N/A,#N/A,FALSE,"Mgmt_Ctrl_Oper";#N/A,#N/A,FALSE,"Mgmt_Ctrl_Maint";#N/A,#N/A,FALSE,"Mgmt_Ctrl_Tot"}</definedName>
    <definedName name="aaa" localSheetId="3" hidden="1">{#N/A,#N/A,FALSE,"Quant";#N/A,#N/A,FALSE,"Equip_Hours";#N/A,#N/A,FALSE,"Equip_Info";#N/A,#N/A,FALSE,"Supply_Cost";#N/A,#N/A,FALSE,"Lab_Hrs_Gr2";#N/A,#N/A,FALSE,"Lab_Hrs_Gr1";#N/A,#N/A,FALSE,"Labor_Rqmt";#N/A,#N/A,FALSE,"Oper_Labor_Cost";#N/A,#N/A,FALSE,"Maint_Lbr_Cost";#N/A,#N/A,FALSE,"Equip_Oper_Cost";#N/A,#N/A,FALSE,"Equip_Maint_Cst";#N/A,#N/A,FALSE,"Salary";#N/A,#N/A,FALSE,"Mgmt_Ctrl_Oper";#N/A,#N/A,FALSE,"Mgmt_Ctrl_Maint";#N/A,#N/A,FALSE,"Mgmt_Ctrl_Tot"}</definedName>
    <definedName name="aaa" localSheetId="14" hidden="1">{#N/A,#N/A,FALSE,"Quant";#N/A,#N/A,FALSE,"Equip_Hours";#N/A,#N/A,FALSE,"Equip_Info";#N/A,#N/A,FALSE,"Supply_Cost";#N/A,#N/A,FALSE,"Lab_Hrs_Gr2";#N/A,#N/A,FALSE,"Lab_Hrs_Gr1";#N/A,#N/A,FALSE,"Labor_Rqmt";#N/A,#N/A,FALSE,"Oper_Labor_Cost";#N/A,#N/A,FALSE,"Maint_Lbr_Cost";#N/A,#N/A,FALSE,"Equip_Oper_Cost";#N/A,#N/A,FALSE,"Equip_Maint_Cst";#N/A,#N/A,FALSE,"Salary";#N/A,#N/A,FALSE,"Mgmt_Ctrl_Oper";#N/A,#N/A,FALSE,"Mgmt_Ctrl_Maint";#N/A,#N/A,FALSE,"Mgmt_Ctrl_Tot"}</definedName>
    <definedName name="aaa" hidden="1">{#N/A,#N/A,FALSE,"Quant";#N/A,#N/A,FALSE,"Equip_Hours";#N/A,#N/A,FALSE,"Equip_Info";#N/A,#N/A,FALSE,"Supply_Cost";#N/A,#N/A,FALSE,"Lab_Hrs_Gr2";#N/A,#N/A,FALSE,"Lab_Hrs_Gr1";#N/A,#N/A,FALSE,"Labor_Rqmt";#N/A,#N/A,FALSE,"Oper_Labor_Cost";#N/A,#N/A,FALSE,"Maint_Lbr_Cost";#N/A,#N/A,FALSE,"Equip_Oper_Cost";#N/A,#N/A,FALSE,"Equip_Maint_Cst";#N/A,#N/A,FALSE,"Salary";#N/A,#N/A,FALSE,"Mgmt_Ctrl_Oper";#N/A,#N/A,FALSE,"Mgmt_Ctrl_Maint";#N/A,#N/A,FALSE,"Mgmt_Ctrl_Tot"}</definedName>
    <definedName name="AAAAAAAAAAAAAA" localSheetId="15" hidden="1">{#N/A,#N/A,FALSE,"Coversheet";#N/A,#N/A,FALSE,"QA"}</definedName>
    <definedName name="AAAAAAAAAAAAAA" localSheetId="0" hidden="1">{#N/A,#N/A,FALSE,"Coversheet";#N/A,#N/A,FALSE,"QA"}</definedName>
    <definedName name="AAAAAAAAAAAAAA" localSheetId="3" hidden="1">{#N/A,#N/A,FALSE,"Coversheet";#N/A,#N/A,FALSE,"QA"}</definedName>
    <definedName name="AAAAAAAAAAAAAA" localSheetId="14" hidden="1">{#N/A,#N/A,FALSE,"Coversheet";#N/A,#N/A,FALSE,"QA"}</definedName>
    <definedName name="AAAAAAAAAAAAAA" hidden="1">{#N/A,#N/A,FALSE,"Coversheet";#N/A,#N/A,FALSE,"QA"}</definedName>
    <definedName name="b" localSheetId="17" hidden="1">{#N/A,#N/A,FALSE,"Coversheet";#N/A,#N/A,FALSE,"QA"}</definedName>
    <definedName name="b" localSheetId="15" hidden="1">{"Plat Summary",#N/A,FALSE,"PLAT DESIGN"}</definedName>
    <definedName name="b" localSheetId="0" hidden="1">{"Plat Summary",#N/A,FALSE,"PLAT DESIGN"}</definedName>
    <definedName name="b" localSheetId="3" hidden="1">{"Plat Summary",#N/A,FALSE,"PLAT DESIGN"}</definedName>
    <definedName name="b" localSheetId="14" hidden="1">{"Plat Summary",#N/A,FALSE,"PLAT DESIGN"}</definedName>
    <definedName name="b" hidden="1">{"Plat Summary",#N/A,FALSE,"PLAT DESIGN"}</definedName>
    <definedName name="BEm" localSheetId="0" hidden="1">#REF!</definedName>
    <definedName name="BEm" hidden="1">#REF!</definedName>
    <definedName name="BEx0017DGUEDPCFJUPUZOOLJCS2B" localSheetId="15" hidden="1">#REF!</definedName>
    <definedName name="BEx0017DGUEDPCFJUPUZOOLJCS2B" localSheetId="14" hidden="1">#REF!</definedName>
    <definedName name="BEx0017DGUEDPCFJUPUZOOLJCS2B" hidden="1">#REF!</definedName>
    <definedName name="BEx001CNWHJ5RULCSFM36ZCGJ1UH" localSheetId="15" hidden="1">#REF!</definedName>
    <definedName name="BEx001CNWHJ5RULCSFM36ZCGJ1UH" localSheetId="14" hidden="1">#REF!</definedName>
    <definedName name="BEx001CNWHJ5RULCSFM36ZCGJ1UH" hidden="1">#REF!</definedName>
    <definedName name="BEx004791UAJIJSN57OT7YBLNP82" localSheetId="15" hidden="1">#REF!</definedName>
    <definedName name="BEx004791UAJIJSN57OT7YBLNP82" localSheetId="14" hidden="1">#REF!</definedName>
    <definedName name="BEx004791UAJIJSN57OT7YBLNP82" hidden="1">#REF!</definedName>
    <definedName name="BEx008P2NVFDLBHL7IZ5WTMVOQ1F" localSheetId="15" hidden="1">#REF!</definedName>
    <definedName name="BEx008P2NVFDLBHL7IZ5WTMVOQ1F" localSheetId="14" hidden="1">#REF!</definedName>
    <definedName name="BEx008P2NVFDLBHL7IZ5WTMVOQ1F" hidden="1">#REF!</definedName>
    <definedName name="BEx009G00IN0JUIAQ4WE9NHTMQE2" localSheetId="15" hidden="1">#REF!</definedName>
    <definedName name="BEx009G00IN0JUIAQ4WE9NHTMQE2" localSheetId="14" hidden="1">#REF!</definedName>
    <definedName name="BEx009G00IN0JUIAQ4WE9NHTMQE2" hidden="1">#REF!</definedName>
    <definedName name="BEx00DXTY2JDVGWQKV8H7FG4SV30" localSheetId="15" hidden="1">#REF!</definedName>
    <definedName name="BEx00DXTY2JDVGWQKV8H7FG4SV30" localSheetId="14" hidden="1">#REF!</definedName>
    <definedName name="BEx00DXTY2JDVGWQKV8H7FG4SV30" hidden="1">#REF!</definedName>
    <definedName name="BEx00GHLTYRH5N2S6P78YW1CD30N" localSheetId="15" hidden="1">#REF!</definedName>
    <definedName name="BEx00GHLTYRH5N2S6P78YW1CD30N" localSheetId="14" hidden="1">#REF!</definedName>
    <definedName name="BEx00GHLTYRH5N2S6P78YW1CD30N" hidden="1">#REF!</definedName>
    <definedName name="BEx00JC31DY11L45SEU4B10BIN6W" localSheetId="15" hidden="1">#REF!</definedName>
    <definedName name="BEx00JC31DY11L45SEU4B10BIN6W" localSheetId="14" hidden="1">#REF!</definedName>
    <definedName name="BEx00JC31DY11L45SEU4B10BIN6W" hidden="1">#REF!</definedName>
    <definedName name="BEx00KZHZBHP3TDV1YMX4B19B95O" localSheetId="15" hidden="1">#REF!</definedName>
    <definedName name="BEx00KZHZBHP3TDV1YMX4B19B95O" localSheetId="14" hidden="1">#REF!</definedName>
    <definedName name="BEx00KZHZBHP3TDV1YMX4B19B95O" hidden="1">#REF!</definedName>
    <definedName name="BEx00P11V7HA4MS6XYY3P4BPVXML" localSheetId="15" hidden="1">#REF!</definedName>
    <definedName name="BEx00P11V7HA4MS6XYY3P4BPVXML" localSheetId="14" hidden="1">#REF!</definedName>
    <definedName name="BEx00P11V7HA4MS6XYY3P4BPVXML" hidden="1">#REF!</definedName>
    <definedName name="BEx00PBV7V99V7M3LDYUTF31MUFJ" localSheetId="15" hidden="1">#REF!</definedName>
    <definedName name="BEx00PBV7V99V7M3LDYUTF31MUFJ" localSheetId="14" hidden="1">#REF!</definedName>
    <definedName name="BEx00PBV7V99V7M3LDYUTF31MUFJ" hidden="1">#REF!</definedName>
    <definedName name="BEx00SMIQJ55EVB7T24CORX0JWQO" localSheetId="15" hidden="1">#REF!</definedName>
    <definedName name="BEx00SMIQJ55EVB7T24CORX0JWQO" localSheetId="14" hidden="1">#REF!</definedName>
    <definedName name="BEx00SMIQJ55EVB7T24CORX0JWQO" hidden="1">#REF!</definedName>
    <definedName name="BEx010V7DB7O7Z9NHSX27HZK4H76" localSheetId="15" hidden="1">#REF!</definedName>
    <definedName name="BEx010V7DB7O7Z9NHSX27HZK4H76" localSheetId="14" hidden="1">#REF!</definedName>
    <definedName name="BEx010V7DB7O7Z9NHSX27HZK4H76" hidden="1">#REF!</definedName>
    <definedName name="BEx012IKS6YVHG9KTG2FAKRSMYLU" localSheetId="15" hidden="1">#REF!</definedName>
    <definedName name="BEx012IKS6YVHG9KTG2FAKRSMYLU" localSheetId="14" hidden="1">#REF!</definedName>
    <definedName name="BEx012IKS6YVHG9KTG2FAKRSMYLU" hidden="1">#REF!</definedName>
    <definedName name="BEx01HY6E3GJ66ABU5ABN26V6Q13" localSheetId="15" hidden="1">#REF!</definedName>
    <definedName name="BEx01HY6E3GJ66ABU5ABN26V6Q13" localSheetId="14" hidden="1">#REF!</definedName>
    <definedName name="BEx01HY6E3GJ66ABU5ABN26V6Q13" hidden="1">#REF!</definedName>
    <definedName name="BEx01PW5YQKEGAR8JDDI5OARYXDF" localSheetId="15" hidden="1">#REF!</definedName>
    <definedName name="BEx01PW5YQKEGAR8JDDI5OARYXDF" localSheetId="14" hidden="1">#REF!</definedName>
    <definedName name="BEx01PW5YQKEGAR8JDDI5OARYXDF" hidden="1">#REF!</definedName>
    <definedName name="BEx01QCB2ERCAYYOFDP3OQRWUU60" localSheetId="15" hidden="1">#REF!</definedName>
    <definedName name="BEx01QCB2ERCAYYOFDP3OQRWUU60" localSheetId="14" hidden="1">#REF!</definedName>
    <definedName name="BEx01QCB2ERCAYYOFDP3OQRWUU60" hidden="1">#REF!</definedName>
    <definedName name="BEx01U37NQSMTGJRU8EGTJORBJ6H" localSheetId="15" hidden="1">#REF!</definedName>
    <definedName name="BEx01U37NQSMTGJRU8EGTJORBJ6H" localSheetId="14" hidden="1">#REF!</definedName>
    <definedName name="BEx01U37NQSMTGJRU8EGTJORBJ6H" hidden="1">#REF!</definedName>
    <definedName name="BEx01XJ94SHJ1YQ7ORPW0RQGKI2H" localSheetId="15" hidden="1">#REF!</definedName>
    <definedName name="BEx01XJ94SHJ1YQ7ORPW0RQGKI2H" localSheetId="14" hidden="1">#REF!</definedName>
    <definedName name="BEx01XJ94SHJ1YQ7ORPW0RQGKI2H" hidden="1">#REF!</definedName>
    <definedName name="BEx028BOZCS2MQO9MODVS6F7NCA3" localSheetId="15" hidden="1">#REF!</definedName>
    <definedName name="BEx028BOZCS2MQO9MODVS6F7NCA3" localSheetId="14" hidden="1">#REF!</definedName>
    <definedName name="BEx028BOZCS2MQO9MODVS6F7NCA3" hidden="1">#REF!</definedName>
    <definedName name="BEx02DPUYNH76938V8GVORY8LRY1" localSheetId="15" hidden="1">#REF!</definedName>
    <definedName name="BEx02DPUYNH76938V8GVORY8LRY1" localSheetId="14" hidden="1">#REF!</definedName>
    <definedName name="BEx02DPUYNH76938V8GVORY8LRY1" hidden="1">#REF!</definedName>
    <definedName name="BEx02PEP6DY4K1JGB0HHS3B6QOGZ" localSheetId="15" hidden="1">#REF!</definedName>
    <definedName name="BEx02PEP6DY4K1JGB0HHS3B6QOGZ" localSheetId="14" hidden="1">#REF!</definedName>
    <definedName name="BEx02PEP6DY4K1JGB0HHS3B6QOGZ" hidden="1">#REF!</definedName>
    <definedName name="BEx02Q08R9G839Q4RFGG9026C7PX" localSheetId="15" hidden="1">#REF!</definedName>
    <definedName name="BEx02Q08R9G839Q4RFGG9026C7PX" localSheetId="14" hidden="1">#REF!</definedName>
    <definedName name="BEx02Q08R9G839Q4RFGG9026C7PX" hidden="1">#REF!</definedName>
    <definedName name="BEx02SEL3Z1QWGAHXDPUA9WLTTPS" localSheetId="15" hidden="1">#REF!</definedName>
    <definedName name="BEx02SEL3Z1QWGAHXDPUA9WLTTPS" localSheetId="14" hidden="1">#REF!</definedName>
    <definedName name="BEx02SEL3Z1QWGAHXDPUA9WLTTPS" hidden="1">#REF!</definedName>
    <definedName name="BEx02Y3KJZH5BGDM9QEZ1PVVI114" localSheetId="15" hidden="1">#REF!</definedName>
    <definedName name="BEx02Y3KJZH5BGDM9QEZ1PVVI114" localSheetId="14" hidden="1">#REF!</definedName>
    <definedName name="BEx02Y3KJZH5BGDM9QEZ1PVVI114" hidden="1">#REF!</definedName>
    <definedName name="BEx0313GRLLASDTVPW5DHTXHE74M" localSheetId="15" hidden="1">#REF!</definedName>
    <definedName name="BEx0313GRLLASDTVPW5DHTXHE74M" localSheetId="14" hidden="1">#REF!</definedName>
    <definedName name="BEx0313GRLLASDTVPW5DHTXHE74M" hidden="1">#REF!</definedName>
    <definedName name="BEx1F0SOZ3H5XUHXD7O01TCR8T6J" localSheetId="15" hidden="1">#REF!</definedName>
    <definedName name="BEx1F0SOZ3H5XUHXD7O01TCR8T6J" localSheetId="14" hidden="1">#REF!</definedName>
    <definedName name="BEx1F0SOZ3H5XUHXD7O01TCR8T6J" hidden="1">#REF!</definedName>
    <definedName name="BEx1F9HL824UCNCVZ2U62J4KZCX8" localSheetId="15" hidden="1">#REF!</definedName>
    <definedName name="BEx1F9HL824UCNCVZ2U62J4KZCX8" localSheetId="14" hidden="1">#REF!</definedName>
    <definedName name="BEx1F9HL824UCNCVZ2U62J4KZCX8" hidden="1">#REF!</definedName>
    <definedName name="BEx1FEVSJKTI1Q1Z874QZVFSJSVA" localSheetId="15" hidden="1">#REF!</definedName>
    <definedName name="BEx1FEVSJKTI1Q1Z874QZVFSJSVA" localSheetId="14" hidden="1">#REF!</definedName>
    <definedName name="BEx1FEVSJKTI1Q1Z874QZVFSJSVA" hidden="1">#REF!</definedName>
    <definedName name="BEx1FGDRUHHLI1GBHELT4PK0LY4V" localSheetId="15" hidden="1">#REF!</definedName>
    <definedName name="BEx1FGDRUHHLI1GBHELT4PK0LY4V" localSheetId="14" hidden="1">#REF!</definedName>
    <definedName name="BEx1FGDRUHHLI1GBHELT4PK0LY4V" hidden="1">#REF!</definedName>
    <definedName name="BEx1FJZ7GKO99IYTP6GGGF7EUL3Z" localSheetId="15" hidden="1">#REF!</definedName>
    <definedName name="BEx1FJZ7GKO99IYTP6GGGF7EUL3Z" localSheetId="14" hidden="1">#REF!</definedName>
    <definedName name="BEx1FJZ7GKO99IYTP6GGGF7EUL3Z" hidden="1">#REF!</definedName>
    <definedName name="BEx1FPDH0YKYQXDHUTFIQLIF34J8" localSheetId="15" hidden="1">#REF!</definedName>
    <definedName name="BEx1FPDH0YKYQXDHUTFIQLIF34J8" localSheetId="14" hidden="1">#REF!</definedName>
    <definedName name="BEx1FPDH0YKYQXDHUTFIQLIF34J8" hidden="1">#REF!</definedName>
    <definedName name="BEx1FQ9SZAGL2HEKRB046EOQDWOX" localSheetId="15" hidden="1">#REF!</definedName>
    <definedName name="BEx1FQ9SZAGL2HEKRB046EOQDWOX" localSheetId="14" hidden="1">#REF!</definedName>
    <definedName name="BEx1FQ9SZAGL2HEKRB046EOQDWOX" hidden="1">#REF!</definedName>
    <definedName name="BEx1FZV2CM77TBH1R6YYV9P06KA2" localSheetId="15" hidden="1">#REF!</definedName>
    <definedName name="BEx1FZV2CM77TBH1R6YYV9P06KA2" localSheetId="14" hidden="1">#REF!</definedName>
    <definedName name="BEx1FZV2CM77TBH1R6YYV9P06KA2" hidden="1">#REF!</definedName>
    <definedName name="BEx1G59AY8195JTUM6P18VXUFJ3E" localSheetId="15" hidden="1">#REF!</definedName>
    <definedName name="BEx1G59AY8195JTUM6P18VXUFJ3E" localSheetId="14" hidden="1">#REF!</definedName>
    <definedName name="BEx1G59AY8195JTUM6P18VXUFJ3E" hidden="1">#REF!</definedName>
    <definedName name="BEx1GKUDMCV60BOZT0SENCT0MD8L" localSheetId="15" hidden="1">#REF!</definedName>
    <definedName name="BEx1GKUDMCV60BOZT0SENCT0MD8L" localSheetId="14" hidden="1">#REF!</definedName>
    <definedName name="BEx1GKUDMCV60BOZT0SENCT0MD8L" hidden="1">#REF!</definedName>
    <definedName name="BEx1GUVQ5L0JCX3E4SROI4WBYVTO" localSheetId="15" hidden="1">#REF!</definedName>
    <definedName name="BEx1GUVQ5L0JCX3E4SROI4WBYVTO" localSheetId="14" hidden="1">#REF!</definedName>
    <definedName name="BEx1GUVQ5L0JCX3E4SROI4WBYVTO" hidden="1">#REF!</definedName>
    <definedName name="BEx1GVMRHFXUP6XYYY9NR12PV5TF" localSheetId="15" hidden="1">#REF!</definedName>
    <definedName name="BEx1GVMRHFXUP6XYYY9NR12PV5TF" localSheetId="14" hidden="1">#REF!</definedName>
    <definedName name="BEx1GVMRHFXUP6XYYY9NR12PV5TF" hidden="1">#REF!</definedName>
    <definedName name="BEx1H6KIT7BHUH6MDDWC935V9N47" localSheetId="15" hidden="1">#REF!</definedName>
    <definedName name="BEx1H6KIT7BHUH6MDDWC935V9N47" localSheetId="14" hidden="1">#REF!</definedName>
    <definedName name="BEx1H6KIT7BHUH6MDDWC935V9N47" hidden="1">#REF!</definedName>
    <definedName name="BEx1HA60AI3STEJQZAQ0RA3Q3AZV" localSheetId="15" hidden="1">#REF!</definedName>
    <definedName name="BEx1HA60AI3STEJQZAQ0RA3Q3AZV" localSheetId="14" hidden="1">#REF!</definedName>
    <definedName name="BEx1HA60AI3STEJQZAQ0RA3Q3AZV" hidden="1">#REF!</definedName>
    <definedName name="BEx1HB2DBVO5N6V2WX7BEHUFYTFU" localSheetId="15" hidden="1">#REF!</definedName>
    <definedName name="BEx1HB2DBVO5N6V2WX7BEHUFYTFU" localSheetId="14" hidden="1">#REF!</definedName>
    <definedName name="BEx1HB2DBVO5N6V2WX7BEHUFYTFU" hidden="1">#REF!</definedName>
    <definedName name="BEx1HDGOOJ3SKHYMWUZJ1P0RQZ9N" localSheetId="15" hidden="1">#REF!</definedName>
    <definedName name="BEx1HDGOOJ3SKHYMWUZJ1P0RQZ9N" localSheetId="14" hidden="1">#REF!</definedName>
    <definedName name="BEx1HDGOOJ3SKHYMWUZJ1P0RQZ9N" hidden="1">#REF!</definedName>
    <definedName name="BEx1HDM5ZXSJG6JQEMSFV52PZ10V" localSheetId="15" hidden="1">#REF!</definedName>
    <definedName name="BEx1HDM5ZXSJG6JQEMSFV52PZ10V" localSheetId="14" hidden="1">#REF!</definedName>
    <definedName name="BEx1HDM5ZXSJG6JQEMSFV52PZ10V" hidden="1">#REF!</definedName>
    <definedName name="BEx1HETBBZVN5F43LKOFMC4QB0CR" localSheetId="15" hidden="1">#REF!</definedName>
    <definedName name="BEx1HETBBZVN5F43LKOFMC4QB0CR" localSheetId="14" hidden="1">#REF!</definedName>
    <definedName name="BEx1HETBBZVN5F43LKOFMC4QB0CR" hidden="1">#REF!</definedName>
    <definedName name="BEx1HGWNWPLNXICOTP90TKQVVE4E" localSheetId="15" hidden="1">#REF!</definedName>
    <definedName name="BEx1HGWNWPLNXICOTP90TKQVVE4E" localSheetId="14" hidden="1">#REF!</definedName>
    <definedName name="BEx1HGWNWPLNXICOTP90TKQVVE4E" hidden="1">#REF!</definedName>
    <definedName name="BEx1HIPLJZABY0EMUOTZN0EQMDPU" localSheetId="15" hidden="1">#REF!</definedName>
    <definedName name="BEx1HIPLJZABY0EMUOTZN0EQMDPU" localSheetId="14" hidden="1">#REF!</definedName>
    <definedName name="BEx1HIPLJZABY0EMUOTZN0EQMDPU" hidden="1">#REF!</definedName>
    <definedName name="BEx1HO94JIRX219MPWMB5E5XZ04X" localSheetId="15" hidden="1">#REF!</definedName>
    <definedName name="BEx1HO94JIRX219MPWMB5E5XZ04X" localSheetId="14" hidden="1">#REF!</definedName>
    <definedName name="BEx1HO94JIRX219MPWMB5E5XZ04X" hidden="1">#REF!</definedName>
    <definedName name="BEx1HQNF6KHM21E3XLW0NMSSEI9S" localSheetId="15" hidden="1">#REF!</definedName>
    <definedName name="BEx1HQNF6KHM21E3XLW0NMSSEI9S" localSheetId="14" hidden="1">#REF!</definedName>
    <definedName name="BEx1HQNF6KHM21E3XLW0NMSSEI9S" hidden="1">#REF!</definedName>
    <definedName name="BEx1HSLNWIW4S97ZBYY7I7M5YVH4" localSheetId="15" hidden="1">#REF!</definedName>
    <definedName name="BEx1HSLNWIW4S97ZBYY7I7M5YVH4" localSheetId="14" hidden="1">#REF!</definedName>
    <definedName name="BEx1HSLNWIW4S97ZBYY7I7M5YVH4" hidden="1">#REF!</definedName>
    <definedName name="BEx1HZCBBWLB2BTNOXP319ZDEVOJ" localSheetId="15" hidden="1">#REF!</definedName>
    <definedName name="BEx1HZCBBWLB2BTNOXP319ZDEVOJ" localSheetId="14" hidden="1">#REF!</definedName>
    <definedName name="BEx1HZCBBWLB2BTNOXP319ZDEVOJ" hidden="1">#REF!</definedName>
    <definedName name="BEx1I4QKTILCKZUSOJCVZN7SNHL5" localSheetId="15" hidden="1">#REF!</definedName>
    <definedName name="BEx1I4QKTILCKZUSOJCVZN7SNHL5" localSheetId="14" hidden="1">#REF!</definedName>
    <definedName name="BEx1I4QKTILCKZUSOJCVZN7SNHL5" hidden="1">#REF!</definedName>
    <definedName name="BEx1IE0ZP7RIFM9FI24S9I6AAJ14" localSheetId="15" hidden="1">#REF!</definedName>
    <definedName name="BEx1IE0ZP7RIFM9FI24S9I6AAJ14" localSheetId="14" hidden="1">#REF!</definedName>
    <definedName name="BEx1IE0ZP7RIFM9FI24S9I6AAJ14" hidden="1">#REF!</definedName>
    <definedName name="BEx1IGQ5B697MNDOE06MVSR0H58E" localSheetId="15" hidden="1">#REF!</definedName>
    <definedName name="BEx1IGQ5B697MNDOE06MVSR0H58E" localSheetId="14" hidden="1">#REF!</definedName>
    <definedName name="BEx1IGQ5B697MNDOE06MVSR0H58E" hidden="1">#REF!</definedName>
    <definedName name="BEx1IKRPW8MLB9Y485M1TL2IT9SH" localSheetId="15" hidden="1">#REF!</definedName>
    <definedName name="BEx1IKRPW8MLB9Y485M1TL2IT9SH" localSheetId="14" hidden="1">#REF!</definedName>
    <definedName name="BEx1IKRPW8MLB9Y485M1TL2IT9SH" hidden="1">#REF!</definedName>
    <definedName name="BEx1IPKCFCT3TL9MSO1LSYJ2VJ2X" localSheetId="15" hidden="1">#REF!</definedName>
    <definedName name="BEx1IPKCFCT3TL9MSO1LSYJ2VJ2X" localSheetId="14" hidden="1">#REF!</definedName>
    <definedName name="BEx1IPKCFCT3TL9MSO1LSYJ2VJ2X" hidden="1">#REF!</definedName>
    <definedName name="BEx1IW5PQTTMD62XZ287XF2O3FBQ" localSheetId="15" hidden="1">#REF!</definedName>
    <definedName name="BEx1IW5PQTTMD62XZ287XF2O3FBQ" localSheetId="14" hidden="1">#REF!</definedName>
    <definedName name="BEx1IW5PQTTMD62XZ287XF2O3FBQ" hidden="1">#REF!</definedName>
    <definedName name="BEx1J0CSSHDJGBJUHVOEMCF2P4DL" localSheetId="15" hidden="1">#REF!</definedName>
    <definedName name="BEx1J0CSSHDJGBJUHVOEMCF2P4DL" localSheetId="14" hidden="1">#REF!</definedName>
    <definedName name="BEx1J0CSSHDJGBJUHVOEMCF2P4DL" hidden="1">#REF!</definedName>
    <definedName name="BEx1J0NL6D3ILC18B48AL0VNEN9A" localSheetId="15" hidden="1">#REF!</definedName>
    <definedName name="BEx1J0NL6D3ILC18B48AL0VNEN9A" localSheetId="14" hidden="1">#REF!</definedName>
    <definedName name="BEx1J0NL6D3ILC18B48AL0VNEN9A" hidden="1">#REF!</definedName>
    <definedName name="BEx1J7E8VCGLPYU82QXVUG5N3ZAI" localSheetId="15" hidden="1">#REF!</definedName>
    <definedName name="BEx1J7E8VCGLPYU82QXVUG5N3ZAI" localSheetId="14" hidden="1">#REF!</definedName>
    <definedName name="BEx1J7E8VCGLPYU82QXVUG5N3ZAI" hidden="1">#REF!</definedName>
    <definedName name="BEx1JGE2YQWH8S25USOY08XVGO0D" localSheetId="15" hidden="1">#REF!</definedName>
    <definedName name="BEx1JGE2YQWH8S25USOY08XVGO0D" localSheetId="14" hidden="1">#REF!</definedName>
    <definedName name="BEx1JGE2YQWH8S25USOY08XVGO0D" hidden="1">#REF!</definedName>
    <definedName name="BEx1JJJC9T1W7HY4V7HP1S1W4JO1" localSheetId="15" hidden="1">#REF!</definedName>
    <definedName name="BEx1JJJC9T1W7HY4V7HP1S1W4JO1" localSheetId="14" hidden="1">#REF!</definedName>
    <definedName name="BEx1JJJC9T1W7HY4V7HP1S1W4JO1" hidden="1">#REF!</definedName>
    <definedName name="BEx1JKKZSJ7DI4PTFVI9VVFMB1X2" localSheetId="15" hidden="1">#REF!</definedName>
    <definedName name="BEx1JKKZSJ7DI4PTFVI9VVFMB1X2" localSheetId="14" hidden="1">#REF!</definedName>
    <definedName name="BEx1JKKZSJ7DI4PTFVI9VVFMB1X2" hidden="1">#REF!</definedName>
    <definedName name="BEx1JUBQFRVMASSFK4B3V0AD7YP9" localSheetId="15" hidden="1">#REF!</definedName>
    <definedName name="BEx1JUBQFRVMASSFK4B3V0AD7YP9" localSheetId="14" hidden="1">#REF!</definedName>
    <definedName name="BEx1JUBQFRVMASSFK4B3V0AD7YP9" hidden="1">#REF!</definedName>
    <definedName name="BEx1JVTOATZGRJFXGXPJJLC4DOBE" localSheetId="15" hidden="1">#REF!</definedName>
    <definedName name="BEx1JVTOATZGRJFXGXPJJLC4DOBE" localSheetId="14" hidden="1">#REF!</definedName>
    <definedName name="BEx1JVTOATZGRJFXGXPJJLC4DOBE" hidden="1">#REF!</definedName>
    <definedName name="BEx1JXBM5W4YRWNQ0P95QQS6JWD6" localSheetId="15" hidden="1">#REF!</definedName>
    <definedName name="BEx1JXBM5W4YRWNQ0P95QQS6JWD6" localSheetId="14" hidden="1">#REF!</definedName>
    <definedName name="BEx1JXBM5W4YRWNQ0P95QQS6JWD6" hidden="1">#REF!</definedName>
    <definedName name="BEx1KGY9QEHZ9QSARMQUTQKRK4UX" localSheetId="15" hidden="1">#REF!</definedName>
    <definedName name="BEx1KGY9QEHZ9QSARMQUTQKRK4UX" localSheetId="14" hidden="1">#REF!</definedName>
    <definedName name="BEx1KGY9QEHZ9QSARMQUTQKRK4UX" hidden="1">#REF!</definedName>
    <definedName name="BEx1KIWH5MOLR00SBECT39NS3AJ1" localSheetId="15" hidden="1">#REF!</definedName>
    <definedName name="BEx1KIWH5MOLR00SBECT39NS3AJ1" localSheetId="14" hidden="1">#REF!</definedName>
    <definedName name="BEx1KIWH5MOLR00SBECT39NS3AJ1" hidden="1">#REF!</definedName>
    <definedName name="BEx1KKP1ELIF2UII2FWVGL7M1X7J" localSheetId="15" hidden="1">#REF!</definedName>
    <definedName name="BEx1KKP1ELIF2UII2FWVGL7M1X7J" localSheetId="14" hidden="1">#REF!</definedName>
    <definedName name="BEx1KKP1ELIF2UII2FWVGL7M1X7J" hidden="1">#REF!</definedName>
    <definedName name="BEx1KQJKIAPZKE9YDYH5HKXX52FM" localSheetId="15" hidden="1">#REF!</definedName>
    <definedName name="BEx1KQJKIAPZKE9YDYH5HKXX52FM" localSheetId="14" hidden="1">#REF!</definedName>
    <definedName name="BEx1KQJKIAPZKE9YDYH5HKXX52FM" hidden="1">#REF!</definedName>
    <definedName name="BEx1KUVWMB0QCWA3RBE4CADFVRIS" localSheetId="15" hidden="1">#REF!</definedName>
    <definedName name="BEx1KUVWMB0QCWA3RBE4CADFVRIS" localSheetId="14" hidden="1">#REF!</definedName>
    <definedName name="BEx1KUVWMB0QCWA3RBE4CADFVRIS" hidden="1">#REF!</definedName>
    <definedName name="BEx1L0AAH7PV8PPQQDBP5AI4TLYP" localSheetId="15" hidden="1">#REF!</definedName>
    <definedName name="BEx1L0AAH7PV8PPQQDBP5AI4TLYP" localSheetId="14" hidden="1">#REF!</definedName>
    <definedName name="BEx1L0AAH7PV8PPQQDBP5AI4TLYP" hidden="1">#REF!</definedName>
    <definedName name="BEx1L2OG1SDFK2TPXELJ77YP4NI2" localSheetId="15" hidden="1">#REF!</definedName>
    <definedName name="BEx1L2OG1SDFK2TPXELJ77YP4NI2" localSheetId="14" hidden="1">#REF!</definedName>
    <definedName name="BEx1L2OG1SDFK2TPXELJ77YP4NI2" hidden="1">#REF!</definedName>
    <definedName name="BEx1L6Q60MWRDJB4L20LK0XPA0Z2" localSheetId="15" hidden="1">#REF!</definedName>
    <definedName name="BEx1L6Q60MWRDJB4L20LK0XPA0Z2" localSheetId="14" hidden="1">#REF!</definedName>
    <definedName name="BEx1L6Q60MWRDJB4L20LK0XPA0Z2" hidden="1">#REF!</definedName>
    <definedName name="BEx1L7BSEFOLQDNZWMLUNBRO08T4" localSheetId="15" hidden="1">#REF!</definedName>
    <definedName name="BEx1L7BSEFOLQDNZWMLUNBRO08T4" localSheetId="14" hidden="1">#REF!</definedName>
    <definedName name="BEx1L7BSEFOLQDNZWMLUNBRO08T4" hidden="1">#REF!</definedName>
    <definedName name="BEx1LD63FP2Z4BR9TKSHOZW9KKZ5" localSheetId="15" hidden="1">#REF!</definedName>
    <definedName name="BEx1LD63FP2Z4BR9TKSHOZW9KKZ5" localSheetId="14" hidden="1">#REF!</definedName>
    <definedName name="BEx1LD63FP2Z4BR9TKSHOZW9KKZ5" hidden="1">#REF!</definedName>
    <definedName name="BEx1LDMB9RW982DUILM2WPT5VWQ3" localSheetId="15" hidden="1">#REF!</definedName>
    <definedName name="BEx1LDMB9RW982DUILM2WPT5VWQ3" localSheetId="14" hidden="1">#REF!</definedName>
    <definedName name="BEx1LDMB9RW982DUILM2WPT5VWQ3" hidden="1">#REF!</definedName>
    <definedName name="BEx1LFF2UQ13XL4X1I2WBD73NZ21" localSheetId="15" hidden="1">#REF!</definedName>
    <definedName name="BEx1LFF2UQ13XL4X1I2WBD73NZ21" localSheetId="14" hidden="1">#REF!</definedName>
    <definedName name="BEx1LFF2UQ13XL4X1I2WBD73NZ21" hidden="1">#REF!</definedName>
    <definedName name="BEx1LKTB33LO23ACTADIVRY7ZNFC" localSheetId="15" hidden="1">#REF!</definedName>
    <definedName name="BEx1LKTB33LO23ACTADIVRY7ZNFC" localSheetId="14" hidden="1">#REF!</definedName>
    <definedName name="BEx1LKTB33LO23ACTADIVRY7ZNFC" hidden="1">#REF!</definedName>
    <definedName name="BEx1LQNKVZAXGSEPDAM8AWU2FHHJ" localSheetId="15" hidden="1">#REF!</definedName>
    <definedName name="BEx1LQNKVZAXGSEPDAM8AWU2FHHJ" localSheetId="14" hidden="1">#REF!</definedName>
    <definedName name="BEx1LQNKVZAXGSEPDAM8AWU2FHHJ" hidden="1">#REF!</definedName>
    <definedName name="BEx1LRPGDQCOEMW8YT80J1XCDCIV" localSheetId="15" hidden="1">#REF!</definedName>
    <definedName name="BEx1LRPGDQCOEMW8YT80J1XCDCIV" localSheetId="14" hidden="1">#REF!</definedName>
    <definedName name="BEx1LRPGDQCOEMW8YT80J1XCDCIV" hidden="1">#REF!</definedName>
    <definedName name="BEx1LRUSJW4JG54X07QWD9R27WV9" localSheetId="15" hidden="1">#REF!</definedName>
    <definedName name="BEx1LRUSJW4JG54X07QWD9R27WV9" localSheetId="14" hidden="1">#REF!</definedName>
    <definedName name="BEx1LRUSJW4JG54X07QWD9R27WV9" hidden="1">#REF!</definedName>
    <definedName name="BEx1M1WBK5T0LP1AK2JYV6W87ID6" localSheetId="15" hidden="1">#REF!</definedName>
    <definedName name="BEx1M1WBK5T0LP1AK2JYV6W87ID6" localSheetId="14" hidden="1">#REF!</definedName>
    <definedName name="BEx1M1WBK5T0LP1AK2JYV6W87ID6" hidden="1">#REF!</definedName>
    <definedName name="BEx1M51HHDYGIT8PON7U8ICL2S95" localSheetId="15" hidden="1">#REF!</definedName>
    <definedName name="BEx1M51HHDYGIT8PON7U8ICL2S95" localSheetId="14" hidden="1">#REF!</definedName>
    <definedName name="BEx1M51HHDYGIT8PON7U8ICL2S95" hidden="1">#REF!</definedName>
    <definedName name="BEx1MP4FWKV0QYXE13PX9JSNA270" localSheetId="15" hidden="1">#REF!</definedName>
    <definedName name="BEx1MP4FWKV0QYXE13PX9JSNA270" localSheetId="14" hidden="1">#REF!</definedName>
    <definedName name="BEx1MP4FWKV0QYXE13PX9JSNA270" hidden="1">#REF!</definedName>
    <definedName name="BEx1MSV791FSS4CZQKG04NHT3F79" localSheetId="15" hidden="1">#REF!</definedName>
    <definedName name="BEx1MSV791FSS4CZQKG04NHT3F79" localSheetId="14" hidden="1">#REF!</definedName>
    <definedName name="BEx1MSV791FSS4CZQKG04NHT3F79" hidden="1">#REF!</definedName>
    <definedName name="BEx1MTRKKVCHOZ0YGID6HZ49LJTO" localSheetId="15" hidden="1">#REF!</definedName>
    <definedName name="BEx1MTRKKVCHOZ0YGID6HZ49LJTO" localSheetId="14" hidden="1">#REF!</definedName>
    <definedName name="BEx1MTRKKVCHOZ0YGID6HZ49LJTO" hidden="1">#REF!</definedName>
    <definedName name="BEx1N3CUJ3UX61X38ZAJVPEN4KMC" localSheetId="15" hidden="1">#REF!</definedName>
    <definedName name="BEx1N3CUJ3UX61X38ZAJVPEN4KMC" localSheetId="14" hidden="1">#REF!</definedName>
    <definedName name="BEx1N3CUJ3UX61X38ZAJVPEN4KMC" hidden="1">#REF!</definedName>
    <definedName name="BEx1N5R5IJ3CG6CL344F5KWPINEO" localSheetId="15" hidden="1">#REF!</definedName>
    <definedName name="BEx1N5R5IJ3CG6CL344F5KWPINEO" localSheetId="14" hidden="1">#REF!</definedName>
    <definedName name="BEx1N5R5IJ3CG6CL344F5KWPINEO" hidden="1">#REF!</definedName>
    <definedName name="BEx1NFCFVPBS7XURQ8Y0BZEGPBVP" localSheetId="15" hidden="1">#REF!</definedName>
    <definedName name="BEx1NFCFVPBS7XURQ8Y0BZEGPBVP" localSheetId="14" hidden="1">#REF!</definedName>
    <definedName name="BEx1NFCFVPBS7XURQ8Y0BZEGPBVP" hidden="1">#REF!</definedName>
    <definedName name="BEx1NM34KQTO1LDNSAFD1L82UZFG" localSheetId="15" hidden="1">#REF!</definedName>
    <definedName name="BEx1NM34KQTO1LDNSAFD1L82UZFG" localSheetId="14" hidden="1">#REF!</definedName>
    <definedName name="BEx1NM34KQTO1LDNSAFD1L82UZFG" hidden="1">#REF!</definedName>
    <definedName name="BEx1NO6TXZVOGCUWCCRTXRXWW0XL" localSheetId="15" hidden="1">#REF!</definedName>
    <definedName name="BEx1NO6TXZVOGCUWCCRTXRXWW0XL" localSheetId="14" hidden="1">#REF!</definedName>
    <definedName name="BEx1NO6TXZVOGCUWCCRTXRXWW0XL" hidden="1">#REF!</definedName>
    <definedName name="BEx1NS8EU5P9FQV3S0WRTXI5L361" localSheetId="15" hidden="1">#REF!</definedName>
    <definedName name="BEx1NS8EU5P9FQV3S0WRTXI5L361" localSheetId="14" hidden="1">#REF!</definedName>
    <definedName name="BEx1NS8EU5P9FQV3S0WRTXI5L361" hidden="1">#REF!</definedName>
    <definedName name="BEx1NUBX5VUYZFKQH69FN6BTLWCR" localSheetId="15" hidden="1">#REF!</definedName>
    <definedName name="BEx1NUBX5VUYZFKQH69FN6BTLWCR" localSheetId="14" hidden="1">#REF!</definedName>
    <definedName name="BEx1NUBX5VUYZFKQH69FN6BTLWCR" hidden="1">#REF!</definedName>
    <definedName name="BEx1NZ4K1L8UON80Y2A4RASKWGNP" localSheetId="15" hidden="1">#REF!</definedName>
    <definedName name="BEx1NZ4K1L8UON80Y2A4RASKWGNP" localSheetId="14" hidden="1">#REF!</definedName>
    <definedName name="BEx1NZ4K1L8UON80Y2A4RASKWGNP" hidden="1">#REF!</definedName>
    <definedName name="BEx1O24FB2CPATAGE3T7L1NBQQO1" localSheetId="15" hidden="1">#REF!</definedName>
    <definedName name="BEx1O24FB2CPATAGE3T7L1NBQQO1" localSheetId="14" hidden="1">#REF!</definedName>
    <definedName name="BEx1O24FB2CPATAGE3T7L1NBQQO1" hidden="1">#REF!</definedName>
    <definedName name="BEx1OLAZ915OGYWP0QP1QQWDLCRX" localSheetId="15" hidden="1">#REF!</definedName>
    <definedName name="BEx1OLAZ915OGYWP0QP1QQWDLCRX" localSheetId="14" hidden="1">#REF!</definedName>
    <definedName name="BEx1OLAZ915OGYWP0QP1QQWDLCRX" hidden="1">#REF!</definedName>
    <definedName name="BEx1OO5ER042IS6IC4TLDI75JNVH" localSheetId="15" hidden="1">#REF!</definedName>
    <definedName name="BEx1OO5ER042IS6IC4TLDI75JNVH" localSheetId="14" hidden="1">#REF!</definedName>
    <definedName name="BEx1OO5ER042IS6IC4TLDI75JNVH" hidden="1">#REF!</definedName>
    <definedName name="BEx1OTE54CBSUT8FWKRALEDCUWN4" localSheetId="15" hidden="1">#REF!</definedName>
    <definedName name="BEx1OTE54CBSUT8FWKRALEDCUWN4" localSheetId="14" hidden="1">#REF!</definedName>
    <definedName name="BEx1OTE54CBSUT8FWKRALEDCUWN4" hidden="1">#REF!</definedName>
    <definedName name="BEx1OVSMPADTX95QUOX34KZQ8EDY" localSheetId="15" hidden="1">#REF!</definedName>
    <definedName name="BEx1OVSMPADTX95QUOX34KZQ8EDY" localSheetId="14" hidden="1">#REF!</definedName>
    <definedName name="BEx1OVSMPADTX95QUOX34KZQ8EDY" hidden="1">#REF!</definedName>
    <definedName name="BEx1OWJJ0DP4628GCVVRQ9X0DRHQ" localSheetId="15" hidden="1">#REF!</definedName>
    <definedName name="BEx1OWJJ0DP4628GCVVRQ9X0DRHQ" localSheetId="14" hidden="1">#REF!</definedName>
    <definedName name="BEx1OWJJ0DP4628GCVVRQ9X0DRHQ" hidden="1">#REF!</definedName>
    <definedName name="BEx1OX544IO9FQJI7YYQGZCEHB3O" localSheetId="15" hidden="1">#REF!</definedName>
    <definedName name="BEx1OX544IO9FQJI7YYQGZCEHB3O" localSheetId="14" hidden="1">#REF!</definedName>
    <definedName name="BEx1OX544IO9FQJI7YYQGZCEHB3O" hidden="1">#REF!</definedName>
    <definedName name="BEx1OY6SVEUT2EQ26P7EKEND342G" localSheetId="15" hidden="1">#REF!</definedName>
    <definedName name="BEx1OY6SVEUT2EQ26P7EKEND342G" localSheetId="14" hidden="1">#REF!</definedName>
    <definedName name="BEx1OY6SVEUT2EQ26P7EKEND342G" hidden="1">#REF!</definedName>
    <definedName name="BEx1OYN1LPIPI12O9G6F7QAOS9T4" localSheetId="15" hidden="1">#REF!</definedName>
    <definedName name="BEx1OYN1LPIPI12O9G6F7QAOS9T4" localSheetId="14" hidden="1">#REF!</definedName>
    <definedName name="BEx1OYN1LPIPI12O9G6F7QAOS9T4" hidden="1">#REF!</definedName>
    <definedName name="BEx1P1HHKJA799O3YZXQAX6KFH58" localSheetId="15" hidden="1">#REF!</definedName>
    <definedName name="BEx1P1HHKJA799O3YZXQAX6KFH58" localSheetId="14" hidden="1">#REF!</definedName>
    <definedName name="BEx1P1HHKJA799O3YZXQAX6KFH58" hidden="1">#REF!</definedName>
    <definedName name="BEx1P34W467WGPOXPK292QFJIPHJ" localSheetId="15" hidden="1">#REF!</definedName>
    <definedName name="BEx1P34W467WGPOXPK292QFJIPHJ" localSheetId="14" hidden="1">#REF!</definedName>
    <definedName name="BEx1P34W467WGPOXPK292QFJIPHJ" hidden="1">#REF!</definedName>
    <definedName name="BEx1P76FRYAB1BWA5RJS4KOB3G9I" localSheetId="15" hidden="1">#REF!</definedName>
    <definedName name="BEx1P76FRYAB1BWA5RJS4KOB3G9I" localSheetId="14" hidden="1">#REF!</definedName>
    <definedName name="BEx1P76FRYAB1BWA5RJS4KOB3G9I" hidden="1">#REF!</definedName>
    <definedName name="BEx1P7S1J4TKGVJ43C2Q2R3M9WRB" localSheetId="15" hidden="1">#REF!</definedName>
    <definedName name="BEx1P7S1J4TKGVJ43C2Q2R3M9WRB" localSheetId="14" hidden="1">#REF!</definedName>
    <definedName name="BEx1P7S1J4TKGVJ43C2Q2R3M9WRB" hidden="1">#REF!</definedName>
    <definedName name="BEx1P8OF6WY3IH8SO71KQOU83V3Y" localSheetId="15" hidden="1">#REF!</definedName>
    <definedName name="BEx1P8OF6WY3IH8SO71KQOU83V3Y" localSheetId="14" hidden="1">#REF!</definedName>
    <definedName name="BEx1P8OF6WY3IH8SO71KQOU83V3Y" hidden="1">#REF!</definedName>
    <definedName name="BEx1PA11BLPVZM8RC5BL46WX8YB5" localSheetId="15" hidden="1">#REF!</definedName>
    <definedName name="BEx1PA11BLPVZM8RC5BL46WX8YB5" localSheetId="14" hidden="1">#REF!</definedName>
    <definedName name="BEx1PA11BLPVZM8RC5BL46WX8YB5" hidden="1">#REF!</definedName>
    <definedName name="BEx1PAMMMZTO2BTR6YLZ9ASMPS4N" localSheetId="15" hidden="1">#REF!</definedName>
    <definedName name="BEx1PAMMMZTO2BTR6YLZ9ASMPS4N" localSheetId="14" hidden="1">#REF!</definedName>
    <definedName name="BEx1PAMMMZTO2BTR6YLZ9ASMPS4N" hidden="1">#REF!</definedName>
    <definedName name="BEx1PBZ4BEFIPGMQXT9T8S4PZ2IM" localSheetId="15" hidden="1">#REF!</definedName>
    <definedName name="BEx1PBZ4BEFIPGMQXT9T8S4PZ2IM" localSheetId="14" hidden="1">#REF!</definedName>
    <definedName name="BEx1PBZ4BEFIPGMQXT9T8S4PZ2IM" hidden="1">#REF!</definedName>
    <definedName name="BEx1PJMAAUI73DAR3XUON2UMXTBS" localSheetId="15" hidden="1">#REF!</definedName>
    <definedName name="BEx1PJMAAUI73DAR3XUON2UMXTBS" localSheetId="14" hidden="1">#REF!</definedName>
    <definedName name="BEx1PJMAAUI73DAR3XUON2UMXTBS" hidden="1">#REF!</definedName>
    <definedName name="BEx1PLF2CFSXBZPVI6CJ534EIJDN" localSheetId="15" hidden="1">#REF!</definedName>
    <definedName name="BEx1PLF2CFSXBZPVI6CJ534EIJDN" localSheetId="14" hidden="1">#REF!</definedName>
    <definedName name="BEx1PLF2CFSXBZPVI6CJ534EIJDN" hidden="1">#REF!</definedName>
    <definedName name="BEx1PMWZB2DO6EM9BKLUICZJ65HD" localSheetId="15" hidden="1">#REF!</definedName>
    <definedName name="BEx1PMWZB2DO6EM9BKLUICZJ65HD" localSheetId="14" hidden="1">#REF!</definedName>
    <definedName name="BEx1PMWZB2DO6EM9BKLUICZJ65HD" hidden="1">#REF!</definedName>
    <definedName name="BEx1PU3X6U0EVLY9569KVBPAH7XU" localSheetId="15" hidden="1">#REF!</definedName>
    <definedName name="BEx1PU3X6U0EVLY9569KVBPAH7XU" localSheetId="14" hidden="1">#REF!</definedName>
    <definedName name="BEx1PU3X6U0EVLY9569KVBPAH7XU" hidden="1">#REF!</definedName>
    <definedName name="BEx1Q9OV5AOW28OUGRFCD3ZFVWC3" localSheetId="15" hidden="1">#REF!</definedName>
    <definedName name="BEx1Q9OV5AOW28OUGRFCD3ZFVWC3" localSheetId="14" hidden="1">#REF!</definedName>
    <definedName name="BEx1Q9OV5AOW28OUGRFCD3ZFVWC3" hidden="1">#REF!</definedName>
    <definedName name="BEx1QA54J2A4I7IBQR19BTY28ZMR" localSheetId="15" hidden="1">#REF!</definedName>
    <definedName name="BEx1QA54J2A4I7IBQR19BTY28ZMR" localSheetId="14" hidden="1">#REF!</definedName>
    <definedName name="BEx1QA54J2A4I7IBQR19BTY28ZMR" hidden="1">#REF!</definedName>
    <definedName name="BEx1QD50TNYYZ6YO943BWHPB9UD9" localSheetId="15" hidden="1">#REF!</definedName>
    <definedName name="BEx1QD50TNYYZ6YO943BWHPB9UD9" localSheetId="14" hidden="1">#REF!</definedName>
    <definedName name="BEx1QD50TNYYZ6YO943BWHPB9UD9" hidden="1">#REF!</definedName>
    <definedName name="BEx1QMQAHG3KQUK59DVM68SWKZIZ" localSheetId="15" hidden="1">#REF!</definedName>
    <definedName name="BEx1QMQAHG3KQUK59DVM68SWKZIZ" localSheetId="14" hidden="1">#REF!</definedName>
    <definedName name="BEx1QMQAHG3KQUK59DVM68SWKZIZ" hidden="1">#REF!</definedName>
    <definedName name="BEx1R9YFKJCMSEST8OVCAO5E47FO" localSheetId="15" hidden="1">#REF!</definedName>
    <definedName name="BEx1R9YFKJCMSEST8OVCAO5E47FO" localSheetId="14" hidden="1">#REF!</definedName>
    <definedName name="BEx1R9YFKJCMSEST8OVCAO5E47FO" hidden="1">#REF!</definedName>
    <definedName name="BEx1RBGC06B3T52OIC0EQ1KGVP1I" localSheetId="15" hidden="1">#REF!</definedName>
    <definedName name="BEx1RBGC06B3T52OIC0EQ1KGVP1I" localSheetId="14" hidden="1">#REF!</definedName>
    <definedName name="BEx1RBGC06B3T52OIC0EQ1KGVP1I" hidden="1">#REF!</definedName>
    <definedName name="BEx1RRC7X4NI1CU4EO5XYE2GVARJ" localSheetId="15" hidden="1">#REF!</definedName>
    <definedName name="BEx1RRC7X4NI1CU4EO5XYE2GVARJ" localSheetId="14" hidden="1">#REF!</definedName>
    <definedName name="BEx1RRC7X4NI1CU4EO5XYE2GVARJ" hidden="1">#REF!</definedName>
    <definedName name="BEx1RZA1NCGT832L7EMR7GMF588W" localSheetId="15" hidden="1">#REF!</definedName>
    <definedName name="BEx1RZA1NCGT832L7EMR7GMF588W" localSheetId="14" hidden="1">#REF!</definedName>
    <definedName name="BEx1RZA1NCGT832L7EMR7GMF588W" hidden="1">#REF!</definedName>
    <definedName name="BEx1S0XGIPUSZQUCSGWSK10GKW7Y" localSheetId="15" hidden="1">#REF!</definedName>
    <definedName name="BEx1S0XGIPUSZQUCSGWSK10GKW7Y" localSheetId="14" hidden="1">#REF!</definedName>
    <definedName name="BEx1S0XGIPUSZQUCSGWSK10GKW7Y" hidden="1">#REF!</definedName>
    <definedName name="BEx1S5VFNKIXHTTCWSV60UC50EZ8" localSheetId="15" hidden="1">#REF!</definedName>
    <definedName name="BEx1S5VFNKIXHTTCWSV60UC50EZ8" localSheetId="14" hidden="1">#REF!</definedName>
    <definedName name="BEx1S5VFNKIXHTTCWSV60UC50EZ8" hidden="1">#REF!</definedName>
    <definedName name="BEx1SK3U02H0RGKEYXW7ZMCEOF3V" localSheetId="15" hidden="1">#REF!</definedName>
    <definedName name="BEx1SK3U02H0RGKEYXW7ZMCEOF3V" localSheetId="14" hidden="1">#REF!</definedName>
    <definedName name="BEx1SK3U02H0RGKEYXW7ZMCEOF3V" hidden="1">#REF!</definedName>
    <definedName name="BEx1SSNEZINBJT29QVS62VS1THT4" localSheetId="15" hidden="1">#REF!</definedName>
    <definedName name="BEx1SSNEZINBJT29QVS62VS1THT4" localSheetId="14" hidden="1">#REF!</definedName>
    <definedName name="BEx1SSNEZINBJT29QVS62VS1THT4" hidden="1">#REF!</definedName>
    <definedName name="BEx1SVNCHNANBJIDIQVB8AFK4HAN" localSheetId="15" hidden="1">#REF!</definedName>
    <definedName name="BEx1SVNCHNANBJIDIQVB8AFK4HAN" localSheetId="14" hidden="1">#REF!</definedName>
    <definedName name="BEx1SVNCHNANBJIDIQVB8AFK4HAN" hidden="1">#REF!</definedName>
    <definedName name="BEx1SY74DYVEPAQ9TGGGXKJA025O" localSheetId="15" hidden="1">#REF!</definedName>
    <definedName name="BEx1SY74DYVEPAQ9TGGGXKJA025O" localSheetId="14" hidden="1">#REF!</definedName>
    <definedName name="BEx1SY74DYVEPAQ9TGGGXKJA025O" hidden="1">#REF!</definedName>
    <definedName name="BEx1TJ0WLS9O7KNSGIPWTYHDYI1D" localSheetId="15" hidden="1">#REF!</definedName>
    <definedName name="BEx1TJ0WLS9O7KNSGIPWTYHDYI1D" localSheetId="14" hidden="1">#REF!</definedName>
    <definedName name="BEx1TJ0WLS9O7KNSGIPWTYHDYI1D" hidden="1">#REF!</definedName>
    <definedName name="BEx1TUPQAYGAI13ZC7FU1FJXFAPM" localSheetId="15" hidden="1">#REF!</definedName>
    <definedName name="BEx1TUPQAYGAI13ZC7FU1FJXFAPM" localSheetId="14" hidden="1">#REF!</definedName>
    <definedName name="BEx1TUPQAYGAI13ZC7FU1FJXFAPM" hidden="1">#REF!</definedName>
    <definedName name="BEx1TY0F9W7EOF31FZXITWEYBSRT" localSheetId="15" hidden="1">#REF!</definedName>
    <definedName name="BEx1TY0F9W7EOF31FZXITWEYBSRT" localSheetId="14" hidden="1">#REF!</definedName>
    <definedName name="BEx1TY0F9W7EOF31FZXITWEYBSRT" hidden="1">#REF!</definedName>
    <definedName name="BEx1U7WFO8OZKB1EBF4H386JW91L" localSheetId="15" hidden="1">#REF!</definedName>
    <definedName name="BEx1U7WFO8OZKB1EBF4H386JW91L" localSheetId="14" hidden="1">#REF!</definedName>
    <definedName name="BEx1U7WFO8OZKB1EBF4H386JW91L" hidden="1">#REF!</definedName>
    <definedName name="BEx1U87938YR9N6HYI24KVBKLOS3" localSheetId="15" hidden="1">#REF!</definedName>
    <definedName name="BEx1U87938YR9N6HYI24KVBKLOS3" localSheetId="14" hidden="1">#REF!</definedName>
    <definedName name="BEx1U87938YR9N6HYI24KVBKLOS3" hidden="1">#REF!</definedName>
    <definedName name="BEx1U9P6VQWSVRICLZR9DYRMN61U" localSheetId="15" hidden="1">#REF!</definedName>
    <definedName name="BEx1U9P6VQWSVRICLZR9DYRMN61U" localSheetId="14" hidden="1">#REF!</definedName>
    <definedName name="BEx1U9P6VQWSVRICLZR9DYRMN61U" hidden="1">#REF!</definedName>
    <definedName name="BEx1UESH4KDWHYESQU2IE55RS3LI" localSheetId="15" hidden="1">#REF!</definedName>
    <definedName name="BEx1UESH4KDWHYESQU2IE55RS3LI" localSheetId="14" hidden="1">#REF!</definedName>
    <definedName name="BEx1UESH4KDWHYESQU2IE55RS3LI" hidden="1">#REF!</definedName>
    <definedName name="BEx1UI8N9KTCPSOJ7RDW0T8UEBNP" localSheetId="15" hidden="1">#REF!</definedName>
    <definedName name="BEx1UI8N9KTCPSOJ7RDW0T8UEBNP" localSheetId="14" hidden="1">#REF!</definedName>
    <definedName name="BEx1UI8N9KTCPSOJ7RDW0T8UEBNP" hidden="1">#REF!</definedName>
    <definedName name="BEx1UML0HHJFHA5TBOYQ24I3RV1W" localSheetId="15" hidden="1">#REF!</definedName>
    <definedName name="BEx1UML0HHJFHA5TBOYQ24I3RV1W" localSheetId="14" hidden="1">#REF!</definedName>
    <definedName name="BEx1UML0HHJFHA5TBOYQ24I3RV1W" hidden="1">#REF!</definedName>
    <definedName name="BEx1UO8ENOJNYCNX5Z95TBIJ3MKP" localSheetId="15" hidden="1">#REF!</definedName>
    <definedName name="BEx1UO8ENOJNYCNX5Z95TBIJ3MKP" localSheetId="14" hidden="1">#REF!</definedName>
    <definedName name="BEx1UO8ENOJNYCNX5Z95TBIJ3MKP" hidden="1">#REF!</definedName>
    <definedName name="BEx1UUDIQPZ23XQ79GUL0RAWRSCK" localSheetId="15" hidden="1">#REF!</definedName>
    <definedName name="BEx1UUDIQPZ23XQ79GUL0RAWRSCK" localSheetId="14" hidden="1">#REF!</definedName>
    <definedName name="BEx1UUDIQPZ23XQ79GUL0RAWRSCK" hidden="1">#REF!</definedName>
    <definedName name="BEx1V67SEV778NVW68J8W5SND1J7" localSheetId="15" hidden="1">#REF!</definedName>
    <definedName name="BEx1V67SEV778NVW68J8W5SND1J7" localSheetId="14" hidden="1">#REF!</definedName>
    <definedName name="BEx1V67SEV778NVW68J8W5SND1J7" hidden="1">#REF!</definedName>
    <definedName name="BEx1VIY9SQLRESD11CC4PHYT0XSG" localSheetId="15" hidden="1">#REF!</definedName>
    <definedName name="BEx1VIY9SQLRESD11CC4PHYT0XSG" localSheetId="14" hidden="1">#REF!</definedName>
    <definedName name="BEx1VIY9SQLRESD11CC4PHYT0XSG" hidden="1">#REF!</definedName>
    <definedName name="BEx1W3170EJU6QEJR4F8E2ULUU2U" localSheetId="15" hidden="1">#REF!</definedName>
    <definedName name="BEx1W3170EJU6QEJR4F8E2ULUU2U" localSheetId="14" hidden="1">#REF!</definedName>
    <definedName name="BEx1W3170EJU6QEJR4F8E2ULUU2U" hidden="1">#REF!</definedName>
    <definedName name="BEx1WC67EH10SC38QWX3WEA5KH3A" localSheetId="15" hidden="1">#REF!</definedName>
    <definedName name="BEx1WC67EH10SC38QWX3WEA5KH3A" localSheetId="14" hidden="1">#REF!</definedName>
    <definedName name="BEx1WC67EH10SC38QWX3WEA5KH3A" hidden="1">#REF!</definedName>
    <definedName name="BEx1WDTMC6W73PJPTY0JYLKOA883" localSheetId="15" hidden="1">#REF!</definedName>
    <definedName name="BEx1WDTMC6W73PJPTY0JYLKOA883" localSheetId="14" hidden="1">#REF!</definedName>
    <definedName name="BEx1WDTMC6W73PJPTY0JYLKOA883" hidden="1">#REF!</definedName>
    <definedName name="BEx1WGYTKZZIPM1577W5FEYKFH3V" localSheetId="15" hidden="1">#REF!</definedName>
    <definedName name="BEx1WGYTKZZIPM1577W5FEYKFH3V" localSheetId="14" hidden="1">#REF!</definedName>
    <definedName name="BEx1WGYTKZZIPM1577W5FEYKFH3V" hidden="1">#REF!</definedName>
    <definedName name="BEx1WHPURIV3D3PTJJ359H1OP7ZV" localSheetId="15" hidden="1">#REF!</definedName>
    <definedName name="BEx1WHPURIV3D3PTJJ359H1OP7ZV" localSheetId="14" hidden="1">#REF!</definedName>
    <definedName name="BEx1WHPURIV3D3PTJJ359H1OP7ZV" hidden="1">#REF!</definedName>
    <definedName name="BEx1WLBBR45RLDQX9FCLJWUUQX5R" localSheetId="15" hidden="1">#REF!</definedName>
    <definedName name="BEx1WLBBR45RLDQX9FCLJWUUQX5R" localSheetId="14" hidden="1">#REF!</definedName>
    <definedName name="BEx1WLBBR45RLDQX9FCLJWUUQX5R" hidden="1">#REF!</definedName>
    <definedName name="BEx1WLWY2CR1WRD694JJSWSDFAIR" localSheetId="15" hidden="1">#REF!</definedName>
    <definedName name="BEx1WLWY2CR1WRD694JJSWSDFAIR" localSheetId="14" hidden="1">#REF!</definedName>
    <definedName name="BEx1WLWY2CR1WRD694JJSWSDFAIR" hidden="1">#REF!</definedName>
    <definedName name="BEx1WMD1LWPWRIK6GGAJRJAHJM8I" localSheetId="15" hidden="1">#REF!</definedName>
    <definedName name="BEx1WMD1LWPWRIK6GGAJRJAHJM8I" localSheetId="14" hidden="1">#REF!</definedName>
    <definedName name="BEx1WMD1LWPWRIK6GGAJRJAHJM8I" hidden="1">#REF!</definedName>
    <definedName name="BEx1WR0D41MR174LBF3P9E3K0J51" localSheetId="15" hidden="1">#REF!</definedName>
    <definedName name="BEx1WR0D41MR174LBF3P9E3K0J51" localSheetId="14" hidden="1">#REF!</definedName>
    <definedName name="BEx1WR0D41MR174LBF3P9E3K0J51" hidden="1">#REF!</definedName>
    <definedName name="BEx1WT3VU2F7OSUQZHBIV4KTTFJ4" localSheetId="15" hidden="1">#REF!</definedName>
    <definedName name="BEx1WT3VU2F7OSUQZHBIV4KTTFJ4" localSheetId="14" hidden="1">#REF!</definedName>
    <definedName name="BEx1WT3VU2F7OSUQZHBIV4KTTFJ4" hidden="1">#REF!</definedName>
    <definedName name="BEx1WUB1FAS5PHU33TJ60SUHR618" localSheetId="15" hidden="1">#REF!</definedName>
    <definedName name="BEx1WUB1FAS5PHU33TJ60SUHR618" localSheetId="14" hidden="1">#REF!</definedName>
    <definedName name="BEx1WUB1FAS5PHU33TJ60SUHR618" hidden="1">#REF!</definedName>
    <definedName name="BEx1WX04G0INSPPG9NTNR3DYR6PZ" localSheetId="15" hidden="1">#REF!</definedName>
    <definedName name="BEx1WX04G0INSPPG9NTNR3DYR6PZ" localSheetId="14" hidden="1">#REF!</definedName>
    <definedName name="BEx1WX04G0INSPPG9NTNR3DYR6PZ" hidden="1">#REF!</definedName>
    <definedName name="BEx1X3LHU9DPG01VWX2IF65TRATF" localSheetId="15" hidden="1">#REF!</definedName>
    <definedName name="BEx1X3LHU9DPG01VWX2IF65TRATF" localSheetId="14" hidden="1">#REF!</definedName>
    <definedName name="BEx1X3LHU9DPG01VWX2IF65TRATF" hidden="1">#REF!</definedName>
    <definedName name="BEx1XFL3ISYW3FU1DQ3US0DYA8NQ" localSheetId="15" hidden="1">#REF!</definedName>
    <definedName name="BEx1XFL3ISYW3FU1DQ3US0DYA8NQ" localSheetId="14" hidden="1">#REF!</definedName>
    <definedName name="BEx1XFL3ISYW3FU1DQ3US0DYA8NQ" hidden="1">#REF!</definedName>
    <definedName name="BEx1XK8AAMO0AH0Z1OUKW30CA7EQ" localSheetId="15" hidden="1">#REF!</definedName>
    <definedName name="BEx1XK8AAMO0AH0Z1OUKW30CA7EQ" localSheetId="14" hidden="1">#REF!</definedName>
    <definedName name="BEx1XK8AAMO0AH0Z1OUKW30CA7EQ" hidden="1">#REF!</definedName>
    <definedName name="BEx1XL4MZ7C80495GHQRWOBS16PQ" localSheetId="15" hidden="1">#REF!</definedName>
    <definedName name="BEx1XL4MZ7C80495GHQRWOBS16PQ" localSheetId="14" hidden="1">#REF!</definedName>
    <definedName name="BEx1XL4MZ7C80495GHQRWOBS16PQ" hidden="1">#REF!</definedName>
    <definedName name="BEx1Y2IGS2K95E1M51PEF9KJZ0KB" localSheetId="15" hidden="1">#REF!</definedName>
    <definedName name="BEx1Y2IGS2K95E1M51PEF9KJZ0KB" localSheetId="14" hidden="1">#REF!</definedName>
    <definedName name="BEx1Y2IGS2K95E1M51PEF9KJZ0KB" hidden="1">#REF!</definedName>
    <definedName name="BEx1Y3PKK83X2FN9SAALFHOWKMRQ" localSheetId="15" hidden="1">#REF!</definedName>
    <definedName name="BEx1Y3PKK83X2FN9SAALFHOWKMRQ" localSheetId="14" hidden="1">#REF!</definedName>
    <definedName name="BEx1Y3PKK83X2FN9SAALFHOWKMRQ" hidden="1">#REF!</definedName>
    <definedName name="BEx1YL3DJ7Y4AZ01ERCOGW0FJ26T" localSheetId="15" hidden="1">#REF!</definedName>
    <definedName name="BEx1YL3DJ7Y4AZ01ERCOGW0FJ26T" localSheetId="14" hidden="1">#REF!</definedName>
    <definedName name="BEx1YL3DJ7Y4AZ01ERCOGW0FJ26T" hidden="1">#REF!</definedName>
    <definedName name="BEx1Z2RYHSVD1H37817SN93VMURZ" localSheetId="15" hidden="1">#REF!</definedName>
    <definedName name="BEx1Z2RYHSVD1H37817SN93VMURZ" localSheetId="14" hidden="1">#REF!</definedName>
    <definedName name="BEx1Z2RYHSVD1H37817SN93VMURZ" hidden="1">#REF!</definedName>
    <definedName name="BEx3AMAKWI6458B67VKZO56MCNJW" localSheetId="15" hidden="1">#REF!</definedName>
    <definedName name="BEx3AMAKWI6458B67VKZO56MCNJW" localSheetId="14" hidden="1">#REF!</definedName>
    <definedName name="BEx3AMAKWI6458B67VKZO56MCNJW" hidden="1">#REF!</definedName>
    <definedName name="BEx3AOOVM42G82TNF53W0EKXLUSI" localSheetId="15" hidden="1">#REF!</definedName>
    <definedName name="BEx3AOOVM42G82TNF53W0EKXLUSI" localSheetId="14" hidden="1">#REF!</definedName>
    <definedName name="BEx3AOOVM42G82TNF53W0EKXLUSI" hidden="1">#REF!</definedName>
    <definedName name="BEx3AZH9W4SUFCAHNDOQ728R9V4L" localSheetId="15" hidden="1">#REF!</definedName>
    <definedName name="BEx3AZH9W4SUFCAHNDOQ728R9V4L" localSheetId="14" hidden="1">#REF!</definedName>
    <definedName name="BEx3AZH9W4SUFCAHNDOQ728R9V4L" hidden="1">#REF!</definedName>
    <definedName name="BEx3BNR9ES4KY7Q1DK83KC5NDGL8" localSheetId="15" hidden="1">#REF!</definedName>
    <definedName name="BEx3BNR9ES4KY7Q1DK83KC5NDGL8" localSheetId="14" hidden="1">#REF!</definedName>
    <definedName name="BEx3BNR9ES4KY7Q1DK83KC5NDGL8" hidden="1">#REF!</definedName>
    <definedName name="BEx3BQR5VZXNQ4H949ORM8ESU3B3" localSheetId="15" hidden="1">#REF!</definedName>
    <definedName name="BEx3BQR5VZXNQ4H949ORM8ESU3B3" localSheetId="14" hidden="1">#REF!</definedName>
    <definedName name="BEx3BQR5VZXNQ4H949ORM8ESU3B3" hidden="1">#REF!</definedName>
    <definedName name="BEx3BTLL3ASJN134DLEQTQM70VZM" localSheetId="15" hidden="1">#REF!</definedName>
    <definedName name="BEx3BTLL3ASJN134DLEQTQM70VZM" localSheetId="14" hidden="1">#REF!</definedName>
    <definedName name="BEx3BTLL3ASJN134DLEQTQM70VZM" hidden="1">#REF!</definedName>
    <definedName name="BEx3BW5CTV0DJU5AQS3ZQFK2VLF3" localSheetId="15" hidden="1">#REF!</definedName>
    <definedName name="BEx3BW5CTV0DJU5AQS3ZQFK2VLF3" localSheetId="14" hidden="1">#REF!</definedName>
    <definedName name="BEx3BW5CTV0DJU5AQS3ZQFK2VLF3" hidden="1">#REF!</definedName>
    <definedName name="BEx3BYP0FG369M7G3JEFLMMXAKTS" localSheetId="15" hidden="1">#REF!</definedName>
    <definedName name="BEx3BYP0FG369M7G3JEFLMMXAKTS" localSheetId="14" hidden="1">#REF!</definedName>
    <definedName name="BEx3BYP0FG369M7G3JEFLMMXAKTS" hidden="1">#REF!</definedName>
    <definedName name="BEx3C2QR0WUD19QSVO8EMIPNQJKH" localSheetId="15" hidden="1">#REF!</definedName>
    <definedName name="BEx3C2QR0WUD19QSVO8EMIPNQJKH" localSheetId="14" hidden="1">#REF!</definedName>
    <definedName name="BEx3C2QR0WUD19QSVO8EMIPNQJKH" hidden="1">#REF!</definedName>
    <definedName name="BEx3CKFCCPZZ6ROLAT5C1DZNIC1U" localSheetId="15" hidden="1">#REF!</definedName>
    <definedName name="BEx3CKFCCPZZ6ROLAT5C1DZNIC1U" localSheetId="14" hidden="1">#REF!</definedName>
    <definedName name="BEx3CKFCCPZZ6ROLAT5C1DZNIC1U" hidden="1">#REF!</definedName>
    <definedName name="BEx3CO0SVO4WLH0DO43DCHYDTH1P" localSheetId="15" hidden="1">#REF!</definedName>
    <definedName name="BEx3CO0SVO4WLH0DO43DCHYDTH1P" localSheetId="14" hidden="1">#REF!</definedName>
    <definedName name="BEx3CO0SVO4WLH0DO43DCHYDTH1P" hidden="1">#REF!</definedName>
    <definedName name="BEx3CPDAEBC12450MVHX6S78ILBS" localSheetId="15" hidden="1">#REF!</definedName>
    <definedName name="BEx3CPDAEBC12450MVHX6S78ILBS" localSheetId="14" hidden="1">#REF!</definedName>
    <definedName name="BEx3CPDAEBC12450MVHX6S78ILBS" hidden="1">#REF!</definedName>
    <definedName name="BEx3CQ9OQ7E1YH93NADGWWEH0HD5" localSheetId="15" hidden="1">#REF!</definedName>
    <definedName name="BEx3CQ9OQ7E1YH93NADGWWEH0HD5" localSheetId="14" hidden="1">#REF!</definedName>
    <definedName name="BEx3CQ9OQ7E1YH93NADGWWEH0HD5" hidden="1">#REF!</definedName>
    <definedName name="BEx3D9G6QTSPF9UYI4X0XY0VE896" localSheetId="15" hidden="1">#REF!</definedName>
    <definedName name="BEx3D9G6QTSPF9UYI4X0XY0VE896" localSheetId="14" hidden="1">#REF!</definedName>
    <definedName name="BEx3D9G6QTSPF9UYI4X0XY0VE896" hidden="1">#REF!</definedName>
    <definedName name="BEx3DCQU9PBRXIMLO62KS5RLH447" localSheetId="15" hidden="1">#REF!</definedName>
    <definedName name="BEx3DCQU9PBRXIMLO62KS5RLH447" localSheetId="14" hidden="1">#REF!</definedName>
    <definedName name="BEx3DCQU9PBRXIMLO62KS5RLH447" hidden="1">#REF!</definedName>
    <definedName name="BEx3DQ8EH7C7L4XQAOL3NRRVRRT3" localSheetId="15" hidden="1">#REF!</definedName>
    <definedName name="BEx3DQ8EH7C7L4XQAOL3NRRVRRT3" localSheetId="14" hidden="1">#REF!</definedName>
    <definedName name="BEx3DQ8EH7C7L4XQAOL3NRRVRRT3" hidden="1">#REF!</definedName>
    <definedName name="BEx3EF99FD6QNNCNOKDEE67JHTUJ" localSheetId="15" hidden="1">#REF!</definedName>
    <definedName name="BEx3EF99FD6QNNCNOKDEE67JHTUJ" localSheetId="14" hidden="1">#REF!</definedName>
    <definedName name="BEx3EF99FD6QNNCNOKDEE67JHTUJ" hidden="1">#REF!</definedName>
    <definedName name="BEx3EGLXG4AU8GXIFP26DZ61E6EP" localSheetId="15" hidden="1">#REF!</definedName>
    <definedName name="BEx3EGLXG4AU8GXIFP26DZ61E6EP" localSheetId="14" hidden="1">#REF!</definedName>
    <definedName name="BEx3EGLXG4AU8GXIFP26DZ61E6EP" hidden="1">#REF!</definedName>
    <definedName name="BEx3EHCSERZ2O2OAG8Y95UPG2IY9" localSheetId="15" hidden="1">#REF!</definedName>
    <definedName name="BEx3EHCSERZ2O2OAG8Y95UPG2IY9" localSheetId="14" hidden="1">#REF!</definedName>
    <definedName name="BEx3EHCSERZ2O2OAG8Y95UPG2IY9" hidden="1">#REF!</definedName>
    <definedName name="BEx3EJR3TCJDYS7ZXNDS5N9KTGIK" localSheetId="15" hidden="1">#REF!</definedName>
    <definedName name="BEx3EJR3TCJDYS7ZXNDS5N9KTGIK" localSheetId="14" hidden="1">#REF!</definedName>
    <definedName name="BEx3EJR3TCJDYS7ZXNDS5N9KTGIK" hidden="1">#REF!</definedName>
    <definedName name="BEx3ELJTTBS6P05CNISMGOJOA60V" localSheetId="15" hidden="1">#REF!</definedName>
    <definedName name="BEx3ELJTTBS6P05CNISMGOJOA60V" localSheetId="14" hidden="1">#REF!</definedName>
    <definedName name="BEx3ELJTTBS6P05CNISMGOJOA60V" hidden="1">#REF!</definedName>
    <definedName name="BEx3EQSLJBDDJRHNX19PBFCKNY2I" localSheetId="15" hidden="1">#REF!</definedName>
    <definedName name="BEx3EQSLJBDDJRHNX19PBFCKNY2I" localSheetId="14" hidden="1">#REF!</definedName>
    <definedName name="BEx3EQSLJBDDJRHNX19PBFCKNY2I" hidden="1">#REF!</definedName>
    <definedName name="BEx3EUUAX947Q5N6MY6W0KSNY78Y" localSheetId="15" hidden="1">#REF!</definedName>
    <definedName name="BEx3EUUAX947Q5N6MY6W0KSNY78Y" localSheetId="14" hidden="1">#REF!</definedName>
    <definedName name="BEx3EUUAX947Q5N6MY6W0KSNY78Y" hidden="1">#REF!</definedName>
    <definedName name="BEx3F3OJYKFH63TY4TBS69H5CI8M" localSheetId="15" hidden="1">#REF!</definedName>
    <definedName name="BEx3F3OJYKFH63TY4TBS69H5CI8M" localSheetId="14" hidden="1">#REF!</definedName>
    <definedName name="BEx3F3OJYKFH63TY4TBS69H5CI8M" hidden="1">#REF!</definedName>
    <definedName name="BEx3FHMD1P5XBCH23ZKIFO6ZTCNB" localSheetId="15" hidden="1">#REF!</definedName>
    <definedName name="BEx3FHMD1P5XBCH23ZKIFO6ZTCNB" localSheetId="14" hidden="1">#REF!</definedName>
    <definedName name="BEx3FHMD1P5XBCH23ZKIFO6ZTCNB" hidden="1">#REF!</definedName>
    <definedName name="BEx3FI2G3YYIACQHXNXEA15M8ZK5" localSheetId="15" hidden="1">#REF!</definedName>
    <definedName name="BEx3FI2G3YYIACQHXNXEA15M8ZK5" localSheetId="14" hidden="1">#REF!</definedName>
    <definedName name="BEx3FI2G3YYIACQHXNXEA15M8ZK5" hidden="1">#REF!</definedName>
    <definedName name="BEx3FJ9MHSLDK8W91GO85FX1GX57" localSheetId="15" hidden="1">#REF!</definedName>
    <definedName name="BEx3FJ9MHSLDK8W91GO85FX1GX57" localSheetId="14" hidden="1">#REF!</definedName>
    <definedName name="BEx3FJ9MHSLDK8W91GO85FX1GX57" hidden="1">#REF!</definedName>
    <definedName name="BEx3FR251HFU7A33PU01SJUENL2B" localSheetId="15" hidden="1">#REF!</definedName>
    <definedName name="BEx3FR251HFU7A33PU01SJUENL2B" localSheetId="14" hidden="1">#REF!</definedName>
    <definedName name="BEx3FR251HFU7A33PU01SJUENL2B" hidden="1">#REF!</definedName>
    <definedName name="BEx3FX7EJL47JSLSWP3EOC265WAE" localSheetId="15" hidden="1">#REF!</definedName>
    <definedName name="BEx3FX7EJL47JSLSWP3EOC265WAE" localSheetId="14" hidden="1">#REF!</definedName>
    <definedName name="BEx3FX7EJL47JSLSWP3EOC265WAE" hidden="1">#REF!</definedName>
    <definedName name="BEx3G201R8NLJ6FIHO2QS0SW9QVV" localSheetId="15" hidden="1">#REF!</definedName>
    <definedName name="BEx3G201R8NLJ6FIHO2QS0SW9QVV" localSheetId="14" hidden="1">#REF!</definedName>
    <definedName name="BEx3G201R8NLJ6FIHO2QS0SW9QVV" hidden="1">#REF!</definedName>
    <definedName name="BEx3G2LL2II66XY5YCDPG4JE13A3" localSheetId="15" hidden="1">#REF!</definedName>
    <definedName name="BEx3G2LL2II66XY5YCDPG4JE13A3" localSheetId="14" hidden="1">#REF!</definedName>
    <definedName name="BEx3G2LL2II66XY5YCDPG4JE13A3" hidden="1">#REF!</definedName>
    <definedName name="BEx3G2WA0DTYY9D8AGHHOBTPE2B2" localSheetId="15" hidden="1">#REF!</definedName>
    <definedName name="BEx3G2WA0DTYY9D8AGHHOBTPE2B2" localSheetId="14" hidden="1">#REF!</definedName>
    <definedName name="BEx3G2WA0DTYY9D8AGHHOBTPE2B2" hidden="1">#REF!</definedName>
    <definedName name="BEx3GCXR6IAS0B6WJ03GJVH7CO52" localSheetId="15" hidden="1">#REF!</definedName>
    <definedName name="BEx3GCXR6IAS0B6WJ03GJVH7CO52" localSheetId="14" hidden="1">#REF!</definedName>
    <definedName name="BEx3GCXR6IAS0B6WJ03GJVH7CO52" hidden="1">#REF!</definedName>
    <definedName name="BEx3GEVV18SEQDI1JGY7EN6D1GT1" localSheetId="15" hidden="1">#REF!</definedName>
    <definedName name="BEx3GEVV18SEQDI1JGY7EN6D1GT1" localSheetId="14" hidden="1">#REF!</definedName>
    <definedName name="BEx3GEVV18SEQDI1JGY7EN6D1GT1" hidden="1">#REF!</definedName>
    <definedName name="BEx3GKFH64MKQX61S7DYTZ15JCPY" localSheetId="15" hidden="1">#REF!</definedName>
    <definedName name="BEx3GKFH64MKQX61S7DYTZ15JCPY" localSheetId="14" hidden="1">#REF!</definedName>
    <definedName name="BEx3GKFH64MKQX61S7DYTZ15JCPY" hidden="1">#REF!</definedName>
    <definedName name="BEx3GMJ1Y6UU02DLRL0QXCEKDA6C" localSheetId="15" hidden="1">#REF!</definedName>
    <definedName name="BEx3GMJ1Y6UU02DLRL0QXCEKDA6C" localSheetId="14" hidden="1">#REF!</definedName>
    <definedName name="BEx3GMJ1Y6UU02DLRL0QXCEKDA6C" hidden="1">#REF!</definedName>
    <definedName name="BEx3GN4LY0135CBDIN1TU2UEODGF" localSheetId="15" hidden="1">#REF!</definedName>
    <definedName name="BEx3GN4LY0135CBDIN1TU2UEODGF" localSheetId="14" hidden="1">#REF!</definedName>
    <definedName name="BEx3GN4LY0135CBDIN1TU2UEODGF" hidden="1">#REF!</definedName>
    <definedName name="BEx3GPDH2AH4QKT4OOSN563XUHBD" localSheetId="15" hidden="1">#REF!</definedName>
    <definedName name="BEx3GPDH2AH4QKT4OOSN563XUHBD" localSheetId="14" hidden="1">#REF!</definedName>
    <definedName name="BEx3GPDH2AH4QKT4OOSN563XUHBD" hidden="1">#REF!</definedName>
    <definedName name="BEx3GRGZOH1A62SHC133FKNN9K23" localSheetId="15" hidden="1">#REF!</definedName>
    <definedName name="BEx3GRGZOH1A62SHC133FKNN9K23" localSheetId="14" hidden="1">#REF!</definedName>
    <definedName name="BEx3GRGZOH1A62SHC133FKNN9K23" hidden="1">#REF!</definedName>
    <definedName name="BEx3GS2LABKJSRV8GPZLJZVX7NMJ" localSheetId="15" hidden="1">#REF!</definedName>
    <definedName name="BEx3GS2LABKJSRV8GPZLJZVX7NMJ" localSheetId="14" hidden="1">#REF!</definedName>
    <definedName name="BEx3GS2LABKJSRV8GPZLJZVX7NMJ" hidden="1">#REF!</definedName>
    <definedName name="BEx3H05W7OEBR6W6YJKGD6W5M3I1" localSheetId="15" hidden="1">#REF!</definedName>
    <definedName name="BEx3H05W7OEBR6W6YJKGD6W5M3I1" localSheetId="14" hidden="1">#REF!</definedName>
    <definedName name="BEx3H05W7OEBR6W6YJKGD6W5M3I1" hidden="1">#REF!</definedName>
    <definedName name="BEx3H244GCME7ZDNAXG6ZSJ64ZRE" localSheetId="15" hidden="1">#REF!</definedName>
    <definedName name="BEx3H244GCME7ZDNAXG6ZSJ64ZRE" localSheetId="14" hidden="1">#REF!</definedName>
    <definedName name="BEx3H244GCME7ZDNAXG6ZSJ64ZRE" hidden="1">#REF!</definedName>
    <definedName name="BEx3H5UX2GZFZZT657YR76RHW5I6" localSheetId="15" hidden="1">#REF!</definedName>
    <definedName name="BEx3H5UX2GZFZZT657YR76RHW5I6" localSheetId="14" hidden="1">#REF!</definedName>
    <definedName name="BEx3H5UX2GZFZZT657YR76RHW5I6" hidden="1">#REF!</definedName>
    <definedName name="BEx3HACPKDZVUOS9WBDCCFJB46DK" localSheetId="15" hidden="1">#REF!</definedName>
    <definedName name="BEx3HACPKDZVUOS9WBDCCFJB46DK" localSheetId="14" hidden="1">#REF!</definedName>
    <definedName name="BEx3HACPKDZVUOS9WBDCCFJB46DK" hidden="1">#REF!</definedName>
    <definedName name="BEx3HMSEFOP6DBM4R97XA6B7NFG6" localSheetId="15" hidden="1">#REF!</definedName>
    <definedName name="BEx3HMSEFOP6DBM4R97XA6B7NFG6" localSheetId="14" hidden="1">#REF!</definedName>
    <definedName name="BEx3HMSEFOP6DBM4R97XA6B7NFG6" hidden="1">#REF!</definedName>
    <definedName name="BEx3HWJ5SQSD2CVCQNR183X44FR8" localSheetId="15" hidden="1">#REF!</definedName>
    <definedName name="BEx3HWJ5SQSD2CVCQNR183X44FR8" localSheetId="14" hidden="1">#REF!</definedName>
    <definedName name="BEx3HWJ5SQSD2CVCQNR183X44FR8" hidden="1">#REF!</definedName>
    <definedName name="BEx3I09YVXO0G4X7KGSA4WGORM35" localSheetId="15" hidden="1">#REF!</definedName>
    <definedName name="BEx3I09YVXO0G4X7KGSA4WGORM35" localSheetId="14" hidden="1">#REF!</definedName>
    <definedName name="BEx3I09YVXO0G4X7KGSA4WGORM35" hidden="1">#REF!</definedName>
    <definedName name="BEx3I3KN8WAL54AYYACGCUM43J9W" localSheetId="15" hidden="1">#REF!</definedName>
    <definedName name="BEx3I3KN8WAL54AYYACGCUM43J9W" localSheetId="14" hidden="1">#REF!</definedName>
    <definedName name="BEx3I3KN8WAL54AYYACGCUM43J9W" hidden="1">#REF!</definedName>
    <definedName name="BEx3ICF1GY8HQEBIU9S43PDJ90BX" localSheetId="15" hidden="1">#REF!</definedName>
    <definedName name="BEx3ICF1GY8HQEBIU9S43PDJ90BX" localSheetId="14" hidden="1">#REF!</definedName>
    <definedName name="BEx3ICF1GY8HQEBIU9S43PDJ90BX" hidden="1">#REF!</definedName>
    <definedName name="BEx3IYAH2DEBFWO8F94H4MXE3RLY" localSheetId="15" hidden="1">#REF!</definedName>
    <definedName name="BEx3IYAH2DEBFWO8F94H4MXE3RLY" localSheetId="14" hidden="1">#REF!</definedName>
    <definedName name="BEx3IYAH2DEBFWO8F94H4MXE3RLY" hidden="1">#REF!</definedName>
    <definedName name="BEx3IZSG3932LSWHR5YV78IVRPCK" localSheetId="15" hidden="1">#REF!</definedName>
    <definedName name="BEx3IZSG3932LSWHR5YV78IVRPCK" localSheetId="14" hidden="1">#REF!</definedName>
    <definedName name="BEx3IZSG3932LSWHR5YV78IVRPCK" hidden="1">#REF!</definedName>
    <definedName name="BEx3IZXXSYEW50379N2EAFWO8DZV" localSheetId="15" hidden="1">#REF!</definedName>
    <definedName name="BEx3IZXXSYEW50379N2EAFWO8DZV" localSheetId="14" hidden="1">#REF!</definedName>
    <definedName name="BEx3IZXXSYEW50379N2EAFWO8DZV" hidden="1">#REF!</definedName>
    <definedName name="BEx3J1VZVGTKT4ATPO9O5JCSFTTR" localSheetId="15" hidden="1">#REF!</definedName>
    <definedName name="BEx3J1VZVGTKT4ATPO9O5JCSFTTR" localSheetId="14" hidden="1">#REF!</definedName>
    <definedName name="BEx3J1VZVGTKT4ATPO9O5JCSFTTR" hidden="1">#REF!</definedName>
    <definedName name="BEx3JC2TY7JNAAC3L7QHVPQXLGQ8" localSheetId="15" hidden="1">#REF!</definedName>
    <definedName name="BEx3JC2TY7JNAAC3L7QHVPQXLGQ8" localSheetId="14" hidden="1">#REF!</definedName>
    <definedName name="BEx3JC2TY7JNAAC3L7QHVPQXLGQ8" hidden="1">#REF!</definedName>
    <definedName name="BEx3JMF5D7ODCJ7THAJTC1GFSG95" localSheetId="15" hidden="1">#REF!</definedName>
    <definedName name="BEx3JMF5D7ODCJ7THAJTC1GFSG95" localSheetId="14" hidden="1">#REF!</definedName>
    <definedName name="BEx3JMF5D7ODCJ7THAJTC1GFSG95" hidden="1">#REF!</definedName>
    <definedName name="BEx3JX23SYDIGOGM4Y0CQFBW8ZBV" localSheetId="15" hidden="1">#REF!</definedName>
    <definedName name="BEx3JX23SYDIGOGM4Y0CQFBW8ZBV" localSheetId="14" hidden="1">#REF!</definedName>
    <definedName name="BEx3JX23SYDIGOGM4Y0CQFBW8ZBV" hidden="1">#REF!</definedName>
    <definedName name="BEx3JXCXCVBZJGV5VEG9MJEI01AL" localSheetId="15" hidden="1">#REF!</definedName>
    <definedName name="BEx3JXCXCVBZJGV5VEG9MJEI01AL" localSheetId="14" hidden="1">#REF!</definedName>
    <definedName name="BEx3JXCXCVBZJGV5VEG9MJEI01AL" hidden="1">#REF!</definedName>
    <definedName name="BEx3JYK2N7X59TPJSKYZ77ENY8SS" localSheetId="15" hidden="1">#REF!</definedName>
    <definedName name="BEx3JYK2N7X59TPJSKYZ77ENY8SS" localSheetId="14" hidden="1">#REF!</definedName>
    <definedName name="BEx3JYK2N7X59TPJSKYZ77ENY8SS" hidden="1">#REF!</definedName>
    <definedName name="BEx3K13PSDK50JLCLD0GX8L4TWAH" localSheetId="15" hidden="1">#REF!</definedName>
    <definedName name="BEx3K13PSDK50JLCLD0GX8L4TWAH" localSheetId="14" hidden="1">#REF!</definedName>
    <definedName name="BEx3K13PSDK50JLCLD0GX8L4TWAH" hidden="1">#REF!</definedName>
    <definedName name="BEx3K4EII7GU1CG0BN7UL15M6J8Z" localSheetId="15" hidden="1">#REF!</definedName>
    <definedName name="BEx3K4EII7GU1CG0BN7UL15M6J8Z" localSheetId="14" hidden="1">#REF!</definedName>
    <definedName name="BEx3K4EII7GU1CG0BN7UL15M6J8Z" hidden="1">#REF!</definedName>
    <definedName name="BEx3K4ZXQUQ2KYZF74B84SO48XMW" localSheetId="15" hidden="1">#REF!</definedName>
    <definedName name="BEx3K4ZXQUQ2KYZF74B84SO48XMW" localSheetId="14" hidden="1">#REF!</definedName>
    <definedName name="BEx3K4ZXQUQ2KYZF74B84SO48XMW" hidden="1">#REF!</definedName>
    <definedName name="BEx3KEFXUCVNVPH7KSEGAZYX13B5" localSheetId="15" hidden="1">#REF!</definedName>
    <definedName name="BEx3KEFXUCVNVPH7KSEGAZYX13B5" localSheetId="14" hidden="1">#REF!</definedName>
    <definedName name="BEx3KEFXUCVNVPH7KSEGAZYX13B5" hidden="1">#REF!</definedName>
    <definedName name="BEx3KFXUAF6YXAA47B7Q6X9B3VGB" localSheetId="15" hidden="1">#REF!</definedName>
    <definedName name="BEx3KFXUAF6YXAA47B7Q6X9B3VGB" localSheetId="14" hidden="1">#REF!</definedName>
    <definedName name="BEx3KFXUAF6YXAA47B7Q6X9B3VGB" hidden="1">#REF!</definedName>
    <definedName name="BEx3KIXQYOGMPK4WJJAVBRX4NR28" localSheetId="15" hidden="1">#REF!</definedName>
    <definedName name="BEx3KIXQYOGMPK4WJJAVBRX4NR28" localSheetId="14" hidden="1">#REF!</definedName>
    <definedName name="BEx3KIXQYOGMPK4WJJAVBRX4NR28" hidden="1">#REF!</definedName>
    <definedName name="BEx3KJOMVOSFZVJUL3GKCNP6DQDS" localSheetId="15" hidden="1">#REF!</definedName>
    <definedName name="BEx3KJOMVOSFZVJUL3GKCNP6DQDS" localSheetId="14" hidden="1">#REF!</definedName>
    <definedName name="BEx3KJOMVOSFZVJUL3GKCNP6DQDS" hidden="1">#REF!</definedName>
    <definedName name="BEx3KP2VRBMORK0QEAZUYCXL3DHJ" localSheetId="15" hidden="1">#REF!</definedName>
    <definedName name="BEx3KP2VRBMORK0QEAZUYCXL3DHJ" localSheetId="14" hidden="1">#REF!</definedName>
    <definedName name="BEx3KP2VRBMORK0QEAZUYCXL3DHJ" hidden="1">#REF!</definedName>
    <definedName name="BEx3L4IN3LI4C26SITKTGAH27CDU" localSheetId="15" hidden="1">#REF!</definedName>
    <definedName name="BEx3L4IN3LI4C26SITKTGAH27CDU" localSheetId="14" hidden="1">#REF!</definedName>
    <definedName name="BEx3L4IN3LI4C26SITKTGAH27CDU" hidden="1">#REF!</definedName>
    <definedName name="BEx3L4YQ0J7ZU0M5QM6YIPCEYC9K" localSheetId="15" hidden="1">#REF!</definedName>
    <definedName name="BEx3L4YQ0J7ZU0M5QM6YIPCEYC9K" localSheetId="14" hidden="1">#REF!</definedName>
    <definedName name="BEx3L4YQ0J7ZU0M5QM6YIPCEYC9K" hidden="1">#REF!</definedName>
    <definedName name="BEx3L60DJOR7NQN42G7YSAODP1EX" localSheetId="15" hidden="1">#REF!</definedName>
    <definedName name="BEx3L60DJOR7NQN42G7YSAODP1EX" localSheetId="14" hidden="1">#REF!</definedName>
    <definedName name="BEx3L60DJOR7NQN42G7YSAODP1EX" hidden="1">#REF!</definedName>
    <definedName name="BEx3L7D0PI38HWZ7VADU16C9E33D" localSheetId="15" hidden="1">#REF!</definedName>
    <definedName name="BEx3L7D0PI38HWZ7VADU16C9E33D" localSheetId="14" hidden="1">#REF!</definedName>
    <definedName name="BEx3L7D0PI38HWZ7VADU16C9E33D" hidden="1">#REF!</definedName>
    <definedName name="BEx3LANPY1HT49TAH98H4B9RC1D4" localSheetId="15" hidden="1">#REF!</definedName>
    <definedName name="BEx3LANPY1HT49TAH98H4B9RC1D4" localSheetId="14" hidden="1">#REF!</definedName>
    <definedName name="BEx3LANPY1HT49TAH98H4B9RC1D4" hidden="1">#REF!</definedName>
    <definedName name="BEx3LM1PR4Y7KINKMTMKR984GX8Q" localSheetId="15" hidden="1">#REF!</definedName>
    <definedName name="BEx3LM1PR4Y7KINKMTMKR984GX8Q" localSheetId="14" hidden="1">#REF!</definedName>
    <definedName name="BEx3LM1PR4Y7KINKMTMKR984GX8Q" hidden="1">#REF!</definedName>
    <definedName name="BEx3LM1PWWC9WH0R5TX5K06V559U" localSheetId="15" hidden="1">#REF!</definedName>
    <definedName name="BEx3LM1PWWC9WH0R5TX5K06V559U" localSheetId="14" hidden="1">#REF!</definedName>
    <definedName name="BEx3LM1PWWC9WH0R5TX5K06V559U" hidden="1">#REF!</definedName>
    <definedName name="BEx3LPCEZ1C0XEKNCM3YT09JWCUO" localSheetId="15" hidden="1">#REF!</definedName>
    <definedName name="BEx3LPCEZ1C0XEKNCM3YT09JWCUO" localSheetId="14" hidden="1">#REF!</definedName>
    <definedName name="BEx3LPCEZ1C0XEKNCM3YT09JWCUO" hidden="1">#REF!</definedName>
    <definedName name="BEx3LSXW33WR1ECIMRYUPFBJXGGH" localSheetId="15" hidden="1">#REF!</definedName>
    <definedName name="BEx3LSXW33WR1ECIMRYUPFBJXGGH" localSheetId="14" hidden="1">#REF!</definedName>
    <definedName name="BEx3LSXW33WR1ECIMRYUPFBJXGGH" hidden="1">#REF!</definedName>
    <definedName name="BEx3M1MR1K1NQD03H74BFWOK4MWQ" localSheetId="15" hidden="1">#REF!</definedName>
    <definedName name="BEx3M1MR1K1NQD03H74BFWOK4MWQ" localSheetId="14" hidden="1">#REF!</definedName>
    <definedName name="BEx3M1MR1K1NQD03H74BFWOK4MWQ" hidden="1">#REF!</definedName>
    <definedName name="BEx3M4H77MYUKOOD31H9F80NMVK8" localSheetId="15" hidden="1">#REF!</definedName>
    <definedName name="BEx3M4H77MYUKOOD31H9F80NMVK8" localSheetId="14" hidden="1">#REF!</definedName>
    <definedName name="BEx3M4H77MYUKOOD31H9F80NMVK8" hidden="1">#REF!</definedName>
    <definedName name="BEx3M9VFX329PZWYC4DMZ6P3W9R2" localSheetId="15" hidden="1">#REF!</definedName>
    <definedName name="BEx3M9VFX329PZWYC4DMZ6P3W9R2" localSheetId="14" hidden="1">#REF!</definedName>
    <definedName name="BEx3M9VFX329PZWYC4DMZ6P3W9R2" hidden="1">#REF!</definedName>
    <definedName name="BEx3MCQ0VEBV0CZXDS505L38EQ8N" localSheetId="15" hidden="1">#REF!</definedName>
    <definedName name="BEx3MCQ0VEBV0CZXDS505L38EQ8N" localSheetId="14" hidden="1">#REF!</definedName>
    <definedName name="BEx3MCQ0VEBV0CZXDS505L38EQ8N" hidden="1">#REF!</definedName>
    <definedName name="BEx3MEYV5LQY0BAL7V3CFAFVOM3T" localSheetId="15" hidden="1">#REF!</definedName>
    <definedName name="BEx3MEYV5LQY0BAL7V3CFAFVOM3T" localSheetId="14" hidden="1">#REF!</definedName>
    <definedName name="BEx3MEYV5LQY0BAL7V3CFAFVOM3T" hidden="1">#REF!</definedName>
    <definedName name="BEx3MF9LX8G8DXGARRYNTDH542WG" localSheetId="15" hidden="1">#REF!</definedName>
    <definedName name="BEx3MF9LX8G8DXGARRYNTDH542WG" localSheetId="14" hidden="1">#REF!</definedName>
    <definedName name="BEx3MF9LX8G8DXGARRYNTDH542WG" hidden="1">#REF!</definedName>
    <definedName name="BEx3MREOFWJQEYMCMBL7ZE06NBN6" localSheetId="15" hidden="1">#REF!</definedName>
    <definedName name="BEx3MREOFWJQEYMCMBL7ZE06NBN6" localSheetId="14" hidden="1">#REF!</definedName>
    <definedName name="BEx3MREOFWJQEYMCMBL7ZE06NBN6" hidden="1">#REF!</definedName>
    <definedName name="BEx3MSGD8I6KBFD4XFWYGH3DKUK3" localSheetId="15" hidden="1">#REF!</definedName>
    <definedName name="BEx3MSGD8I6KBFD4XFWYGH3DKUK3" localSheetId="14" hidden="1">#REF!</definedName>
    <definedName name="BEx3MSGD8I6KBFD4XFWYGH3DKUK3" hidden="1">#REF!</definedName>
    <definedName name="BEx3NDQFYEWZAUGWFMGT2R7E7RBT" localSheetId="15" hidden="1">#REF!</definedName>
    <definedName name="BEx3NDQFYEWZAUGWFMGT2R7E7RBT" localSheetId="14" hidden="1">#REF!</definedName>
    <definedName name="BEx3NDQFYEWZAUGWFMGT2R7E7RBT" hidden="1">#REF!</definedName>
    <definedName name="BEx3NGQBX2HEDKOCDX0TX1TGBB3P" localSheetId="15" hidden="1">#REF!</definedName>
    <definedName name="BEx3NGQBX2HEDKOCDX0TX1TGBB3P" localSheetId="14" hidden="1">#REF!</definedName>
    <definedName name="BEx3NGQBX2HEDKOCDX0TX1TGBB3P" hidden="1">#REF!</definedName>
    <definedName name="BEx3NLIZ7PHF2XE59ECZ3MD04ZG1" localSheetId="15" hidden="1">#REF!</definedName>
    <definedName name="BEx3NLIZ7PHF2XE59ECZ3MD04ZG1" localSheetId="14" hidden="1">#REF!</definedName>
    <definedName name="BEx3NLIZ7PHF2XE59ECZ3MD04ZG1" hidden="1">#REF!</definedName>
    <definedName name="BEx3NMQ4BVC94728AUM7CCX7UHTU" localSheetId="15" hidden="1">#REF!</definedName>
    <definedName name="BEx3NMQ4BVC94728AUM7CCX7UHTU" localSheetId="14" hidden="1">#REF!</definedName>
    <definedName name="BEx3NMQ4BVC94728AUM7CCX7UHTU" hidden="1">#REF!</definedName>
    <definedName name="BEx3NR2I4OUFP3Z2QZEDU2PIFIDI" localSheetId="15" hidden="1">#REF!</definedName>
    <definedName name="BEx3NR2I4OUFP3Z2QZEDU2PIFIDI" localSheetId="14" hidden="1">#REF!</definedName>
    <definedName name="BEx3NR2I4OUFP3Z2QZEDU2PIFIDI" hidden="1">#REF!</definedName>
    <definedName name="BEx3O19B8FTTAPVT5DZXQGQXWFR8" localSheetId="15" hidden="1">#REF!</definedName>
    <definedName name="BEx3O19B8FTTAPVT5DZXQGQXWFR8" localSheetId="14" hidden="1">#REF!</definedName>
    <definedName name="BEx3O19B8FTTAPVT5DZXQGQXWFR8" hidden="1">#REF!</definedName>
    <definedName name="BEx3O85IKWARA6NCJOLRBRJFMEWW" localSheetId="15" hidden="1">[7]ZZCOOM_M03_Q004!#REF!</definedName>
    <definedName name="BEx3O85IKWARA6NCJOLRBRJFMEWW" localSheetId="14" hidden="1">[7]ZZCOOM_M03_Q004!#REF!</definedName>
    <definedName name="BEx3O85IKWARA6NCJOLRBRJFMEWW" hidden="1">[7]ZZCOOM_M03_Q004!#REF!</definedName>
    <definedName name="BEx3OJZSCGFRW7SVGBFI0X9DNVMM" localSheetId="15" hidden="1">#REF!</definedName>
    <definedName name="BEx3OJZSCGFRW7SVGBFI0X9DNVMM" localSheetId="0" hidden="1">#REF!</definedName>
    <definedName name="BEx3OJZSCGFRW7SVGBFI0X9DNVMM" localSheetId="14" hidden="1">#REF!</definedName>
    <definedName name="BEx3OJZSCGFRW7SVGBFI0X9DNVMM" hidden="1">#REF!</definedName>
    <definedName name="BEx3ORSBUXAF21MKEY90YJV9AY9A" localSheetId="15" hidden="1">#REF!</definedName>
    <definedName name="BEx3ORSBUXAF21MKEY90YJV9AY9A" localSheetId="14" hidden="1">#REF!</definedName>
    <definedName name="BEx3ORSBUXAF21MKEY90YJV9AY9A" hidden="1">#REF!</definedName>
    <definedName name="BEx3OUS0N576NJN078Y1BWUWQK6B" localSheetId="15" hidden="1">#REF!</definedName>
    <definedName name="BEx3OUS0N576NJN078Y1BWUWQK6B" localSheetId="14" hidden="1">#REF!</definedName>
    <definedName name="BEx3OUS0N576NJN078Y1BWUWQK6B" hidden="1">#REF!</definedName>
    <definedName name="BEx3OV8BH6PYNZT7C246LOAU9SVX" localSheetId="15" hidden="1">#REF!</definedName>
    <definedName name="BEx3OV8BH6PYNZT7C246LOAU9SVX" localSheetId="14" hidden="1">#REF!</definedName>
    <definedName name="BEx3OV8BH6PYNZT7C246LOAU9SVX" hidden="1">#REF!</definedName>
    <definedName name="BEx3OXRYJZUEY6E72UJU0PHLMYAR" localSheetId="15" hidden="1">#REF!</definedName>
    <definedName name="BEx3OXRYJZUEY6E72UJU0PHLMYAR" localSheetId="14" hidden="1">#REF!</definedName>
    <definedName name="BEx3OXRYJZUEY6E72UJU0PHLMYAR" hidden="1">#REF!</definedName>
    <definedName name="BEx3P3RP5PYI4BJVYGNU1V7KT5EH" localSheetId="15" hidden="1">#REF!</definedName>
    <definedName name="BEx3P3RP5PYI4BJVYGNU1V7KT5EH" localSheetId="14" hidden="1">#REF!</definedName>
    <definedName name="BEx3P3RP5PYI4BJVYGNU1V7KT5EH" hidden="1">#REF!</definedName>
    <definedName name="BEx3P59TTRSGQY888P5C1O7M2PQT" localSheetId="15" hidden="1">#REF!</definedName>
    <definedName name="BEx3P59TTRSGQY888P5C1O7M2PQT" localSheetId="14" hidden="1">#REF!</definedName>
    <definedName name="BEx3P59TTRSGQY888P5C1O7M2PQT" hidden="1">#REF!</definedName>
    <definedName name="BEx3PDNRRNKD5GOUBUQFXAHIXLD9" localSheetId="15" hidden="1">#REF!</definedName>
    <definedName name="BEx3PDNRRNKD5GOUBUQFXAHIXLD9" localSheetId="14" hidden="1">#REF!</definedName>
    <definedName name="BEx3PDNRRNKD5GOUBUQFXAHIXLD9" hidden="1">#REF!</definedName>
    <definedName name="BEx3PDT8GNPWLLN02IH1XPV90XYK" localSheetId="15" hidden="1">#REF!</definedName>
    <definedName name="BEx3PDT8GNPWLLN02IH1XPV90XYK" localSheetId="14" hidden="1">#REF!</definedName>
    <definedName name="BEx3PDT8GNPWLLN02IH1XPV90XYK" hidden="1">#REF!</definedName>
    <definedName name="BEx3PKEMDW8KZEP11IL927C5O7I2" localSheetId="15" hidden="1">#REF!</definedName>
    <definedName name="BEx3PKEMDW8KZEP11IL927C5O7I2" localSheetId="14" hidden="1">#REF!</definedName>
    <definedName name="BEx3PKEMDW8KZEP11IL927C5O7I2" hidden="1">#REF!</definedName>
    <definedName name="BEx3PKJZ1Z7L9S6KV8KXVS6B2FX4" localSheetId="15" hidden="1">#REF!</definedName>
    <definedName name="BEx3PKJZ1Z7L9S6KV8KXVS6B2FX4" localSheetId="14" hidden="1">#REF!</definedName>
    <definedName name="BEx3PKJZ1Z7L9S6KV8KXVS6B2FX4" hidden="1">#REF!</definedName>
    <definedName name="BEx3PMNG53Z5HY138H99QOMTX8W3" localSheetId="15" hidden="1">#REF!</definedName>
    <definedName name="BEx3PMNG53Z5HY138H99QOMTX8W3" localSheetId="14" hidden="1">#REF!</definedName>
    <definedName name="BEx3PMNG53Z5HY138H99QOMTX8W3" hidden="1">#REF!</definedName>
    <definedName name="BEx3PP1RRSFZ8UC0JC9R91W6LNKW" localSheetId="15" hidden="1">#REF!</definedName>
    <definedName name="BEx3PP1RRSFZ8UC0JC9R91W6LNKW" localSheetId="14" hidden="1">#REF!</definedName>
    <definedName name="BEx3PP1RRSFZ8UC0JC9R91W6LNKW" hidden="1">#REF!</definedName>
    <definedName name="BEx3PRQW017D7T1X732WDV7L1KP8" localSheetId="15" hidden="1">#REF!</definedName>
    <definedName name="BEx3PRQW017D7T1X732WDV7L1KP8" localSheetId="14" hidden="1">#REF!</definedName>
    <definedName name="BEx3PRQW017D7T1X732WDV7L1KP8" hidden="1">#REF!</definedName>
    <definedName name="BEx3PVXYZC8WB9ZJE7OCKUXZ46EA" localSheetId="15" hidden="1">#REF!</definedName>
    <definedName name="BEx3PVXYZC8WB9ZJE7OCKUXZ46EA" localSheetId="14" hidden="1">#REF!</definedName>
    <definedName name="BEx3PVXYZC8WB9ZJE7OCKUXZ46EA" hidden="1">#REF!</definedName>
    <definedName name="BEx3Q0VWPU5EQECK7MQ47TYJ3SWW" localSheetId="15" hidden="1">#REF!</definedName>
    <definedName name="BEx3Q0VWPU5EQECK7MQ47TYJ3SWW" localSheetId="14" hidden="1">#REF!</definedName>
    <definedName name="BEx3Q0VWPU5EQECK7MQ47TYJ3SWW" hidden="1">#REF!</definedName>
    <definedName name="BEx3Q7BZ9PUXK2RLIOFSIS9AHU1B" localSheetId="15" hidden="1">#REF!</definedName>
    <definedName name="BEx3Q7BZ9PUXK2RLIOFSIS9AHU1B" localSheetId="14" hidden="1">#REF!</definedName>
    <definedName name="BEx3Q7BZ9PUXK2RLIOFSIS9AHU1B" hidden="1">#REF!</definedName>
    <definedName name="BEx3Q8J42S9VU6EAN2Y28MR6DF88" localSheetId="15" hidden="1">#REF!</definedName>
    <definedName name="BEx3Q8J42S9VU6EAN2Y28MR6DF88" localSheetId="14" hidden="1">#REF!</definedName>
    <definedName name="BEx3Q8J42S9VU6EAN2Y28MR6DF88" hidden="1">#REF!</definedName>
    <definedName name="BEx3QCFD2TBUF95ZN83Q7JPV97FK" localSheetId="15" hidden="1">#REF!</definedName>
    <definedName name="BEx3QCFD2TBUF95ZN83Q7JPV97FK" localSheetId="14" hidden="1">#REF!</definedName>
    <definedName name="BEx3QCFD2TBUF95ZN83Q7JPV97FK" hidden="1">#REF!</definedName>
    <definedName name="BEx3QEDFOYFY5NBTININ5W4RLD4Q" localSheetId="15" hidden="1">#REF!</definedName>
    <definedName name="BEx3QEDFOYFY5NBTININ5W4RLD4Q" localSheetId="14" hidden="1">#REF!</definedName>
    <definedName name="BEx3QEDFOYFY5NBTININ5W4RLD4Q" hidden="1">#REF!</definedName>
    <definedName name="BEx3QIKJ3U962US1Q564NZDLU8LD" localSheetId="15" hidden="1">#REF!</definedName>
    <definedName name="BEx3QIKJ3U962US1Q564NZDLU8LD" localSheetId="14" hidden="1">#REF!</definedName>
    <definedName name="BEx3QIKJ3U962US1Q564NZDLU8LD" hidden="1">#REF!</definedName>
    <definedName name="BEx3QLF3RHHBNUFLUWEROBZDF1U4" localSheetId="15" hidden="1">#REF!</definedName>
    <definedName name="BEx3QLF3RHHBNUFLUWEROBZDF1U4" localSheetId="14" hidden="1">#REF!</definedName>
    <definedName name="BEx3QLF3RHHBNUFLUWEROBZDF1U4" hidden="1">#REF!</definedName>
    <definedName name="BEx3QR9D45DHW50VQ7Y3Q1AXPOB9" localSheetId="15" hidden="1">#REF!</definedName>
    <definedName name="BEx3QR9D45DHW50VQ7Y3Q1AXPOB9" localSheetId="14" hidden="1">#REF!</definedName>
    <definedName name="BEx3QR9D45DHW50VQ7Y3Q1AXPOB9" hidden="1">#REF!</definedName>
    <definedName name="BEx3QSWT2S5KWG6U2V9711IYDQBM" localSheetId="15" hidden="1">#REF!</definedName>
    <definedName name="BEx3QSWT2S5KWG6U2V9711IYDQBM" localSheetId="14" hidden="1">#REF!</definedName>
    <definedName name="BEx3QSWT2S5KWG6U2V9711IYDQBM" hidden="1">#REF!</definedName>
    <definedName name="BEx3QVGG7Q2X4HZHJAM35A8T3VR7" localSheetId="15" hidden="1">#REF!</definedName>
    <definedName name="BEx3QVGG7Q2X4HZHJAM35A8T3VR7" localSheetId="14" hidden="1">#REF!</definedName>
    <definedName name="BEx3QVGG7Q2X4HZHJAM35A8T3VR7" hidden="1">#REF!</definedName>
    <definedName name="BEx3R0JUB9YN8PHPPQTAMIT1IHWK" localSheetId="15" hidden="1">#REF!</definedName>
    <definedName name="BEx3R0JUB9YN8PHPPQTAMIT1IHWK" localSheetId="14" hidden="1">#REF!</definedName>
    <definedName name="BEx3R0JUB9YN8PHPPQTAMIT1IHWK" hidden="1">#REF!</definedName>
    <definedName name="BEx3R81NFRO7M81VHVKOBFT0QBIL" localSheetId="15" hidden="1">#REF!</definedName>
    <definedName name="BEx3R81NFRO7M81VHVKOBFT0QBIL" localSheetId="14" hidden="1">#REF!</definedName>
    <definedName name="BEx3R81NFRO7M81VHVKOBFT0QBIL" hidden="1">#REF!</definedName>
    <definedName name="BEx3RHC2ZD5UFS6QD4OPFCNNMWH1" localSheetId="15" hidden="1">#REF!</definedName>
    <definedName name="BEx3RHC2ZD5UFS6QD4OPFCNNMWH1" localSheetId="14" hidden="1">#REF!</definedName>
    <definedName name="BEx3RHC2ZD5UFS6QD4OPFCNNMWH1" hidden="1">#REF!</definedName>
    <definedName name="BEx3RQ10QIWBAPHALAA91BUUCM2X" localSheetId="15" hidden="1">#REF!</definedName>
    <definedName name="BEx3RQ10QIWBAPHALAA91BUUCM2X" localSheetId="14" hidden="1">#REF!</definedName>
    <definedName name="BEx3RQ10QIWBAPHALAA91BUUCM2X" hidden="1">#REF!</definedName>
    <definedName name="BEx3RV4E1WT43SZBUN09RTB8EK1O" localSheetId="15" hidden="1">#REF!</definedName>
    <definedName name="BEx3RV4E1WT43SZBUN09RTB8EK1O" localSheetId="14" hidden="1">#REF!</definedName>
    <definedName name="BEx3RV4E1WT43SZBUN09RTB8EK1O" hidden="1">#REF!</definedName>
    <definedName name="BEx3RXYU0QLFXSFTM5EB20GD03W5" localSheetId="15" hidden="1">#REF!</definedName>
    <definedName name="BEx3RXYU0QLFXSFTM5EB20GD03W5" localSheetId="14" hidden="1">#REF!</definedName>
    <definedName name="BEx3RXYU0QLFXSFTM5EB20GD03W5" hidden="1">#REF!</definedName>
    <definedName name="BEx3RYKLC3QQO3XTUN7BEW2AQL98" localSheetId="15" hidden="1">#REF!</definedName>
    <definedName name="BEx3RYKLC3QQO3XTUN7BEW2AQL98" localSheetId="14" hidden="1">#REF!</definedName>
    <definedName name="BEx3RYKLC3QQO3XTUN7BEW2AQL98" hidden="1">#REF!</definedName>
    <definedName name="BEx3S37QNFSKW3DGRH5YVVEZLJI7" localSheetId="15" hidden="1">#REF!</definedName>
    <definedName name="BEx3S37QNFSKW3DGRH5YVVEZLJI7" localSheetId="14" hidden="1">#REF!</definedName>
    <definedName name="BEx3S37QNFSKW3DGRH5YVVEZLJI7" hidden="1">#REF!</definedName>
    <definedName name="BEx3SICJ45BYT6FHBER86PJT25FC" localSheetId="15" hidden="1">#REF!</definedName>
    <definedName name="BEx3SICJ45BYT6FHBER86PJT25FC" localSheetId="14" hidden="1">#REF!</definedName>
    <definedName name="BEx3SICJ45BYT6FHBER86PJT25FC" hidden="1">#REF!</definedName>
    <definedName name="BEx3SMUCMJVGQ2H4EHQI5ZFHEF0P" localSheetId="15" hidden="1">#REF!</definedName>
    <definedName name="BEx3SMUCMJVGQ2H4EHQI5ZFHEF0P" localSheetId="14" hidden="1">#REF!</definedName>
    <definedName name="BEx3SMUCMJVGQ2H4EHQI5ZFHEF0P" hidden="1">#REF!</definedName>
    <definedName name="BEx3SN56F03CPDRDA7LZ763V0N4I" localSheetId="15" hidden="1">#REF!</definedName>
    <definedName name="BEx3SN56F03CPDRDA7LZ763V0N4I" localSheetId="14" hidden="1">#REF!</definedName>
    <definedName name="BEx3SN56F03CPDRDA7LZ763V0N4I" hidden="1">#REF!</definedName>
    <definedName name="BEx3SPE6N1ORXPRCDL3JPZD73Z9F" localSheetId="15" hidden="1">#REF!</definedName>
    <definedName name="BEx3SPE6N1ORXPRCDL3JPZD73Z9F" localSheetId="14" hidden="1">#REF!</definedName>
    <definedName name="BEx3SPE6N1ORXPRCDL3JPZD73Z9F" hidden="1">#REF!</definedName>
    <definedName name="BEx3T29ZTULQE0OMSMWUMZDU9ZZ0" localSheetId="15" hidden="1">#REF!</definedName>
    <definedName name="BEx3T29ZTULQE0OMSMWUMZDU9ZZ0" localSheetId="14" hidden="1">#REF!</definedName>
    <definedName name="BEx3T29ZTULQE0OMSMWUMZDU9ZZ0" hidden="1">#REF!</definedName>
    <definedName name="BEx3T6MJ1QDJ929WMUDVZ0O3UW0Y" localSheetId="15" hidden="1">#REF!</definedName>
    <definedName name="BEx3T6MJ1QDJ929WMUDVZ0O3UW0Y" localSheetId="14" hidden="1">#REF!</definedName>
    <definedName name="BEx3T6MJ1QDJ929WMUDVZ0O3UW0Y" hidden="1">#REF!</definedName>
    <definedName name="BEx3TD7WH1NN1OH0MRS4T8ENRU32" localSheetId="15" hidden="1">#REF!</definedName>
    <definedName name="BEx3TD7WH1NN1OH0MRS4T8ENRU32" localSheetId="14" hidden="1">#REF!</definedName>
    <definedName name="BEx3TD7WH1NN1OH0MRS4T8ENRU32" hidden="1">#REF!</definedName>
    <definedName name="BEx3TPCSI16OAB2L9M9IULQMQ9J9" localSheetId="15" hidden="1">#REF!</definedName>
    <definedName name="BEx3TPCSI16OAB2L9M9IULQMQ9J9" localSheetId="14" hidden="1">#REF!</definedName>
    <definedName name="BEx3TPCSI16OAB2L9M9IULQMQ9J9" hidden="1">#REF!</definedName>
    <definedName name="BEx3TQ3SFJB2WTCV0OXDE56FB46K" localSheetId="15" hidden="1">#REF!</definedName>
    <definedName name="BEx3TQ3SFJB2WTCV0OXDE56FB46K" localSheetId="14" hidden="1">#REF!</definedName>
    <definedName name="BEx3TQ3SFJB2WTCV0OXDE56FB46K" hidden="1">#REF!</definedName>
    <definedName name="BEx3TX59M3456DDBXWFJ8X2TU37A" localSheetId="15" hidden="1">#REF!</definedName>
    <definedName name="BEx3TX59M3456DDBXWFJ8X2TU37A" localSheetId="14" hidden="1">#REF!</definedName>
    <definedName name="BEx3TX59M3456DDBXWFJ8X2TU37A" hidden="1">#REF!</definedName>
    <definedName name="BEx3U2UBY80GPGSTYFGI6F8TPKCV" localSheetId="15" hidden="1">#REF!</definedName>
    <definedName name="BEx3U2UBY80GPGSTYFGI6F8TPKCV" localSheetId="14" hidden="1">#REF!</definedName>
    <definedName name="BEx3U2UBY80GPGSTYFGI6F8TPKCV" hidden="1">#REF!</definedName>
    <definedName name="BEx3U64YUOZ419BAJS2W78UMATAW" localSheetId="15" hidden="1">#REF!</definedName>
    <definedName name="BEx3U64YUOZ419BAJS2W78UMATAW" localSheetId="14" hidden="1">#REF!</definedName>
    <definedName name="BEx3U64YUOZ419BAJS2W78UMATAW" hidden="1">#REF!</definedName>
    <definedName name="BEx3U94WCEA5DKMWBEX1GU0LKYG2" localSheetId="15" hidden="1">#REF!</definedName>
    <definedName name="BEx3U94WCEA5DKMWBEX1GU0LKYG2" localSheetId="14" hidden="1">#REF!</definedName>
    <definedName name="BEx3U94WCEA5DKMWBEX1GU0LKYG2" hidden="1">#REF!</definedName>
    <definedName name="BEx3U9VZ8SQVYS6ZA038J7AP7ZGW" localSheetId="15" hidden="1">#REF!</definedName>
    <definedName name="BEx3U9VZ8SQVYS6ZA038J7AP7ZGW" localSheetId="14" hidden="1">#REF!</definedName>
    <definedName name="BEx3U9VZ8SQVYS6ZA038J7AP7ZGW" hidden="1">#REF!</definedName>
    <definedName name="BEx3UIQ5WRJBGNTFCCLOR4N7B1OQ" localSheetId="15" hidden="1">#REF!</definedName>
    <definedName name="BEx3UIQ5WRJBGNTFCCLOR4N7B1OQ" localSheetId="14" hidden="1">#REF!</definedName>
    <definedName name="BEx3UIQ5WRJBGNTFCCLOR4N7B1OQ" hidden="1">#REF!</definedName>
    <definedName name="BEx3UJMIX2NUSSWGMSI25A5DM4CH" localSheetId="15" hidden="1">#REF!</definedName>
    <definedName name="BEx3UJMIX2NUSSWGMSI25A5DM4CH" localSheetId="14" hidden="1">#REF!</definedName>
    <definedName name="BEx3UJMIX2NUSSWGMSI25A5DM4CH" hidden="1">#REF!</definedName>
    <definedName name="BEx3UKIX0UULWP3BZA8VT2SQ8WI7" localSheetId="15" hidden="1">#REF!</definedName>
    <definedName name="BEx3UKIX0UULWP3BZA8VT2SQ8WI7" localSheetId="14" hidden="1">#REF!</definedName>
    <definedName name="BEx3UKIX0UULWP3BZA8VT2SQ8WI7" hidden="1">#REF!</definedName>
    <definedName name="BEx3UKOCOQG7S1YQ436S997K1KWV" localSheetId="15" hidden="1">#REF!</definedName>
    <definedName name="BEx3UKOCOQG7S1YQ436S997K1KWV" localSheetId="14" hidden="1">#REF!</definedName>
    <definedName name="BEx3UKOCOQG7S1YQ436S997K1KWV" hidden="1">#REF!</definedName>
    <definedName name="BEx3UNISOEXF3OFHT2BUA6P9RBIJ" localSheetId="15" hidden="1">#REF!</definedName>
    <definedName name="BEx3UNISOEXF3OFHT2BUA6P9RBIJ" localSheetId="14" hidden="1">#REF!</definedName>
    <definedName name="BEx3UNISOEXF3OFHT2BUA6P9RBIJ" hidden="1">#REF!</definedName>
    <definedName name="BEx3UYM19VIXLA0EU7LB9NHA77PB" localSheetId="15" hidden="1">#REF!</definedName>
    <definedName name="BEx3UYM19VIXLA0EU7LB9NHA77PB" localSheetId="14" hidden="1">#REF!</definedName>
    <definedName name="BEx3UYM19VIXLA0EU7LB9NHA77PB" hidden="1">#REF!</definedName>
    <definedName name="BEx3VML7CG70HPISMVYIUEN3711Q" localSheetId="15" hidden="1">#REF!</definedName>
    <definedName name="BEx3VML7CG70HPISMVYIUEN3711Q" localSheetId="14" hidden="1">#REF!</definedName>
    <definedName name="BEx3VML7CG70HPISMVYIUEN3711Q" hidden="1">#REF!</definedName>
    <definedName name="BEx56ZID5H04P9AIYLP1OASFGV56" localSheetId="15" hidden="1">#REF!</definedName>
    <definedName name="BEx56ZID5H04P9AIYLP1OASFGV56" localSheetId="14" hidden="1">#REF!</definedName>
    <definedName name="BEx56ZID5H04P9AIYLP1OASFGV56" hidden="1">#REF!</definedName>
    <definedName name="BEx57ROM8UIFKV5C1BOZWSQQLESO" localSheetId="15" hidden="1">#REF!</definedName>
    <definedName name="BEx57ROM8UIFKV5C1BOZWSQQLESO" localSheetId="14" hidden="1">#REF!</definedName>
    <definedName name="BEx57ROM8UIFKV5C1BOZWSQQLESO" hidden="1">#REF!</definedName>
    <definedName name="BEx587EYSS57E3PI8DT973HLJM9E" localSheetId="15" hidden="1">#REF!</definedName>
    <definedName name="BEx587EYSS57E3PI8DT973HLJM9E" localSheetId="14" hidden="1">#REF!</definedName>
    <definedName name="BEx587EYSS57E3PI8DT973HLJM9E" hidden="1">#REF!</definedName>
    <definedName name="BEx587KFQ3VKCOCY1SA5F24PQGUI" localSheetId="15" hidden="1">#REF!</definedName>
    <definedName name="BEx587KFQ3VKCOCY1SA5F24PQGUI" localSheetId="14" hidden="1">#REF!</definedName>
    <definedName name="BEx587KFQ3VKCOCY1SA5F24PQGUI" hidden="1">#REF!</definedName>
    <definedName name="BEx58O780PQ05NF0Z1SKKRB3N099" localSheetId="15" hidden="1">#REF!</definedName>
    <definedName name="BEx58O780PQ05NF0Z1SKKRB3N099" localSheetId="14" hidden="1">#REF!</definedName>
    <definedName name="BEx58O780PQ05NF0Z1SKKRB3N099" hidden="1">#REF!</definedName>
    <definedName name="BEx58W57CTL8HFK3U7ZRFYZR6MXE" localSheetId="15" hidden="1">#REF!</definedName>
    <definedName name="BEx58W57CTL8HFK3U7ZRFYZR6MXE" localSheetId="14" hidden="1">#REF!</definedName>
    <definedName name="BEx58W57CTL8HFK3U7ZRFYZR6MXE" hidden="1">#REF!</definedName>
    <definedName name="BEx58XHO7ZULLF2EUD7YIS0MGQJ5" localSheetId="15" hidden="1">#REF!</definedName>
    <definedName name="BEx58XHO7ZULLF2EUD7YIS0MGQJ5" localSheetId="14" hidden="1">#REF!</definedName>
    <definedName name="BEx58XHO7ZULLF2EUD7YIS0MGQJ5" hidden="1">#REF!</definedName>
    <definedName name="BEx58ZAFNTMGBNDH52VUYXLRJO7P" localSheetId="15" hidden="1">#REF!</definedName>
    <definedName name="BEx58ZAFNTMGBNDH52VUYXLRJO7P" localSheetId="14" hidden="1">#REF!</definedName>
    <definedName name="BEx58ZAFNTMGBNDH52VUYXLRJO7P" hidden="1">#REF!</definedName>
    <definedName name="BEx58ZW0HAIGIPEX9CVA1PQQTR6X" localSheetId="15" hidden="1">#REF!</definedName>
    <definedName name="BEx58ZW0HAIGIPEX9CVA1PQQTR6X" localSheetId="14" hidden="1">#REF!</definedName>
    <definedName name="BEx58ZW0HAIGIPEX9CVA1PQQTR6X" hidden="1">#REF!</definedName>
    <definedName name="BEx593SAFVYKW7V61D9COEZJXDA7" localSheetId="15" hidden="1">#REF!</definedName>
    <definedName name="BEx593SAFVYKW7V61D9COEZJXDA7" localSheetId="14" hidden="1">#REF!</definedName>
    <definedName name="BEx593SAFVYKW7V61D9COEZJXDA7" hidden="1">#REF!</definedName>
    <definedName name="BEx59BA1KH3RG6K1LHL7YS2VB79N" localSheetId="15" hidden="1">#REF!</definedName>
    <definedName name="BEx59BA1KH3RG6K1LHL7YS2VB79N" localSheetId="14" hidden="1">#REF!</definedName>
    <definedName name="BEx59BA1KH3RG6K1LHL7YS2VB79N" hidden="1">#REF!</definedName>
    <definedName name="BEx59DDIU0AMFOY94NSP1ULST8JD" localSheetId="15" hidden="1">#REF!</definedName>
    <definedName name="BEx59DDIU0AMFOY94NSP1ULST8JD" localSheetId="14" hidden="1">#REF!</definedName>
    <definedName name="BEx59DDIU0AMFOY94NSP1ULST8JD" hidden="1">#REF!</definedName>
    <definedName name="BEx59E9WABJP2TN71QAIKK79HPK9" localSheetId="15" hidden="1">#REF!</definedName>
    <definedName name="BEx59E9WABJP2TN71QAIKK79HPK9" localSheetId="14" hidden="1">#REF!</definedName>
    <definedName name="BEx59E9WABJP2TN71QAIKK79HPK9" hidden="1">#REF!</definedName>
    <definedName name="BEx59F0T17A80RNLNSZNFX8NAO8Y" localSheetId="15" hidden="1">#REF!</definedName>
    <definedName name="BEx59F0T17A80RNLNSZNFX8NAO8Y" localSheetId="14" hidden="1">#REF!</definedName>
    <definedName name="BEx59F0T17A80RNLNSZNFX8NAO8Y" hidden="1">#REF!</definedName>
    <definedName name="BEx59P7MAPNU129ZTC5H3EH892G1" localSheetId="15" hidden="1">#REF!</definedName>
    <definedName name="BEx59P7MAPNU129ZTC5H3EH892G1" localSheetId="14" hidden="1">#REF!</definedName>
    <definedName name="BEx59P7MAPNU129ZTC5H3EH892G1" hidden="1">#REF!</definedName>
    <definedName name="BEx5A11WZRQSIE089QE119AOX9ZG" localSheetId="15" hidden="1">#REF!</definedName>
    <definedName name="BEx5A11WZRQSIE089QE119AOX9ZG" localSheetId="14" hidden="1">#REF!</definedName>
    <definedName name="BEx5A11WZRQSIE089QE119AOX9ZG" hidden="1">#REF!</definedName>
    <definedName name="BEx5A7CIGCOTHJKHGUBDZG91JGPZ" localSheetId="15" hidden="1">#REF!</definedName>
    <definedName name="BEx5A7CIGCOTHJKHGUBDZG91JGPZ" localSheetId="14" hidden="1">#REF!</definedName>
    <definedName name="BEx5A7CIGCOTHJKHGUBDZG91JGPZ" hidden="1">#REF!</definedName>
    <definedName name="BEx5A8UFLT2SWVSG5COFA9B8P376" localSheetId="15" hidden="1">#REF!</definedName>
    <definedName name="BEx5A8UFLT2SWVSG5COFA9B8P376" localSheetId="14" hidden="1">#REF!</definedName>
    <definedName name="BEx5A8UFLT2SWVSG5COFA9B8P376" hidden="1">#REF!</definedName>
    <definedName name="BEx5ABUBK8WJV1WILGYU9A7CO0KI" localSheetId="15" hidden="1">#REF!</definedName>
    <definedName name="BEx5ABUBK8WJV1WILGYU9A7CO0KI" localSheetId="14" hidden="1">#REF!</definedName>
    <definedName name="BEx5ABUBK8WJV1WILGYU9A7CO0KI" hidden="1">#REF!</definedName>
    <definedName name="BEx5AFFTN3IXIBHDKM0FYC4OFL1S" localSheetId="15" hidden="1">#REF!</definedName>
    <definedName name="BEx5AFFTN3IXIBHDKM0FYC4OFL1S" localSheetId="14" hidden="1">#REF!</definedName>
    <definedName name="BEx5AFFTN3IXIBHDKM0FYC4OFL1S" hidden="1">#REF!</definedName>
    <definedName name="BEx5AOFIO8KVRHIZ1RII337AA8ML" localSheetId="15" hidden="1">#REF!</definedName>
    <definedName name="BEx5AOFIO8KVRHIZ1RII337AA8ML" localSheetId="14" hidden="1">#REF!</definedName>
    <definedName name="BEx5AOFIO8KVRHIZ1RII337AA8ML" hidden="1">#REF!</definedName>
    <definedName name="BEx5APRZ66L5BWHFE8E4YYNEDTI4" localSheetId="15" hidden="1">#REF!</definedName>
    <definedName name="BEx5APRZ66L5BWHFE8E4YYNEDTI4" localSheetId="14" hidden="1">#REF!</definedName>
    <definedName name="BEx5APRZ66L5BWHFE8E4YYNEDTI4" hidden="1">#REF!</definedName>
    <definedName name="BEx5AQJ1Z64KY10P8ZF1JKJUFEGN" localSheetId="15" hidden="1">#REF!</definedName>
    <definedName name="BEx5AQJ1Z64KY10P8ZF1JKJUFEGN" localSheetId="14" hidden="1">#REF!</definedName>
    <definedName name="BEx5AQJ1Z64KY10P8ZF1JKJUFEGN" hidden="1">#REF!</definedName>
    <definedName name="BEx5AY62R0TL82VHXE37SCZCINQC" localSheetId="15" hidden="1">#REF!</definedName>
    <definedName name="BEx5AY62R0TL82VHXE37SCZCINQC" localSheetId="14" hidden="1">#REF!</definedName>
    <definedName name="BEx5AY62R0TL82VHXE37SCZCINQC" hidden="1">#REF!</definedName>
    <definedName name="BEx5B0PV1FCOUSHWQTY94AO0B8P0" localSheetId="15" hidden="1">#REF!</definedName>
    <definedName name="BEx5B0PV1FCOUSHWQTY94AO0B8P0" localSheetId="14" hidden="1">#REF!</definedName>
    <definedName name="BEx5B0PV1FCOUSHWQTY94AO0B8P0" hidden="1">#REF!</definedName>
    <definedName name="BEx5B4RHHX0J1BF2FZKEA0SPP29O" localSheetId="15" hidden="1">#REF!</definedName>
    <definedName name="BEx5B4RHHX0J1BF2FZKEA0SPP29O" localSheetId="14" hidden="1">#REF!</definedName>
    <definedName name="BEx5B4RHHX0J1BF2FZKEA0SPP29O" hidden="1">#REF!</definedName>
    <definedName name="BEx5B5YMSWP0OVI5CIQRP5V18D0C" localSheetId="15" hidden="1">#REF!</definedName>
    <definedName name="BEx5B5YMSWP0OVI5CIQRP5V18D0C" localSheetId="14" hidden="1">#REF!</definedName>
    <definedName name="BEx5B5YMSWP0OVI5CIQRP5V18D0C" hidden="1">#REF!</definedName>
    <definedName name="BEx5B825RW35M5H0UB2IZGGRS4ER" localSheetId="15" hidden="1">#REF!</definedName>
    <definedName name="BEx5B825RW35M5H0UB2IZGGRS4ER" localSheetId="14" hidden="1">#REF!</definedName>
    <definedName name="BEx5B825RW35M5H0UB2IZGGRS4ER" hidden="1">#REF!</definedName>
    <definedName name="BEx5BAWPMY0TL684WDXX6KKJLRCN" localSheetId="15" hidden="1">#REF!</definedName>
    <definedName name="BEx5BAWPMY0TL684WDXX6KKJLRCN" localSheetId="14" hidden="1">#REF!</definedName>
    <definedName name="BEx5BAWPMY0TL684WDXX6KKJLRCN" hidden="1">#REF!</definedName>
    <definedName name="BEx5BBCUOWR6J9MZS2ML5XB0X7MW" localSheetId="15" hidden="1">#REF!</definedName>
    <definedName name="BEx5BBCUOWR6J9MZS2ML5XB0X7MW" localSheetId="14" hidden="1">#REF!</definedName>
    <definedName name="BEx5BBCUOWR6J9MZS2ML5XB0X7MW" hidden="1">#REF!</definedName>
    <definedName name="BEx5BBI61U4Y65GD0ARMTALPP7SJ" localSheetId="15" hidden="1">#REF!</definedName>
    <definedName name="BEx5BBI61U4Y65GD0ARMTALPP7SJ" localSheetId="14" hidden="1">#REF!</definedName>
    <definedName name="BEx5BBI61U4Y65GD0ARMTALPP7SJ" hidden="1">#REF!</definedName>
    <definedName name="BEx5BDR56MEV4IHY6CIH2SVNG1UB" localSheetId="15" hidden="1">#REF!</definedName>
    <definedName name="BEx5BDR56MEV4IHY6CIH2SVNG1UB" localSheetId="14" hidden="1">#REF!</definedName>
    <definedName name="BEx5BDR56MEV4IHY6CIH2SVNG1UB" hidden="1">#REF!</definedName>
    <definedName name="BEx5BESZC5H329SKHGJOHZFILYJJ" localSheetId="15" hidden="1">#REF!</definedName>
    <definedName name="BEx5BESZC5H329SKHGJOHZFILYJJ" localSheetId="14" hidden="1">#REF!</definedName>
    <definedName name="BEx5BESZC5H329SKHGJOHZFILYJJ" hidden="1">#REF!</definedName>
    <definedName name="BEx5BHSQ42B50IU1TEQFUXFX9XQD" localSheetId="15" hidden="1">#REF!</definedName>
    <definedName name="BEx5BHSQ42B50IU1TEQFUXFX9XQD" localSheetId="14" hidden="1">#REF!</definedName>
    <definedName name="BEx5BHSQ42B50IU1TEQFUXFX9XQD" hidden="1">#REF!</definedName>
    <definedName name="BEx5BKSM4UN4C1DM3EYKM79MRC5K" localSheetId="15" hidden="1">#REF!</definedName>
    <definedName name="BEx5BKSM4UN4C1DM3EYKM79MRC5K" localSheetId="14" hidden="1">#REF!</definedName>
    <definedName name="BEx5BKSM4UN4C1DM3EYKM79MRC5K" hidden="1">#REF!</definedName>
    <definedName name="BEx5BNN8NPH9KVOBARB9CDD9WLB6" localSheetId="15" hidden="1">#REF!</definedName>
    <definedName name="BEx5BNN8NPH9KVOBARB9CDD9WLB6" localSheetId="14" hidden="1">#REF!</definedName>
    <definedName name="BEx5BNN8NPH9KVOBARB9CDD9WLB6" hidden="1">#REF!</definedName>
    <definedName name="BEx5BPLEZ8XY6S89R7AZQSKLT4HK" localSheetId="15" hidden="1">#REF!</definedName>
    <definedName name="BEx5BPLEZ8XY6S89R7AZQSKLT4HK" localSheetId="14" hidden="1">#REF!</definedName>
    <definedName name="BEx5BPLEZ8XY6S89R7AZQSKLT4HK" hidden="1">#REF!</definedName>
    <definedName name="BEx5BYFMZ80TDDN2EZO8CF39AIAC" localSheetId="15" hidden="1">#REF!</definedName>
    <definedName name="BEx5BYFMZ80TDDN2EZO8CF39AIAC" localSheetId="14" hidden="1">#REF!</definedName>
    <definedName name="BEx5BYFMZ80TDDN2EZO8CF39AIAC" hidden="1">#REF!</definedName>
    <definedName name="BEx5C2BWFW6SHZBFDEISKGXHZCQW" localSheetId="15" hidden="1">#REF!</definedName>
    <definedName name="BEx5C2BWFW6SHZBFDEISKGXHZCQW" localSheetId="14" hidden="1">#REF!</definedName>
    <definedName name="BEx5C2BWFW6SHZBFDEISKGXHZCQW" hidden="1">#REF!</definedName>
    <definedName name="BEx5C44NK782B81CBGQUDS6Z8MV9" localSheetId="15" hidden="1">#REF!</definedName>
    <definedName name="BEx5C44NK782B81CBGQUDS6Z8MV9" localSheetId="14" hidden="1">#REF!</definedName>
    <definedName name="BEx5C44NK782B81CBGQUDS6Z8MV9" hidden="1">#REF!</definedName>
    <definedName name="BEx5C49ZFH8TO9ZU55729C3F7XG7" localSheetId="15" hidden="1">#REF!</definedName>
    <definedName name="BEx5C49ZFH8TO9ZU55729C3F7XG7" localSheetId="14" hidden="1">#REF!</definedName>
    <definedName name="BEx5C49ZFH8TO9ZU55729C3F7XG7" hidden="1">#REF!</definedName>
    <definedName name="BEx5C8GZQK13G60ZM70P63I5OS0L" localSheetId="15" hidden="1">#REF!</definedName>
    <definedName name="BEx5C8GZQK13G60ZM70P63I5OS0L" localSheetId="14" hidden="1">#REF!</definedName>
    <definedName name="BEx5C8GZQK13G60ZM70P63I5OS0L" hidden="1">#REF!</definedName>
    <definedName name="BEx5CAPTVN2NBT3UOMA1UFAL1C2R" localSheetId="15" hidden="1">#REF!</definedName>
    <definedName name="BEx5CAPTVN2NBT3UOMA1UFAL1C2R" localSheetId="14" hidden="1">#REF!</definedName>
    <definedName name="BEx5CAPTVN2NBT3UOMA1UFAL1C2R" hidden="1">#REF!</definedName>
    <definedName name="BEx5CEM3SYF9XP0ZZVE0GEPCLV3F" localSheetId="15" hidden="1">#REF!</definedName>
    <definedName name="BEx5CEM3SYF9XP0ZZVE0GEPCLV3F" localSheetId="14" hidden="1">#REF!</definedName>
    <definedName name="BEx5CEM3SYF9XP0ZZVE0GEPCLV3F" hidden="1">#REF!</definedName>
    <definedName name="BEx5CFYQ0F1Z6P8SCVJ0I3UPVFE4" localSheetId="15" hidden="1">#REF!</definedName>
    <definedName name="BEx5CFYQ0F1Z6P8SCVJ0I3UPVFE4" localSheetId="14" hidden="1">#REF!</definedName>
    <definedName name="BEx5CFYQ0F1Z6P8SCVJ0I3UPVFE4" hidden="1">#REF!</definedName>
    <definedName name="BEx5CPEKNSJORIPFQC2E1LTRYY8L" localSheetId="15" hidden="1">#REF!</definedName>
    <definedName name="BEx5CPEKNSJORIPFQC2E1LTRYY8L" localSheetId="14" hidden="1">#REF!</definedName>
    <definedName name="BEx5CPEKNSJORIPFQC2E1LTRYY8L" hidden="1">#REF!</definedName>
    <definedName name="BEx5CSUOL05D8PAM2TRDA9VRJT1O" localSheetId="15" hidden="1">#REF!</definedName>
    <definedName name="BEx5CSUOL05D8PAM2TRDA9VRJT1O" localSheetId="14" hidden="1">#REF!</definedName>
    <definedName name="BEx5CSUOL05D8PAM2TRDA9VRJT1O" hidden="1">#REF!</definedName>
    <definedName name="BEx5CUNFOO4YDFJ22HCMI2QKIGKM" localSheetId="15" hidden="1">#REF!</definedName>
    <definedName name="BEx5CUNFOO4YDFJ22HCMI2QKIGKM" localSheetId="14" hidden="1">#REF!</definedName>
    <definedName name="BEx5CUNFOO4YDFJ22HCMI2QKIGKM" hidden="1">#REF!</definedName>
    <definedName name="BEx5D01O3G6BXWXT7MZEVS1F4TE9" localSheetId="15" hidden="1">#REF!</definedName>
    <definedName name="BEx5D01O3G6BXWXT7MZEVS1F4TE9" localSheetId="14" hidden="1">#REF!</definedName>
    <definedName name="BEx5D01O3G6BXWXT7MZEVS1F4TE9" hidden="1">#REF!</definedName>
    <definedName name="BEx5D3HO5XE85AN0NGALZ4K4GE8J" localSheetId="15" hidden="1">#REF!</definedName>
    <definedName name="BEx5D3HO5XE85AN0NGALZ4K4GE8J" localSheetId="14" hidden="1">#REF!</definedName>
    <definedName name="BEx5D3HO5XE85AN0NGALZ4K4GE8J" hidden="1">#REF!</definedName>
    <definedName name="BEx5D8L47OF0WHBPFWXGZINZWUBZ" localSheetId="15" hidden="1">#REF!</definedName>
    <definedName name="BEx5D8L47OF0WHBPFWXGZINZWUBZ" localSheetId="14" hidden="1">#REF!</definedName>
    <definedName name="BEx5D8L47OF0WHBPFWXGZINZWUBZ" hidden="1">#REF!</definedName>
    <definedName name="BEx5DAJAHQ2SKUPCKSCR3PYML67L" localSheetId="15" hidden="1">#REF!</definedName>
    <definedName name="BEx5DAJAHQ2SKUPCKSCR3PYML67L" localSheetId="14" hidden="1">#REF!</definedName>
    <definedName name="BEx5DAJAHQ2SKUPCKSCR3PYML67L" hidden="1">#REF!</definedName>
    <definedName name="BEx5DC18JM1KJCV44PF18E0LNRKA" localSheetId="15" hidden="1">#REF!</definedName>
    <definedName name="BEx5DC18JM1KJCV44PF18E0LNRKA" localSheetId="14" hidden="1">#REF!</definedName>
    <definedName name="BEx5DC18JM1KJCV44PF18E0LNRKA" hidden="1">#REF!</definedName>
    <definedName name="BEx5DFH8EU3RCPUOTFY8S9G8SBCG" localSheetId="15" hidden="1">#REF!</definedName>
    <definedName name="BEx5DFH8EU3RCPUOTFY8S9G8SBCG" localSheetId="14" hidden="1">#REF!</definedName>
    <definedName name="BEx5DFH8EU3RCPUOTFY8S9G8SBCG" hidden="1">#REF!</definedName>
    <definedName name="BEx5DJIZBTNS011R9IIG2OQ2L6ZX" localSheetId="15" hidden="1">#REF!</definedName>
    <definedName name="BEx5DJIZBTNS011R9IIG2OQ2L6ZX" localSheetId="14" hidden="1">#REF!</definedName>
    <definedName name="BEx5DJIZBTNS011R9IIG2OQ2L6ZX" hidden="1">#REF!</definedName>
    <definedName name="BEx5DS2EKWFPC2UWI1W1QESX9QP5" localSheetId="15" hidden="1">#REF!</definedName>
    <definedName name="BEx5DS2EKWFPC2UWI1W1QESX9QP5" localSheetId="14" hidden="1">#REF!</definedName>
    <definedName name="BEx5DS2EKWFPC2UWI1W1QESX9QP5" hidden="1">#REF!</definedName>
    <definedName name="BEx5E123OLO9WQUOIRIDJ967KAGK" localSheetId="15" hidden="1">#REF!</definedName>
    <definedName name="BEx5E123OLO9WQUOIRIDJ967KAGK" localSheetId="14" hidden="1">#REF!</definedName>
    <definedName name="BEx5E123OLO9WQUOIRIDJ967KAGK" hidden="1">#REF!</definedName>
    <definedName name="BEx5E2UU5NES6W779W2OZTZOB4O7" localSheetId="15" hidden="1">#REF!</definedName>
    <definedName name="BEx5E2UU5NES6W779W2OZTZOB4O7" localSheetId="14" hidden="1">#REF!</definedName>
    <definedName name="BEx5E2UU5NES6W779W2OZTZOB4O7" hidden="1">#REF!</definedName>
    <definedName name="BEx5ELFT92WAQN3NW8COIMQHUL91" localSheetId="15" hidden="1">#REF!</definedName>
    <definedName name="BEx5ELFT92WAQN3NW8COIMQHUL91" localSheetId="14" hidden="1">#REF!</definedName>
    <definedName name="BEx5ELFT92WAQN3NW8COIMQHUL91" hidden="1">#REF!</definedName>
    <definedName name="BEx5ELQL9B0VR6UT18KP11DHOTFX" localSheetId="15" hidden="1">#REF!</definedName>
    <definedName name="BEx5ELQL9B0VR6UT18KP11DHOTFX" localSheetId="14" hidden="1">#REF!</definedName>
    <definedName name="BEx5ELQL9B0VR6UT18KP11DHOTFX" hidden="1">#REF!</definedName>
    <definedName name="BEx5ER4TJTFPN7IB1MNEB1ZFR5M6" localSheetId="15" hidden="1">#REF!</definedName>
    <definedName name="BEx5ER4TJTFPN7IB1MNEB1ZFR5M6" localSheetId="14" hidden="1">#REF!</definedName>
    <definedName name="BEx5ER4TJTFPN7IB1MNEB1ZFR5M6" hidden="1">#REF!</definedName>
    <definedName name="BEx5EYXB2LDMI4FLC3QFAOXC0FZ3" localSheetId="15" hidden="1">#REF!</definedName>
    <definedName name="BEx5EYXB2LDMI4FLC3QFAOXC0FZ3" localSheetId="14" hidden="1">#REF!</definedName>
    <definedName name="BEx5EYXB2LDMI4FLC3QFAOXC0FZ3" hidden="1">#REF!</definedName>
    <definedName name="BEx5F6V72QTCK7O39Y59R0EVM6CW" localSheetId="15" hidden="1">#REF!</definedName>
    <definedName name="BEx5F6V72QTCK7O39Y59R0EVM6CW" localSheetId="14" hidden="1">#REF!</definedName>
    <definedName name="BEx5F6V72QTCK7O39Y59R0EVM6CW" hidden="1">#REF!</definedName>
    <definedName name="BEx5FGLQVACD5F5YZG4DGSCHCGO2" localSheetId="15" hidden="1">#REF!</definedName>
    <definedName name="BEx5FGLQVACD5F5YZG4DGSCHCGO2" localSheetId="14" hidden="1">#REF!</definedName>
    <definedName name="BEx5FGLQVACD5F5YZG4DGSCHCGO2" hidden="1">#REF!</definedName>
    <definedName name="BEx5FHCTE8VTJEF7IK189AVLNYSY" localSheetId="15" hidden="1">#REF!</definedName>
    <definedName name="BEx5FHCTE8VTJEF7IK189AVLNYSY" localSheetId="14" hidden="1">#REF!</definedName>
    <definedName name="BEx5FHCTE8VTJEF7IK189AVLNYSY" hidden="1">#REF!</definedName>
    <definedName name="BEx5FLJWHLW3BTZILDPN5NMA449V" localSheetId="15" hidden="1">#REF!</definedName>
    <definedName name="BEx5FLJWHLW3BTZILDPN5NMA449V" localSheetId="14" hidden="1">#REF!</definedName>
    <definedName name="BEx5FLJWHLW3BTZILDPN5NMA449V" hidden="1">#REF!</definedName>
    <definedName name="BEx5FNI2O10YN2SI1NO4X5GP3GTF" localSheetId="15" hidden="1">#REF!</definedName>
    <definedName name="BEx5FNI2O10YN2SI1NO4X5GP3GTF" localSheetId="14" hidden="1">#REF!</definedName>
    <definedName name="BEx5FNI2O10YN2SI1NO4X5GP3GTF" hidden="1">#REF!</definedName>
    <definedName name="BEx5FO8YRFSZCG3L608EHIHIHFY4" localSheetId="15" hidden="1">#REF!</definedName>
    <definedName name="BEx5FO8YRFSZCG3L608EHIHIHFY4" localSheetId="14" hidden="1">#REF!</definedName>
    <definedName name="BEx5FO8YRFSZCG3L608EHIHIHFY4" hidden="1">#REF!</definedName>
    <definedName name="BEx5FQNA6V4CNYSH013K45RI4BCV" localSheetId="15" hidden="1">#REF!</definedName>
    <definedName name="BEx5FQNA6V4CNYSH013K45RI4BCV" localSheetId="14" hidden="1">#REF!</definedName>
    <definedName name="BEx5FQNA6V4CNYSH013K45RI4BCV" hidden="1">#REF!</definedName>
    <definedName name="BEx5FVQPPEU32CPNV9RRQ9MNLLVE" localSheetId="15" hidden="1">#REF!</definedName>
    <definedName name="BEx5FVQPPEU32CPNV9RRQ9MNLLVE" localSheetId="14" hidden="1">#REF!</definedName>
    <definedName name="BEx5FVQPPEU32CPNV9RRQ9MNLLVE" hidden="1">#REF!</definedName>
    <definedName name="BEx5G08KGMG5X2AQKDGPFYG5GH94" localSheetId="15" hidden="1">#REF!</definedName>
    <definedName name="BEx5G08KGMG5X2AQKDGPFYG5GH94" localSheetId="14" hidden="1">#REF!</definedName>
    <definedName name="BEx5G08KGMG5X2AQKDGPFYG5GH94" hidden="1">#REF!</definedName>
    <definedName name="BEx5G1A8TFN4C4QII35U9DKYNIS8" localSheetId="15" hidden="1">#REF!</definedName>
    <definedName name="BEx5G1A8TFN4C4QII35U9DKYNIS8" localSheetId="14" hidden="1">#REF!</definedName>
    <definedName name="BEx5G1A8TFN4C4QII35U9DKYNIS8" hidden="1">#REF!</definedName>
    <definedName name="BEx5G1L0QO91KEPDMV1D8OT4BT73" localSheetId="15" hidden="1">#REF!</definedName>
    <definedName name="BEx5G1L0QO91KEPDMV1D8OT4BT73" localSheetId="14" hidden="1">#REF!</definedName>
    <definedName name="BEx5G1L0QO91KEPDMV1D8OT4BT73" hidden="1">#REF!</definedName>
    <definedName name="BEx5G1QHX69GFUYHUZA5X74MTDMR" localSheetId="15" hidden="1">#REF!</definedName>
    <definedName name="BEx5G1QHX69GFUYHUZA5X74MTDMR" localSheetId="14" hidden="1">#REF!</definedName>
    <definedName name="BEx5G1QHX69GFUYHUZA5X74MTDMR" hidden="1">#REF!</definedName>
    <definedName name="BEx5G5S2C9JRD28ZQMMQLCBHWOHB" localSheetId="15" hidden="1">#REF!</definedName>
    <definedName name="BEx5G5S2C9JRD28ZQMMQLCBHWOHB" localSheetId="14" hidden="1">#REF!</definedName>
    <definedName name="BEx5G5S2C9JRD28ZQMMQLCBHWOHB" hidden="1">#REF!</definedName>
    <definedName name="BEx5G7KU3EGZQSYN2YNML8EW8NDC" localSheetId="15" hidden="1">#REF!</definedName>
    <definedName name="BEx5G7KU3EGZQSYN2YNML8EW8NDC" localSheetId="14" hidden="1">#REF!</definedName>
    <definedName name="BEx5G7KU3EGZQSYN2YNML8EW8NDC" hidden="1">#REF!</definedName>
    <definedName name="BEx5G86DZL1VYUX6KWODAP3WFAWP" localSheetId="15" hidden="1">#REF!</definedName>
    <definedName name="BEx5G86DZL1VYUX6KWODAP3WFAWP" localSheetId="14" hidden="1">#REF!</definedName>
    <definedName name="BEx5G86DZL1VYUX6KWODAP3WFAWP" hidden="1">#REF!</definedName>
    <definedName name="BEx5G8BV2GIOCM3C7IUFK8L04A6M" localSheetId="15" hidden="1">#REF!</definedName>
    <definedName name="BEx5G8BV2GIOCM3C7IUFK8L04A6M" localSheetId="14" hidden="1">#REF!</definedName>
    <definedName name="BEx5G8BV2GIOCM3C7IUFK8L04A6M" hidden="1">#REF!</definedName>
    <definedName name="BEx5GID9MVBUPFFT9M8K8B5MO9NV" localSheetId="15" hidden="1">#REF!</definedName>
    <definedName name="BEx5GID9MVBUPFFT9M8K8B5MO9NV" localSheetId="14" hidden="1">#REF!</definedName>
    <definedName name="BEx5GID9MVBUPFFT9M8K8B5MO9NV" hidden="1">#REF!</definedName>
    <definedName name="BEx5GN0EWA9SCQDPQ7NTUQH82QVK" localSheetId="15" hidden="1">#REF!</definedName>
    <definedName name="BEx5GN0EWA9SCQDPQ7NTUQH82QVK" localSheetId="14" hidden="1">#REF!</definedName>
    <definedName name="BEx5GN0EWA9SCQDPQ7NTUQH82QVK" hidden="1">#REF!</definedName>
    <definedName name="BEx5GNBCU4WZ74I0UXFL9ZG2XSGJ" localSheetId="15" hidden="1">#REF!</definedName>
    <definedName name="BEx5GNBCU4WZ74I0UXFL9ZG2XSGJ" localSheetId="14" hidden="1">#REF!</definedName>
    <definedName name="BEx5GNBCU4WZ74I0UXFL9ZG2XSGJ" hidden="1">#REF!</definedName>
    <definedName name="BEx5GUCTYC7QCWGWU5BTO7Y7HDZX" localSheetId="15" hidden="1">#REF!</definedName>
    <definedName name="BEx5GUCTYC7QCWGWU5BTO7Y7HDZX" localSheetId="14" hidden="1">#REF!</definedName>
    <definedName name="BEx5GUCTYC7QCWGWU5BTO7Y7HDZX" hidden="1">#REF!</definedName>
    <definedName name="BEx5GYUPJULJQ624TEESYFG1NFOH" localSheetId="15" hidden="1">#REF!</definedName>
    <definedName name="BEx5GYUPJULJQ624TEESYFG1NFOH" localSheetId="14" hidden="1">#REF!</definedName>
    <definedName name="BEx5GYUPJULJQ624TEESYFG1NFOH" hidden="1">#REF!</definedName>
    <definedName name="BEx5H0NEE0AIN5E2UHJ9J9ISU9N1" localSheetId="15" hidden="1">#REF!</definedName>
    <definedName name="BEx5H0NEE0AIN5E2UHJ9J9ISU9N1" localSheetId="14" hidden="1">#REF!</definedName>
    <definedName name="BEx5H0NEE0AIN5E2UHJ9J9ISU9N1" hidden="1">#REF!</definedName>
    <definedName name="BEx5H1UJSEUQM2K8QHQXO5THVHSO" localSheetId="15" hidden="1">#REF!</definedName>
    <definedName name="BEx5H1UJSEUQM2K8QHQXO5THVHSO" localSheetId="14" hidden="1">#REF!</definedName>
    <definedName name="BEx5H1UJSEUQM2K8QHQXO5THVHSO" hidden="1">#REF!</definedName>
    <definedName name="BEx5HAOT9XWUF7XIFRZZS8B9F5TZ" localSheetId="15" hidden="1">#REF!</definedName>
    <definedName name="BEx5HAOT9XWUF7XIFRZZS8B9F5TZ" localSheetId="14" hidden="1">#REF!</definedName>
    <definedName name="BEx5HAOT9XWUF7XIFRZZS8B9F5TZ" hidden="1">#REF!</definedName>
    <definedName name="BEx5HB534CO7TBSALKMD27WHMAQJ" localSheetId="15" hidden="1">#REF!</definedName>
    <definedName name="BEx5HB534CO7TBSALKMD27WHMAQJ" localSheetId="14" hidden="1">#REF!</definedName>
    <definedName name="BEx5HB534CO7TBSALKMD27WHMAQJ" hidden="1">#REF!</definedName>
    <definedName name="BEx5HE4XRF9BUY04MENWY9CHHN5H" localSheetId="15" hidden="1">#REF!</definedName>
    <definedName name="BEx5HE4XRF9BUY04MENWY9CHHN5H" localSheetId="14" hidden="1">#REF!</definedName>
    <definedName name="BEx5HE4XRF9BUY04MENWY9CHHN5H" hidden="1">#REF!</definedName>
    <definedName name="BEx5HFHMABAT0H9KKS754X4T304E" localSheetId="15" hidden="1">#REF!</definedName>
    <definedName name="BEx5HFHMABAT0H9KKS754X4T304E" localSheetId="14" hidden="1">#REF!</definedName>
    <definedName name="BEx5HFHMABAT0H9KKS754X4T304E" hidden="1">#REF!</definedName>
    <definedName name="BEx5HGDZ7MX1S3KNXLRL9WU565V4" localSheetId="15" hidden="1">#REF!</definedName>
    <definedName name="BEx5HGDZ7MX1S3KNXLRL9WU565V4" localSheetId="14" hidden="1">#REF!</definedName>
    <definedName name="BEx5HGDZ7MX1S3KNXLRL9WU565V4" hidden="1">#REF!</definedName>
    <definedName name="BEx5HJZ9FAVNZSSBTAYRPZDYM9NU" localSheetId="15" hidden="1">#REF!</definedName>
    <definedName name="BEx5HJZ9FAVNZSSBTAYRPZDYM9NU" localSheetId="14" hidden="1">#REF!</definedName>
    <definedName name="BEx5HJZ9FAVNZSSBTAYRPZDYM9NU" hidden="1">#REF!</definedName>
    <definedName name="BEx5HZ9JMKHNLFWLVUB1WP5B39BL" localSheetId="15" hidden="1">#REF!</definedName>
    <definedName name="BEx5HZ9JMKHNLFWLVUB1WP5B39BL" localSheetId="14" hidden="1">#REF!</definedName>
    <definedName name="BEx5HZ9JMKHNLFWLVUB1WP5B39BL" hidden="1">#REF!</definedName>
    <definedName name="BEx5I17QJ0PQ1OG1IMH69HMQWNEA" localSheetId="15" hidden="1">#REF!</definedName>
    <definedName name="BEx5I17QJ0PQ1OG1IMH69HMQWNEA" localSheetId="14" hidden="1">#REF!</definedName>
    <definedName name="BEx5I17QJ0PQ1OG1IMH69HMQWNEA" hidden="1">#REF!</definedName>
    <definedName name="BEx5I244LQHZTF3XI66J8705R9XX" localSheetId="15" hidden="1">#REF!</definedName>
    <definedName name="BEx5I244LQHZTF3XI66J8705R9XX" localSheetId="14" hidden="1">#REF!</definedName>
    <definedName name="BEx5I244LQHZTF3XI66J8705R9XX" hidden="1">#REF!</definedName>
    <definedName name="BEx5I8PBP4LIXDGID5BP0THLO0AQ" localSheetId="15" hidden="1">#REF!</definedName>
    <definedName name="BEx5I8PBP4LIXDGID5BP0THLO0AQ" localSheetId="14" hidden="1">#REF!</definedName>
    <definedName name="BEx5I8PBP4LIXDGID5BP0THLO0AQ" hidden="1">#REF!</definedName>
    <definedName name="BEx5I8USVUB3JP4S9OXGMZVMOQXR" localSheetId="15" hidden="1">#REF!</definedName>
    <definedName name="BEx5I8USVUB3JP4S9OXGMZVMOQXR" localSheetId="14" hidden="1">#REF!</definedName>
    <definedName name="BEx5I8USVUB3JP4S9OXGMZVMOQXR" hidden="1">#REF!</definedName>
    <definedName name="BEx5I9GDQSYIAL65UQNDMNFQCS9Y" localSheetId="15" hidden="1">#REF!</definedName>
    <definedName name="BEx5I9GDQSYIAL65UQNDMNFQCS9Y" localSheetId="14" hidden="1">#REF!</definedName>
    <definedName name="BEx5I9GDQSYIAL65UQNDMNFQCS9Y" hidden="1">#REF!</definedName>
    <definedName name="BEx5IBUPG9AWNW5PK7JGRGEJ4OLM" localSheetId="15" hidden="1">#REF!</definedName>
    <definedName name="BEx5IBUPG9AWNW5PK7JGRGEJ4OLM" localSheetId="14" hidden="1">#REF!</definedName>
    <definedName name="BEx5IBUPG9AWNW5PK7JGRGEJ4OLM" hidden="1">#REF!</definedName>
    <definedName name="BEx5IC06RVN8BSAEPREVKHKLCJ2L" localSheetId="15" hidden="1">#REF!</definedName>
    <definedName name="BEx5IC06RVN8BSAEPREVKHKLCJ2L" localSheetId="14" hidden="1">#REF!</definedName>
    <definedName name="BEx5IC06RVN8BSAEPREVKHKLCJ2L" hidden="1">#REF!</definedName>
    <definedName name="BEx5IGY4M04BPXSQF2J4GQYXF85O" localSheetId="15" hidden="1">#REF!</definedName>
    <definedName name="BEx5IGY4M04BPXSQF2J4GQYXF85O" localSheetId="14" hidden="1">#REF!</definedName>
    <definedName name="BEx5IGY4M04BPXSQF2J4GQYXF85O" hidden="1">#REF!</definedName>
    <definedName name="BEx5IWTZDCLZ5CCDG108STY04SAJ" localSheetId="15" hidden="1">#REF!</definedName>
    <definedName name="BEx5IWTZDCLZ5CCDG108STY04SAJ" localSheetId="14" hidden="1">#REF!</definedName>
    <definedName name="BEx5IWTZDCLZ5CCDG108STY04SAJ" hidden="1">#REF!</definedName>
    <definedName name="BEx5J0FFP1KS4NGY20AEJI8VREEA" localSheetId="15" hidden="1">#REF!</definedName>
    <definedName name="BEx5J0FFP1KS4NGY20AEJI8VREEA" localSheetId="14" hidden="1">#REF!</definedName>
    <definedName name="BEx5J0FFP1KS4NGY20AEJI8VREEA" hidden="1">#REF!</definedName>
    <definedName name="BEx5J1XE5FVWL6IJV6CWKPN24UBK" localSheetId="15" hidden="1">#REF!</definedName>
    <definedName name="BEx5J1XE5FVWL6IJV6CWKPN24UBK" localSheetId="14" hidden="1">#REF!</definedName>
    <definedName name="BEx5J1XE5FVWL6IJV6CWKPN24UBK" hidden="1">#REF!</definedName>
    <definedName name="BEx5JF3ZXLDIS8VNKDCY7ZI7H1CI" localSheetId="15" hidden="1">#REF!</definedName>
    <definedName name="BEx5JF3ZXLDIS8VNKDCY7ZI7H1CI" localSheetId="14" hidden="1">#REF!</definedName>
    <definedName name="BEx5JF3ZXLDIS8VNKDCY7ZI7H1CI" hidden="1">#REF!</definedName>
    <definedName name="BEx5JHCZJ8G6OOOW6EF3GABXKH6F" localSheetId="15" hidden="1">#REF!</definedName>
    <definedName name="BEx5JHCZJ8G6OOOW6EF3GABXKH6F" localSheetId="14" hidden="1">#REF!</definedName>
    <definedName name="BEx5JHCZJ8G6OOOW6EF3GABXKH6F" hidden="1">#REF!</definedName>
    <definedName name="BEx5JJB6W446THXQCRUKD3I7RKLP" localSheetId="15" hidden="1">#REF!</definedName>
    <definedName name="BEx5JJB6W446THXQCRUKD3I7RKLP" localSheetId="14" hidden="1">#REF!</definedName>
    <definedName name="BEx5JJB6W446THXQCRUKD3I7RKLP" hidden="1">#REF!</definedName>
    <definedName name="BEx5JNCT8Z7XSSPD5EMNAJELCU2V" localSheetId="15" hidden="1">#REF!</definedName>
    <definedName name="BEx5JNCT8Z7XSSPD5EMNAJELCU2V" localSheetId="14" hidden="1">#REF!</definedName>
    <definedName name="BEx5JNCT8Z7XSSPD5EMNAJELCU2V" hidden="1">#REF!</definedName>
    <definedName name="BEx5JQCNT9Y4RM306CHC8IPY3HBZ" localSheetId="15" hidden="1">#REF!</definedName>
    <definedName name="BEx5JQCNT9Y4RM306CHC8IPY3HBZ" localSheetId="14" hidden="1">#REF!</definedName>
    <definedName name="BEx5JQCNT9Y4RM306CHC8IPY3HBZ" hidden="1">#REF!</definedName>
    <definedName name="BEx5K08PYKE6JOKBYIB006TX619P" localSheetId="15" hidden="1">#REF!</definedName>
    <definedName name="BEx5K08PYKE6JOKBYIB006TX619P" localSheetId="14" hidden="1">#REF!</definedName>
    <definedName name="BEx5K08PYKE6JOKBYIB006TX619P" hidden="1">#REF!</definedName>
    <definedName name="BEx5K4W2S2K7M9V2M304KW93LK8Q" localSheetId="15" hidden="1">#REF!</definedName>
    <definedName name="BEx5K4W2S2K7M9V2M304KW93LK8Q" localSheetId="14" hidden="1">#REF!</definedName>
    <definedName name="BEx5K4W2S2K7M9V2M304KW93LK8Q" hidden="1">#REF!</definedName>
    <definedName name="BEx5K51DSERT1TR7B4A29R41W4NX" localSheetId="15" hidden="1">#REF!</definedName>
    <definedName name="BEx5K51DSERT1TR7B4A29R41W4NX" localSheetId="14" hidden="1">#REF!</definedName>
    <definedName name="BEx5K51DSERT1TR7B4A29R41W4NX" hidden="1">#REF!</definedName>
    <definedName name="BEx5KBBZ8KCEQK36ARG4ERYOFD4G" localSheetId="15" hidden="1">#REF!</definedName>
    <definedName name="BEx5KBBZ8KCEQK36ARG4ERYOFD4G" localSheetId="14" hidden="1">#REF!</definedName>
    <definedName name="BEx5KBBZ8KCEQK36ARG4ERYOFD4G" hidden="1">#REF!</definedName>
    <definedName name="BEx5KCOET0DYMY4VILOLGVBX7E3C" localSheetId="15" hidden="1">#REF!</definedName>
    <definedName name="BEx5KCOET0DYMY4VILOLGVBX7E3C" localSheetId="14" hidden="1">#REF!</definedName>
    <definedName name="BEx5KCOET0DYMY4VILOLGVBX7E3C" hidden="1">#REF!</definedName>
    <definedName name="BEx5KYER580I4T7WTLMUN7NLNP5K" localSheetId="15" hidden="1">#REF!</definedName>
    <definedName name="BEx5KYER580I4T7WTLMUN7NLNP5K" localSheetId="14" hidden="1">#REF!</definedName>
    <definedName name="BEx5KYER580I4T7WTLMUN7NLNP5K" hidden="1">#REF!</definedName>
    <definedName name="BEx5LHLB3M6K4ZKY2F42QBZT30ZH" localSheetId="15" hidden="1">#REF!</definedName>
    <definedName name="BEx5LHLB3M6K4ZKY2F42QBZT30ZH" localSheetId="14" hidden="1">#REF!</definedName>
    <definedName name="BEx5LHLB3M6K4ZKY2F42QBZT30ZH" hidden="1">#REF!</definedName>
    <definedName name="BEx5LKQJG40DO2JR1ZF6KD3PON9K" localSheetId="15" hidden="1">#REF!</definedName>
    <definedName name="BEx5LKQJG40DO2JR1ZF6KD3PON9K" localSheetId="14" hidden="1">#REF!</definedName>
    <definedName name="BEx5LKQJG40DO2JR1ZF6KD3PON9K" hidden="1">#REF!</definedName>
    <definedName name="BEx5LQA84QRPGAR4FLC7MCT3H9EN" localSheetId="15" hidden="1">#REF!</definedName>
    <definedName name="BEx5LQA84QRPGAR4FLC7MCT3H9EN" localSheetId="14" hidden="1">#REF!</definedName>
    <definedName name="BEx5LQA84QRPGAR4FLC7MCT3H9EN" hidden="1">#REF!</definedName>
    <definedName name="BEx5LRMNU3HXIE1BUMDHRU31F7JJ" localSheetId="15" hidden="1">#REF!</definedName>
    <definedName name="BEx5LRMNU3HXIE1BUMDHRU31F7JJ" localSheetId="14" hidden="1">#REF!</definedName>
    <definedName name="BEx5LRMNU3HXIE1BUMDHRU31F7JJ" hidden="1">#REF!</definedName>
    <definedName name="BEx5LSJ1LPUAX3ENSPECWPG4J7D1" localSheetId="15" hidden="1">#REF!</definedName>
    <definedName name="BEx5LSJ1LPUAX3ENSPECWPG4J7D1" localSheetId="14" hidden="1">#REF!</definedName>
    <definedName name="BEx5LSJ1LPUAX3ENSPECWPG4J7D1" hidden="1">#REF!</definedName>
    <definedName name="BEx5LTKQ8RQWJE4BC88OP928893U" localSheetId="15" hidden="1">#REF!</definedName>
    <definedName name="BEx5LTKQ8RQWJE4BC88OP928893U" localSheetId="14" hidden="1">#REF!</definedName>
    <definedName name="BEx5LTKQ8RQWJE4BC88OP928893U" hidden="1">#REF!</definedName>
    <definedName name="BEx5M4D4KHXU4JXKDEHZZNRG7NRA" localSheetId="15" hidden="1">#REF!</definedName>
    <definedName name="BEx5M4D4KHXU4JXKDEHZZNRG7NRA" localSheetId="14" hidden="1">#REF!</definedName>
    <definedName name="BEx5M4D4KHXU4JXKDEHZZNRG7NRA" hidden="1">#REF!</definedName>
    <definedName name="BEx5MB9BR71LZDG7XXQ2EO58JC5F" localSheetId="15" hidden="1">#REF!</definedName>
    <definedName name="BEx5MB9BR71LZDG7XXQ2EO58JC5F" localSheetId="14" hidden="1">#REF!</definedName>
    <definedName name="BEx5MB9BR71LZDG7XXQ2EO58JC5F" hidden="1">#REF!</definedName>
    <definedName name="BEx5MHEF05EVRV5DPTG4KMPWZSUS" localSheetId="15" hidden="1">#REF!</definedName>
    <definedName name="BEx5MHEF05EVRV5DPTG4KMPWZSUS" localSheetId="14" hidden="1">#REF!</definedName>
    <definedName name="BEx5MHEF05EVRV5DPTG4KMPWZSUS" hidden="1">#REF!</definedName>
    <definedName name="BEx5MLQZM68YQSKARVWTTPINFQ2C" localSheetId="15" hidden="1">[7]ZZCOOM_M03_Q004!#REF!</definedName>
    <definedName name="BEx5MLQZM68YQSKARVWTTPINFQ2C" localSheetId="14" hidden="1">[7]ZZCOOM_M03_Q004!#REF!</definedName>
    <definedName name="BEx5MLQZM68YQSKARVWTTPINFQ2C" hidden="1">[7]ZZCOOM_M03_Q004!#REF!</definedName>
    <definedName name="BEx5MMCJMU7FOOWUCW9EA13B7V5F" localSheetId="15" hidden="1">#REF!</definedName>
    <definedName name="BEx5MMCJMU7FOOWUCW9EA13B7V5F" localSheetId="0" hidden="1">#REF!</definedName>
    <definedName name="BEx5MMCJMU7FOOWUCW9EA13B7V5F" localSheetId="14" hidden="1">#REF!</definedName>
    <definedName name="BEx5MMCJMU7FOOWUCW9EA13B7V5F" hidden="1">#REF!</definedName>
    <definedName name="BEx5MVXTKNBXHNWTL43C670E4KXC" localSheetId="15" hidden="1">#REF!</definedName>
    <definedName name="BEx5MVXTKNBXHNWTL43C670E4KXC" localSheetId="14" hidden="1">#REF!</definedName>
    <definedName name="BEx5MVXTKNBXHNWTL43C670E4KXC" hidden="1">#REF!</definedName>
    <definedName name="BEx5MWZGZ3VRB5418C2RNF9H17BQ" localSheetId="15" hidden="1">#REF!</definedName>
    <definedName name="BEx5MWZGZ3VRB5418C2RNF9H17BQ" localSheetId="14" hidden="1">#REF!</definedName>
    <definedName name="BEx5MWZGZ3VRB5418C2RNF9H17BQ" hidden="1">#REF!</definedName>
    <definedName name="BEx5MX4YD2QV39W04QH9C6AOA0FB" localSheetId="15" hidden="1">#REF!</definedName>
    <definedName name="BEx5MX4YD2QV39W04QH9C6AOA0FB" localSheetId="14" hidden="1">#REF!</definedName>
    <definedName name="BEx5MX4YD2QV39W04QH9C6AOA0FB" hidden="1">#REF!</definedName>
    <definedName name="BEx5N3A8LULD7YBJH5J83X27PZSW" localSheetId="15" hidden="1">#REF!</definedName>
    <definedName name="BEx5N3A8LULD7YBJH5J83X27PZSW" localSheetId="14" hidden="1">#REF!</definedName>
    <definedName name="BEx5N3A8LULD7YBJH5J83X27PZSW" hidden="1">#REF!</definedName>
    <definedName name="BEx5N4XI4PWB1W9PMZ4O5R0HWTYD" localSheetId="15" hidden="1">#REF!</definedName>
    <definedName name="BEx5N4XI4PWB1W9PMZ4O5R0HWTYD" localSheetId="14" hidden="1">#REF!</definedName>
    <definedName name="BEx5N4XI4PWB1W9PMZ4O5R0HWTYD" hidden="1">#REF!</definedName>
    <definedName name="BEx5N8DH1SY888WI2GZ2D6E9XCXB" localSheetId="15" hidden="1">#REF!</definedName>
    <definedName name="BEx5N8DH1SY888WI2GZ2D6E9XCXB" localSheetId="14" hidden="1">#REF!</definedName>
    <definedName name="BEx5N8DH1SY888WI2GZ2D6E9XCXB" hidden="1">#REF!</definedName>
    <definedName name="BEx5NA68N6FJFX9UJXK4M14U487F" localSheetId="15" hidden="1">#REF!</definedName>
    <definedName name="BEx5NA68N6FJFX9UJXK4M14U487F" localSheetId="14" hidden="1">#REF!</definedName>
    <definedName name="BEx5NA68N6FJFX9UJXK4M14U487F" hidden="1">#REF!</definedName>
    <definedName name="BEx5NIKBG2GDJOYGE3WCXKU7YY51" localSheetId="15" hidden="1">#REF!</definedName>
    <definedName name="BEx5NIKBG2GDJOYGE3WCXKU7YY51" localSheetId="14" hidden="1">#REF!</definedName>
    <definedName name="BEx5NIKBG2GDJOYGE3WCXKU7YY51" hidden="1">#REF!</definedName>
    <definedName name="BEx5NV06L5J5IMKGOMGKGJ4PBZCD" localSheetId="15" hidden="1">#REF!</definedName>
    <definedName name="BEx5NV06L5J5IMKGOMGKGJ4PBZCD" localSheetId="14" hidden="1">#REF!</definedName>
    <definedName name="BEx5NV06L5J5IMKGOMGKGJ4PBZCD" hidden="1">#REF!</definedName>
    <definedName name="BEx5NW1V6AB25NEEX9VPHRXWJDSS" localSheetId="15" hidden="1">#REF!</definedName>
    <definedName name="BEx5NW1V6AB25NEEX9VPHRXWJDSS" localSheetId="14" hidden="1">#REF!</definedName>
    <definedName name="BEx5NW1V6AB25NEEX9VPHRXWJDSS" hidden="1">#REF!</definedName>
    <definedName name="BEx5NWSXWACAUHWVZAI57DGZ8OCQ" localSheetId="15" hidden="1">#REF!</definedName>
    <definedName name="BEx5NWSXWACAUHWVZAI57DGZ8OCQ" localSheetId="14" hidden="1">#REF!</definedName>
    <definedName name="BEx5NWSXWACAUHWVZAI57DGZ8OCQ" hidden="1">#REF!</definedName>
    <definedName name="BEx5NZSSQ6PY99ZX2D7Q9IGOR34W" localSheetId="15" hidden="1">#REF!</definedName>
    <definedName name="BEx5NZSSQ6PY99ZX2D7Q9IGOR34W" localSheetId="14" hidden="1">#REF!</definedName>
    <definedName name="BEx5NZSSQ6PY99ZX2D7Q9IGOR34W" hidden="1">#REF!</definedName>
    <definedName name="BEx5O2N9HTGG4OJHR62PKFMNZTTW" localSheetId="15" hidden="1">#REF!</definedName>
    <definedName name="BEx5O2N9HTGG4OJHR62PKFMNZTTW" localSheetId="14" hidden="1">#REF!</definedName>
    <definedName name="BEx5O2N9HTGG4OJHR62PKFMNZTTW" hidden="1">#REF!</definedName>
    <definedName name="BEx5O3ZUQ2OARA1CDOZ3NC4UE5AA" localSheetId="15" hidden="1">#REF!</definedName>
    <definedName name="BEx5O3ZUQ2OARA1CDOZ3NC4UE5AA" localSheetId="14" hidden="1">#REF!</definedName>
    <definedName name="BEx5O3ZUQ2OARA1CDOZ3NC4UE5AA" hidden="1">#REF!</definedName>
    <definedName name="BEx5OAFS0NJ2CB86A02E1JYHMLQ1" localSheetId="15" hidden="1">#REF!</definedName>
    <definedName name="BEx5OAFS0NJ2CB86A02E1JYHMLQ1" localSheetId="14" hidden="1">#REF!</definedName>
    <definedName name="BEx5OAFS0NJ2CB86A02E1JYHMLQ1" hidden="1">#REF!</definedName>
    <definedName name="BEx5OG4RPU8W1ETWDWM234NYYYEN" localSheetId="15" hidden="1">#REF!</definedName>
    <definedName name="BEx5OG4RPU8W1ETWDWM234NYYYEN" localSheetId="14" hidden="1">#REF!</definedName>
    <definedName name="BEx5OG4RPU8W1ETWDWM234NYYYEN" hidden="1">#REF!</definedName>
    <definedName name="BEx5OP9Y43F99O2IT69MKCCXGL61" localSheetId="15" hidden="1">#REF!</definedName>
    <definedName name="BEx5OP9Y43F99O2IT69MKCCXGL61" localSheetId="14" hidden="1">#REF!</definedName>
    <definedName name="BEx5OP9Y43F99O2IT69MKCCXGL61" hidden="1">#REF!</definedName>
    <definedName name="BEx5P9Y9RDXNUAJ6CZ2LHMM8IM7T" localSheetId="15" hidden="1">#REF!</definedName>
    <definedName name="BEx5P9Y9RDXNUAJ6CZ2LHMM8IM7T" localSheetId="14" hidden="1">#REF!</definedName>
    <definedName name="BEx5P9Y9RDXNUAJ6CZ2LHMM8IM7T" hidden="1">#REF!</definedName>
    <definedName name="BEx5PHWB2C0D5QLP3BZIP3UO7DIZ" localSheetId="15" hidden="1">#REF!</definedName>
    <definedName name="BEx5PHWB2C0D5QLP3BZIP3UO7DIZ" localSheetId="14" hidden="1">#REF!</definedName>
    <definedName name="BEx5PHWB2C0D5QLP3BZIP3UO7DIZ" hidden="1">#REF!</definedName>
    <definedName name="BEx5PJP02W68K2E46L5C5YBSNU6T" localSheetId="15" hidden="1">#REF!</definedName>
    <definedName name="BEx5PJP02W68K2E46L5C5YBSNU6T" localSheetId="14" hidden="1">#REF!</definedName>
    <definedName name="BEx5PJP02W68K2E46L5C5YBSNU6T" hidden="1">#REF!</definedName>
    <definedName name="BEx5PLCA8DOMAU315YCS5275L2HS" localSheetId="15" hidden="1">#REF!</definedName>
    <definedName name="BEx5PLCA8DOMAU315YCS5275L2HS" localSheetId="14" hidden="1">#REF!</definedName>
    <definedName name="BEx5PLCA8DOMAU315YCS5275L2HS" hidden="1">#REF!</definedName>
    <definedName name="BEx5PRXMZ5M65Z732WNNGV564C2J" localSheetId="15" hidden="1">#REF!</definedName>
    <definedName name="BEx5PRXMZ5M65Z732WNNGV564C2J" localSheetId="14" hidden="1">#REF!</definedName>
    <definedName name="BEx5PRXMZ5M65Z732WNNGV564C2J" hidden="1">#REF!</definedName>
    <definedName name="BEx5Q29Y91E64DPE0YY53A6YHF3Y" localSheetId="15" hidden="1">#REF!</definedName>
    <definedName name="BEx5Q29Y91E64DPE0YY53A6YHF3Y" localSheetId="14" hidden="1">#REF!</definedName>
    <definedName name="BEx5Q29Y91E64DPE0YY53A6YHF3Y" hidden="1">#REF!</definedName>
    <definedName name="BEx5QPSW4IPLH50WSR87HRER05RF" localSheetId="15" hidden="1">#REF!</definedName>
    <definedName name="BEx5QPSW4IPLH50WSR87HRER05RF" localSheetId="14" hidden="1">#REF!</definedName>
    <definedName name="BEx5QPSW4IPLH50WSR87HRER05RF" hidden="1">#REF!</definedName>
    <definedName name="BEx73V0EP8EMNRC3EZJJKKVKWQVB" localSheetId="15" hidden="1">#REF!</definedName>
    <definedName name="BEx73V0EP8EMNRC3EZJJKKVKWQVB" localSheetId="14" hidden="1">#REF!</definedName>
    <definedName name="BEx73V0EP8EMNRC3EZJJKKVKWQVB" hidden="1">#REF!</definedName>
    <definedName name="BEx741WJHIJVXUX131SBXTVW8D71" localSheetId="15" hidden="1">#REF!</definedName>
    <definedName name="BEx741WJHIJVXUX131SBXTVW8D71" localSheetId="14" hidden="1">#REF!</definedName>
    <definedName name="BEx741WJHIJVXUX131SBXTVW8D71" hidden="1">#REF!</definedName>
    <definedName name="BEx74Q6H3O7133AWQXWC21MI2UFT" localSheetId="15" hidden="1">#REF!</definedName>
    <definedName name="BEx74Q6H3O7133AWQXWC21MI2UFT" localSheetId="14" hidden="1">#REF!</definedName>
    <definedName name="BEx74Q6H3O7133AWQXWC21MI2UFT" hidden="1">#REF!</definedName>
    <definedName name="BEx74R2VQ8BSMKPX25262AU3VZF7" localSheetId="15" hidden="1">#REF!</definedName>
    <definedName name="BEx74R2VQ8BSMKPX25262AU3VZF7" localSheetId="14" hidden="1">#REF!</definedName>
    <definedName name="BEx74R2VQ8BSMKPX25262AU3VZF7" hidden="1">#REF!</definedName>
    <definedName name="BEx74W6BJ8ENO3J25WNM5H5APKA3" localSheetId="15" hidden="1">#REF!</definedName>
    <definedName name="BEx74W6BJ8ENO3J25WNM5H5APKA3" localSheetId="14" hidden="1">#REF!</definedName>
    <definedName name="BEx74W6BJ8ENO3J25WNM5H5APKA3" hidden="1">#REF!</definedName>
    <definedName name="BEx74YKLW1FKLWC3DJ2ELZBZBY1M" localSheetId="15" hidden="1">#REF!</definedName>
    <definedName name="BEx74YKLW1FKLWC3DJ2ELZBZBY1M" localSheetId="14" hidden="1">#REF!</definedName>
    <definedName name="BEx74YKLW1FKLWC3DJ2ELZBZBY1M" hidden="1">#REF!</definedName>
    <definedName name="BEx755GRRD9BL27YHLH5QWIYLWB7" localSheetId="15" hidden="1">#REF!</definedName>
    <definedName name="BEx755GRRD9BL27YHLH5QWIYLWB7" localSheetId="14" hidden="1">#REF!</definedName>
    <definedName name="BEx755GRRD9BL27YHLH5QWIYLWB7" hidden="1">#REF!</definedName>
    <definedName name="BEx759D1D5SXS5ELLZVBI0SXYUNF" localSheetId="15" hidden="1">#REF!</definedName>
    <definedName name="BEx759D1D5SXS5ELLZVBI0SXYUNF" localSheetId="14" hidden="1">#REF!</definedName>
    <definedName name="BEx759D1D5SXS5ELLZVBI0SXYUNF" hidden="1">#REF!</definedName>
    <definedName name="BEx75DPEQTX055IZ2L8UVLJOT1DD" localSheetId="15" hidden="1">#REF!</definedName>
    <definedName name="BEx75DPEQTX055IZ2L8UVLJOT1DD" localSheetId="14" hidden="1">#REF!</definedName>
    <definedName name="BEx75DPEQTX055IZ2L8UVLJOT1DD" hidden="1">#REF!</definedName>
    <definedName name="BEx75GJZSZHUDN6OOAGQYFUDA2LP" localSheetId="15" hidden="1">#REF!</definedName>
    <definedName name="BEx75GJZSZHUDN6OOAGQYFUDA2LP" localSheetId="14" hidden="1">#REF!</definedName>
    <definedName name="BEx75GJZSZHUDN6OOAGQYFUDA2LP" hidden="1">#REF!</definedName>
    <definedName name="BEx75HGCCV5K4UCJWYV8EV9AG5YT" localSheetId="15" hidden="1">#REF!</definedName>
    <definedName name="BEx75HGCCV5K4UCJWYV8EV9AG5YT" localSheetId="14" hidden="1">#REF!</definedName>
    <definedName name="BEx75HGCCV5K4UCJWYV8EV9AG5YT" hidden="1">#REF!</definedName>
    <definedName name="BEx75PZT8TY5P13U978NVBUXKHT4" localSheetId="15" hidden="1">#REF!</definedName>
    <definedName name="BEx75PZT8TY5P13U978NVBUXKHT4" localSheetId="14" hidden="1">#REF!</definedName>
    <definedName name="BEx75PZT8TY5P13U978NVBUXKHT4" hidden="1">#REF!</definedName>
    <definedName name="BEx75T55F7GML8V1DMWL26WRT006" localSheetId="15" hidden="1">#REF!</definedName>
    <definedName name="BEx75T55F7GML8V1DMWL26WRT006" localSheetId="14" hidden="1">#REF!</definedName>
    <definedName name="BEx75T55F7GML8V1DMWL26WRT006" hidden="1">#REF!</definedName>
    <definedName name="BEx75VJGR07JY6UUWURQ4PJ29UKC" localSheetId="15" hidden="1">#REF!</definedName>
    <definedName name="BEx75VJGR07JY6UUWURQ4PJ29UKC" localSheetId="14" hidden="1">#REF!</definedName>
    <definedName name="BEx75VJGR07JY6UUWURQ4PJ29UKC" hidden="1">#REF!</definedName>
    <definedName name="BEx7696AZUPB1PK30JJQUWUELQPJ" localSheetId="15" hidden="1">#REF!</definedName>
    <definedName name="BEx7696AZUPB1PK30JJQUWUELQPJ" localSheetId="14" hidden="1">#REF!</definedName>
    <definedName name="BEx7696AZUPB1PK30JJQUWUELQPJ" hidden="1">#REF!</definedName>
    <definedName name="BEx76PNR8S4T4VUQS0KU58SEX0VN" localSheetId="15" hidden="1">#REF!</definedName>
    <definedName name="BEx76PNR8S4T4VUQS0KU58SEX0VN" localSheetId="14" hidden="1">#REF!</definedName>
    <definedName name="BEx76PNR8S4T4VUQS0KU58SEX0VN" hidden="1">#REF!</definedName>
    <definedName name="BEx76YY7ODSIKDD9VDF9TLTDM18I" localSheetId="15" hidden="1">#REF!</definedName>
    <definedName name="BEx76YY7ODSIKDD9VDF9TLTDM18I" localSheetId="14" hidden="1">#REF!</definedName>
    <definedName name="BEx76YY7ODSIKDD9VDF9TLTDM18I" hidden="1">#REF!</definedName>
    <definedName name="BEx7705E86I9B7DTKMMJMAFSYMUL" localSheetId="15" hidden="1">#REF!</definedName>
    <definedName name="BEx7705E86I9B7DTKMMJMAFSYMUL" localSheetId="14" hidden="1">#REF!</definedName>
    <definedName name="BEx7705E86I9B7DTKMMJMAFSYMUL" hidden="1">#REF!</definedName>
    <definedName name="BEx7741OUGLA0WJQLQRUJSL4DE00" localSheetId="15" hidden="1">#REF!</definedName>
    <definedName name="BEx7741OUGLA0WJQLQRUJSL4DE00" localSheetId="14" hidden="1">#REF!</definedName>
    <definedName name="BEx7741OUGLA0WJQLQRUJSL4DE00" hidden="1">#REF!</definedName>
    <definedName name="BEx774N83DXLJZ54Q42PWIJZ2DN1" localSheetId="15" hidden="1">#REF!</definedName>
    <definedName name="BEx774N83DXLJZ54Q42PWIJZ2DN1" localSheetId="14" hidden="1">#REF!</definedName>
    <definedName name="BEx774N83DXLJZ54Q42PWIJZ2DN1" hidden="1">#REF!</definedName>
    <definedName name="BEx779QNIY3061ZV9BR462WKEGRW" localSheetId="15" hidden="1">#REF!</definedName>
    <definedName name="BEx779QNIY3061ZV9BR462WKEGRW" localSheetId="14" hidden="1">#REF!</definedName>
    <definedName name="BEx779QNIY3061ZV9BR462WKEGRW" hidden="1">#REF!</definedName>
    <definedName name="BEx77G19QU9A95CNHE6QMVSQR2T3" localSheetId="15" hidden="1">#REF!</definedName>
    <definedName name="BEx77G19QU9A95CNHE6QMVSQR2T3" localSheetId="14" hidden="1">#REF!</definedName>
    <definedName name="BEx77G19QU9A95CNHE6QMVSQR2T3" hidden="1">#REF!</definedName>
    <definedName name="BEx77P0S3GVMS7BJUL9OWUGJ1B02" localSheetId="15" hidden="1">#REF!</definedName>
    <definedName name="BEx77P0S3GVMS7BJUL9OWUGJ1B02" localSheetId="14" hidden="1">#REF!</definedName>
    <definedName name="BEx77P0S3GVMS7BJUL9OWUGJ1B02" hidden="1">#REF!</definedName>
    <definedName name="BEx77QDESURI6WW5582YXSK3A972" localSheetId="15" hidden="1">#REF!</definedName>
    <definedName name="BEx77QDESURI6WW5582YXSK3A972" localSheetId="14" hidden="1">#REF!</definedName>
    <definedName name="BEx77QDESURI6WW5582YXSK3A972" hidden="1">#REF!</definedName>
    <definedName name="BEx77VBI9XOPFHKEWU5EHQ9J675Y" localSheetId="15" hidden="1">#REF!</definedName>
    <definedName name="BEx77VBI9XOPFHKEWU5EHQ9J675Y" localSheetId="14" hidden="1">#REF!</definedName>
    <definedName name="BEx77VBI9XOPFHKEWU5EHQ9J675Y" hidden="1">#REF!</definedName>
    <definedName name="BEx7809GQOCLHSNH95VOYIX7P1TV" localSheetId="15" hidden="1">#REF!</definedName>
    <definedName name="BEx7809GQOCLHSNH95VOYIX7P1TV" localSheetId="14" hidden="1">#REF!</definedName>
    <definedName name="BEx7809GQOCLHSNH95VOYIX7P1TV" hidden="1">#REF!</definedName>
    <definedName name="BEx780K8XAXUHGVZGZWQ74DK4CI3" localSheetId="15" hidden="1">#REF!</definedName>
    <definedName name="BEx780K8XAXUHGVZGZWQ74DK4CI3" localSheetId="14" hidden="1">#REF!</definedName>
    <definedName name="BEx780K8XAXUHGVZGZWQ74DK4CI3" hidden="1">#REF!</definedName>
    <definedName name="BEx78226TN58UE0CTY98YEDU0LSL" localSheetId="15" hidden="1">#REF!</definedName>
    <definedName name="BEx78226TN58UE0CTY98YEDU0LSL" localSheetId="14" hidden="1">#REF!</definedName>
    <definedName name="BEx78226TN58UE0CTY98YEDU0LSL" hidden="1">#REF!</definedName>
    <definedName name="BEx7881ZZBWHRAX6W2GY19J8MGEQ" localSheetId="15" hidden="1">#REF!</definedName>
    <definedName name="BEx7881ZZBWHRAX6W2GY19J8MGEQ" localSheetId="14" hidden="1">#REF!</definedName>
    <definedName name="BEx7881ZZBWHRAX6W2GY19J8MGEQ" hidden="1">#REF!</definedName>
    <definedName name="BEx78BSYINF85GYNSCIRD95PH86Q" localSheetId="15" hidden="1">#REF!</definedName>
    <definedName name="BEx78BSYINF85GYNSCIRD95PH86Q" localSheetId="14" hidden="1">#REF!</definedName>
    <definedName name="BEx78BSYINF85GYNSCIRD95PH86Q" hidden="1">#REF!</definedName>
    <definedName name="BEx78HHRIWDLHQX2LG0HWFRYEL1T" localSheetId="15" hidden="1">#REF!</definedName>
    <definedName name="BEx78HHRIWDLHQX2LG0HWFRYEL1T" localSheetId="14" hidden="1">#REF!</definedName>
    <definedName name="BEx78HHRIWDLHQX2LG0HWFRYEL1T" hidden="1">#REF!</definedName>
    <definedName name="BEx78QC4X2YVM9K6MQRB2WJG36N3" localSheetId="15" hidden="1">#REF!</definedName>
    <definedName name="BEx78QC4X2YVM9K6MQRB2WJG36N3" localSheetId="14" hidden="1">#REF!</definedName>
    <definedName name="BEx78QC4X2YVM9K6MQRB2WJG36N3" hidden="1">#REF!</definedName>
    <definedName name="BEx78QMXZ2P1ZB3HJ9O50DWHCMXR" localSheetId="15" hidden="1">#REF!</definedName>
    <definedName name="BEx78QMXZ2P1ZB3HJ9O50DWHCMXR" localSheetId="14" hidden="1">#REF!</definedName>
    <definedName name="BEx78QMXZ2P1ZB3HJ9O50DWHCMXR" hidden="1">#REF!</definedName>
    <definedName name="BEx78SFO5VR28677DWZEMDN7G86X" localSheetId="15" hidden="1">#REF!</definedName>
    <definedName name="BEx78SFO5VR28677DWZEMDN7G86X" localSheetId="14" hidden="1">#REF!</definedName>
    <definedName name="BEx78SFO5VR28677DWZEMDN7G86X" hidden="1">#REF!</definedName>
    <definedName name="BEx78SFOYH1Z0ZDTO47W2M60TW6K" localSheetId="15" hidden="1">#REF!</definedName>
    <definedName name="BEx78SFOYH1Z0ZDTO47W2M60TW6K" localSheetId="14" hidden="1">#REF!</definedName>
    <definedName name="BEx78SFOYH1Z0ZDTO47W2M60TW6K" hidden="1">#REF!</definedName>
    <definedName name="BEx7974EARYYX2ICWU0YC50VO5D8" localSheetId="15" hidden="1">#REF!</definedName>
    <definedName name="BEx7974EARYYX2ICWU0YC50VO5D8" localSheetId="14" hidden="1">#REF!</definedName>
    <definedName name="BEx7974EARYYX2ICWU0YC50VO5D8" hidden="1">#REF!</definedName>
    <definedName name="BEx79JK3E6JO8MX4O35A5G8NZCC8" localSheetId="15" hidden="1">#REF!</definedName>
    <definedName name="BEx79JK3E6JO8MX4O35A5G8NZCC8" localSheetId="14" hidden="1">#REF!</definedName>
    <definedName name="BEx79JK3E6JO8MX4O35A5G8NZCC8" hidden="1">#REF!</definedName>
    <definedName name="BEx79OCP4HQ6XP8EWNGEUDLOZBBS" localSheetId="15" hidden="1">#REF!</definedName>
    <definedName name="BEx79OCP4HQ6XP8EWNGEUDLOZBBS" localSheetId="14" hidden="1">#REF!</definedName>
    <definedName name="BEx79OCP4HQ6XP8EWNGEUDLOZBBS" hidden="1">#REF!</definedName>
    <definedName name="BEx79SEAYKUZB0H4LYBCD6WWJBG2" localSheetId="15" hidden="1">#REF!</definedName>
    <definedName name="BEx79SEAYKUZB0H4LYBCD6WWJBG2" localSheetId="14" hidden="1">#REF!</definedName>
    <definedName name="BEx79SEAYKUZB0H4LYBCD6WWJBG2" hidden="1">#REF!</definedName>
    <definedName name="BEx79SJRHTLS9PYM69O9BWW1FMJK" localSheetId="15" hidden="1">#REF!</definedName>
    <definedName name="BEx79SJRHTLS9PYM69O9BWW1FMJK" localSheetId="14" hidden="1">#REF!</definedName>
    <definedName name="BEx79SJRHTLS9PYM69O9BWW1FMJK" hidden="1">#REF!</definedName>
    <definedName name="BEx79YJJLBELICW9F9FRYSCQ101L" localSheetId="15" hidden="1">#REF!</definedName>
    <definedName name="BEx79YJJLBELICW9F9FRYSCQ101L" localSheetId="14" hidden="1">#REF!</definedName>
    <definedName name="BEx79YJJLBELICW9F9FRYSCQ101L" hidden="1">#REF!</definedName>
    <definedName name="BEx79YUC7B0V77FSBGIRCY1BR4VK" localSheetId="15" hidden="1">#REF!</definedName>
    <definedName name="BEx79YUC7B0V77FSBGIRCY1BR4VK" localSheetId="14" hidden="1">#REF!</definedName>
    <definedName name="BEx79YUC7B0V77FSBGIRCY1BR4VK" hidden="1">#REF!</definedName>
    <definedName name="BEx7A06T3RC2891FUX05G3QPRAUE" localSheetId="15" hidden="1">#REF!</definedName>
    <definedName name="BEx7A06T3RC2891FUX05G3QPRAUE" localSheetId="14" hidden="1">#REF!</definedName>
    <definedName name="BEx7A06T3RC2891FUX05G3QPRAUE" hidden="1">#REF!</definedName>
    <definedName name="BEx7A9S3JA1X7FH4CFSQLTZC4691" localSheetId="15" hidden="1">#REF!</definedName>
    <definedName name="BEx7A9S3JA1X7FH4CFSQLTZC4691" localSheetId="14" hidden="1">#REF!</definedName>
    <definedName name="BEx7A9S3JA1X7FH4CFSQLTZC4691" hidden="1">#REF!</definedName>
    <definedName name="BEx7ABA2C9IWH5VSLVLLLCY62161" localSheetId="15" hidden="1">#REF!</definedName>
    <definedName name="BEx7ABA2C9IWH5VSLVLLLCY62161" localSheetId="14" hidden="1">#REF!</definedName>
    <definedName name="BEx7ABA2C9IWH5VSLVLLLCY62161" hidden="1">#REF!</definedName>
    <definedName name="BEx7AE4LPLX8N85BYB0WCO5S7ZPV" localSheetId="15" hidden="1">#REF!</definedName>
    <definedName name="BEx7AE4LPLX8N85BYB0WCO5S7ZPV" localSheetId="14" hidden="1">#REF!</definedName>
    <definedName name="BEx7AE4LPLX8N85BYB0WCO5S7ZPV" hidden="1">#REF!</definedName>
    <definedName name="BEx7AR0EEP9O5JPPEKQWG1TC860T" localSheetId="15" hidden="1">#REF!</definedName>
    <definedName name="BEx7AR0EEP9O5JPPEKQWG1TC860T" localSheetId="14" hidden="1">#REF!</definedName>
    <definedName name="BEx7AR0EEP9O5JPPEKQWG1TC860T" hidden="1">#REF!</definedName>
    <definedName name="BEx7ASD1I654MEDCO6GGWA95PXSC" localSheetId="15" hidden="1">#REF!</definedName>
    <definedName name="BEx7ASD1I654MEDCO6GGWA95PXSC" localSheetId="14" hidden="1">#REF!</definedName>
    <definedName name="BEx7ASD1I654MEDCO6GGWA95PXSC" hidden="1">#REF!</definedName>
    <definedName name="BEx7AURD3S7JGN4D3YK1QAG6TAFA" localSheetId="15" hidden="1">#REF!</definedName>
    <definedName name="BEx7AURD3S7JGN4D3YK1QAG6TAFA" localSheetId="14" hidden="1">#REF!</definedName>
    <definedName name="BEx7AURD3S7JGN4D3YK1QAG6TAFA" hidden="1">#REF!</definedName>
    <definedName name="BEx7AVCX9S5RJP3NSZ4QM4E6ERDT" localSheetId="15" hidden="1">#REF!</definedName>
    <definedName name="BEx7AVCX9S5RJP3NSZ4QM4E6ERDT" localSheetId="14" hidden="1">#REF!</definedName>
    <definedName name="BEx7AVCX9S5RJP3NSZ4QM4E6ERDT" hidden="1">#REF!</definedName>
    <definedName name="BEx7AVYIGP0930MV5JEBWRYCJN68" localSheetId="15" hidden="1">#REF!</definedName>
    <definedName name="BEx7AVYIGP0930MV5JEBWRYCJN68" localSheetId="14" hidden="1">#REF!</definedName>
    <definedName name="BEx7AVYIGP0930MV5JEBWRYCJN68" hidden="1">#REF!</definedName>
    <definedName name="BEx7B6LH6917TXOSAAQ6U7HVF018" localSheetId="15" hidden="1">#REF!</definedName>
    <definedName name="BEx7B6LH6917TXOSAAQ6U7HVF018" localSheetId="14" hidden="1">#REF!</definedName>
    <definedName name="BEx7B6LH6917TXOSAAQ6U7HVF018" hidden="1">#REF!</definedName>
    <definedName name="BEx7BN8E88JR3K1BSLAZRPSFPQ9L" localSheetId="15" hidden="1">#REF!</definedName>
    <definedName name="BEx7BN8E88JR3K1BSLAZRPSFPQ9L" localSheetId="14" hidden="1">#REF!</definedName>
    <definedName name="BEx7BN8E88JR3K1BSLAZRPSFPQ9L" hidden="1">#REF!</definedName>
    <definedName name="BEx7BP14RMS3638K85OM4NCYLRHG" localSheetId="15" hidden="1">#REF!</definedName>
    <definedName name="BEx7BP14RMS3638K85OM4NCYLRHG" localSheetId="14" hidden="1">#REF!</definedName>
    <definedName name="BEx7BP14RMS3638K85OM4NCYLRHG" hidden="1">#REF!</definedName>
    <definedName name="BEx7BPXFZXJ79FQ0E8AQE21PGVHA" localSheetId="15" hidden="1">#REF!</definedName>
    <definedName name="BEx7BPXFZXJ79FQ0E8AQE21PGVHA" localSheetId="14" hidden="1">#REF!</definedName>
    <definedName name="BEx7BPXFZXJ79FQ0E8AQE21PGVHA" hidden="1">#REF!</definedName>
    <definedName name="BEx7C04AM39DQMC1TIX7CFZ2ADHX" localSheetId="15" hidden="1">#REF!</definedName>
    <definedName name="BEx7C04AM39DQMC1TIX7CFZ2ADHX" localSheetId="14" hidden="1">#REF!</definedName>
    <definedName name="BEx7C04AM39DQMC1TIX7CFZ2ADHX" hidden="1">#REF!</definedName>
    <definedName name="BEx7C346X4AX2J1QPM4NBC7JL5W9" localSheetId="15" hidden="1">#REF!</definedName>
    <definedName name="BEx7C346X4AX2J1QPM4NBC7JL5W9" localSheetId="14" hidden="1">#REF!</definedName>
    <definedName name="BEx7C346X4AX2J1QPM4NBC7JL5W9" hidden="1">#REF!</definedName>
    <definedName name="BEx7C40F0PQURHPI6YQ39NFIR86Z" localSheetId="15" hidden="1">#REF!</definedName>
    <definedName name="BEx7C40F0PQURHPI6YQ39NFIR86Z" localSheetId="14" hidden="1">#REF!</definedName>
    <definedName name="BEx7C40F0PQURHPI6YQ39NFIR86Z" hidden="1">#REF!</definedName>
    <definedName name="BEx7C7B9VCY7N0H7N1NH6HNNH724" localSheetId="15" hidden="1">#REF!</definedName>
    <definedName name="BEx7C7B9VCY7N0H7N1NH6HNNH724" localSheetId="14" hidden="1">#REF!</definedName>
    <definedName name="BEx7C7B9VCY7N0H7N1NH6HNNH724" hidden="1">#REF!</definedName>
    <definedName name="BEx7C93VR7SYRIJS1JO8YZKSFAW9" localSheetId="15" hidden="1">#REF!</definedName>
    <definedName name="BEx7C93VR7SYRIJS1JO8YZKSFAW9" localSheetId="14" hidden="1">#REF!</definedName>
    <definedName name="BEx7C93VR7SYRIJS1JO8YZKSFAW9" hidden="1">#REF!</definedName>
    <definedName name="BEx7CCPC6R1KQQZ2JQU6EFI1G0RM" localSheetId="15" hidden="1">#REF!</definedName>
    <definedName name="BEx7CCPC6R1KQQZ2JQU6EFI1G0RM" localSheetId="14" hidden="1">#REF!</definedName>
    <definedName name="BEx7CCPC6R1KQQZ2JQU6EFI1G0RM" hidden="1">#REF!</definedName>
    <definedName name="BEx7CIJST9GLS2QD383UK7VUDTGL" localSheetId="15" hidden="1">#REF!</definedName>
    <definedName name="BEx7CIJST9GLS2QD383UK7VUDTGL" localSheetId="14" hidden="1">#REF!</definedName>
    <definedName name="BEx7CIJST9GLS2QD383UK7VUDTGL" hidden="1">#REF!</definedName>
    <definedName name="BEx7CO8T2XKC7GHDSYNAWTZ9L7YR" localSheetId="15" hidden="1">#REF!</definedName>
    <definedName name="BEx7CO8T2XKC7GHDSYNAWTZ9L7YR" localSheetId="14" hidden="1">#REF!</definedName>
    <definedName name="BEx7CO8T2XKC7GHDSYNAWTZ9L7YR" hidden="1">#REF!</definedName>
    <definedName name="BEx7CW1CF00DO8A36UNC2X7K65C2" localSheetId="15" hidden="1">#REF!</definedName>
    <definedName name="BEx7CW1CF00DO8A36UNC2X7K65C2" localSheetId="14" hidden="1">#REF!</definedName>
    <definedName name="BEx7CW1CF00DO8A36UNC2X7K65C2" hidden="1">#REF!</definedName>
    <definedName name="BEx7CW6NFRL2P4XWP0MWHIYA97KF" localSheetId="15" hidden="1">#REF!</definedName>
    <definedName name="BEx7CW6NFRL2P4XWP0MWHIYA97KF" localSheetId="14" hidden="1">#REF!</definedName>
    <definedName name="BEx7CW6NFRL2P4XWP0MWHIYA97KF" hidden="1">#REF!</definedName>
    <definedName name="BEx7CZXN83U7XFVGG1P1N6ZCQK7U" localSheetId="15" hidden="1">#REF!</definedName>
    <definedName name="BEx7CZXN83U7XFVGG1P1N6ZCQK7U" localSheetId="14" hidden="1">#REF!</definedName>
    <definedName name="BEx7CZXN83U7XFVGG1P1N6ZCQK7U" hidden="1">#REF!</definedName>
    <definedName name="BEx7D14R4J25CLH301NHMGU8FSWM" localSheetId="15" hidden="1">#REF!</definedName>
    <definedName name="BEx7D14R4J25CLH301NHMGU8FSWM" localSheetId="14" hidden="1">#REF!</definedName>
    <definedName name="BEx7D14R4J25CLH301NHMGU8FSWM" hidden="1">#REF!</definedName>
    <definedName name="BEx7D38BE0Z9QLQBDMGARM9USFPM" localSheetId="15" hidden="1">#REF!</definedName>
    <definedName name="BEx7D38BE0Z9QLQBDMGARM9USFPM" localSheetId="14" hidden="1">#REF!</definedName>
    <definedName name="BEx7D38BE0Z9QLQBDMGARM9USFPM" hidden="1">#REF!</definedName>
    <definedName name="BEx7D5RWKRS4W71J4NZ6ZSFHPKFT" localSheetId="15" hidden="1">#REF!</definedName>
    <definedName name="BEx7D5RWKRS4W71J4NZ6ZSFHPKFT" localSheetId="14" hidden="1">#REF!</definedName>
    <definedName name="BEx7D5RWKRS4W71J4NZ6ZSFHPKFT" hidden="1">#REF!</definedName>
    <definedName name="BEx7D8H1TPOX1UN17QZYEV7Q58GA" localSheetId="15" hidden="1">#REF!</definedName>
    <definedName name="BEx7D8H1TPOX1UN17QZYEV7Q58GA" localSheetId="14" hidden="1">#REF!</definedName>
    <definedName name="BEx7D8H1TPOX1UN17QZYEV7Q58GA" hidden="1">#REF!</definedName>
    <definedName name="BEx7DGF13H2074LRWFZQ45PZ6JPX" localSheetId="15" hidden="1">#REF!</definedName>
    <definedName name="BEx7DGF13H2074LRWFZQ45PZ6JPX" localSheetId="14" hidden="1">#REF!</definedName>
    <definedName name="BEx7DGF13H2074LRWFZQ45PZ6JPX" hidden="1">#REF!</definedName>
    <definedName name="BEx7DHBE0SOC5KXWWQ73WUDBRX8J" localSheetId="15" hidden="1">#REF!</definedName>
    <definedName name="BEx7DHBE0SOC5KXWWQ73WUDBRX8J" localSheetId="14" hidden="1">#REF!</definedName>
    <definedName name="BEx7DHBE0SOC5KXWWQ73WUDBRX8J" hidden="1">#REF!</definedName>
    <definedName name="BEx7DKWUXEDIISSX4GDD4YYT887F" localSheetId="15" hidden="1">#REF!</definedName>
    <definedName name="BEx7DKWUXEDIISSX4GDD4YYT887F" localSheetId="14" hidden="1">#REF!</definedName>
    <definedName name="BEx7DKWUXEDIISSX4GDD4YYT887F" hidden="1">#REF!</definedName>
    <definedName name="BEx7DMUYR2HC26WW7AOB1TULERMB" localSheetId="15" hidden="1">#REF!</definedName>
    <definedName name="BEx7DMUYR2HC26WW7AOB1TULERMB" localSheetId="14" hidden="1">#REF!</definedName>
    <definedName name="BEx7DMUYR2HC26WW7AOB1TULERMB" hidden="1">#REF!</definedName>
    <definedName name="BEx7DVJTRV44IMJIBFXELE67SZ7S" localSheetId="15" hidden="1">#REF!</definedName>
    <definedName name="BEx7DVJTRV44IMJIBFXELE67SZ7S" localSheetId="14" hidden="1">#REF!</definedName>
    <definedName name="BEx7DVJTRV44IMJIBFXELE67SZ7S" hidden="1">#REF!</definedName>
    <definedName name="BEx7DVUMFCI5INHMVFIJ44RTTSTT" localSheetId="15" hidden="1">#REF!</definedName>
    <definedName name="BEx7DVUMFCI5INHMVFIJ44RTTSTT" localSheetId="14" hidden="1">#REF!</definedName>
    <definedName name="BEx7DVUMFCI5INHMVFIJ44RTTSTT" hidden="1">#REF!</definedName>
    <definedName name="BEx7E2QT2U8THYOKBPXONB1B47WH" localSheetId="15" hidden="1">#REF!</definedName>
    <definedName name="BEx7E2QT2U8THYOKBPXONB1B47WH" localSheetId="14" hidden="1">#REF!</definedName>
    <definedName name="BEx7E2QT2U8THYOKBPXONB1B47WH" hidden="1">#REF!</definedName>
    <definedName name="BEx7E5QP7W6UKO74F5Y0VJ741HS5" localSheetId="15" hidden="1">#REF!</definedName>
    <definedName name="BEx7E5QP7W6UKO74F5Y0VJ741HS5" localSheetId="14" hidden="1">#REF!</definedName>
    <definedName name="BEx7E5QP7W6UKO74F5Y0VJ741HS5" hidden="1">#REF!</definedName>
    <definedName name="BEx7E6N29HGH3I47AFB2DCS6MVS6" localSheetId="15" hidden="1">#REF!</definedName>
    <definedName name="BEx7E6N29HGH3I47AFB2DCS6MVS6" localSheetId="14" hidden="1">#REF!</definedName>
    <definedName name="BEx7E6N29HGH3I47AFB2DCS6MVS6" hidden="1">#REF!</definedName>
    <definedName name="BEx7EBA8IYHQKT7IQAOAML660SYA" localSheetId="15" hidden="1">#REF!</definedName>
    <definedName name="BEx7EBA8IYHQKT7IQAOAML660SYA" localSheetId="14" hidden="1">#REF!</definedName>
    <definedName name="BEx7EBA8IYHQKT7IQAOAML660SYA" hidden="1">#REF!</definedName>
    <definedName name="BEx7EI6C8MCRZFEQYUBE5FSUTIHK" localSheetId="15" hidden="1">#REF!</definedName>
    <definedName name="BEx7EI6C8MCRZFEQYUBE5FSUTIHK" localSheetId="14" hidden="1">#REF!</definedName>
    <definedName name="BEx7EI6C8MCRZFEQYUBE5FSUTIHK" hidden="1">#REF!</definedName>
    <definedName name="BEx7EI6DL1Z6UWLFBXAKVGZTKHWJ" localSheetId="15" hidden="1">#REF!</definedName>
    <definedName name="BEx7EI6DL1Z6UWLFBXAKVGZTKHWJ" localSheetId="14" hidden="1">#REF!</definedName>
    <definedName name="BEx7EI6DL1Z6UWLFBXAKVGZTKHWJ" hidden="1">#REF!</definedName>
    <definedName name="BEx7EQKHX7GZYOLXRDU534TT4H64" localSheetId="15" hidden="1">#REF!</definedName>
    <definedName name="BEx7EQKHX7GZYOLXRDU534TT4H64" localSheetId="14" hidden="1">#REF!</definedName>
    <definedName name="BEx7EQKHX7GZYOLXRDU534TT4H64" hidden="1">#REF!</definedName>
    <definedName name="BEx7ETV6L1TM7JSXJIGK3FC6RVZW" localSheetId="15" hidden="1">#REF!</definedName>
    <definedName name="BEx7ETV6L1TM7JSXJIGK3FC6RVZW" localSheetId="14" hidden="1">#REF!</definedName>
    <definedName name="BEx7ETV6L1TM7JSXJIGK3FC6RVZW" hidden="1">#REF!</definedName>
    <definedName name="BEx7EYYLHMBYQTH6I377FCQS7CSX" localSheetId="15" hidden="1">#REF!</definedName>
    <definedName name="BEx7EYYLHMBYQTH6I377FCQS7CSX" localSheetId="14" hidden="1">#REF!</definedName>
    <definedName name="BEx7EYYLHMBYQTH6I377FCQS7CSX" hidden="1">#REF!</definedName>
    <definedName name="BEx7FCLG1RYI2SNOU1Y2GQZNZSWA" localSheetId="15" hidden="1">#REF!</definedName>
    <definedName name="BEx7FCLG1RYI2SNOU1Y2GQZNZSWA" localSheetId="14" hidden="1">#REF!</definedName>
    <definedName name="BEx7FCLG1RYI2SNOU1Y2GQZNZSWA" hidden="1">#REF!</definedName>
    <definedName name="BEx7FN32ZGWOAA4TTH79KINTDWR9" localSheetId="15" hidden="1">#REF!</definedName>
    <definedName name="BEx7FN32ZGWOAA4TTH79KINTDWR9" localSheetId="14" hidden="1">#REF!</definedName>
    <definedName name="BEx7FN32ZGWOAA4TTH79KINTDWR9" hidden="1">#REF!</definedName>
    <definedName name="BEx7FV0WJHXL6X5JNQ2ZX45PX49P" localSheetId="15" hidden="1">#REF!</definedName>
    <definedName name="BEx7FV0WJHXL6X5JNQ2ZX45PX49P" localSheetId="14" hidden="1">#REF!</definedName>
    <definedName name="BEx7FV0WJHXL6X5JNQ2ZX45PX49P" hidden="1">#REF!</definedName>
    <definedName name="BEx7G82CKM3NIY1PHNFK28M09PCH" localSheetId="15" hidden="1">#REF!</definedName>
    <definedName name="BEx7G82CKM3NIY1PHNFK28M09PCH" localSheetId="14" hidden="1">#REF!</definedName>
    <definedName name="BEx7G82CKM3NIY1PHNFK28M09PCH" hidden="1">#REF!</definedName>
    <definedName name="BEx7GR3ENYWRXXS5IT0UMEGOLGUH" localSheetId="15" hidden="1">#REF!</definedName>
    <definedName name="BEx7GR3ENYWRXXS5IT0UMEGOLGUH" localSheetId="14" hidden="1">#REF!</definedName>
    <definedName name="BEx7GR3ENYWRXXS5IT0UMEGOLGUH" hidden="1">#REF!</definedName>
    <definedName name="BEx7GSAL6P7TASL8MB63RFST1LJL" localSheetId="15" hidden="1">#REF!</definedName>
    <definedName name="BEx7GSAL6P7TASL8MB63RFST1LJL" localSheetId="14" hidden="1">#REF!</definedName>
    <definedName name="BEx7GSAL6P7TASL8MB63RFST1LJL" hidden="1">#REF!</definedName>
    <definedName name="BEx7H0JD6I5I8WQLLWOYWY5YWPQE" localSheetId="15" hidden="1">#REF!</definedName>
    <definedName name="BEx7H0JD6I5I8WQLLWOYWY5YWPQE" localSheetId="14" hidden="1">#REF!</definedName>
    <definedName name="BEx7H0JD6I5I8WQLLWOYWY5YWPQE" hidden="1">#REF!</definedName>
    <definedName name="BEx7H14XCXH7WEXEY1HVO53A6AGH" localSheetId="15" hidden="1">#REF!</definedName>
    <definedName name="BEx7H14XCXH7WEXEY1HVO53A6AGH" localSheetId="14" hidden="1">#REF!</definedName>
    <definedName name="BEx7H14XCXH7WEXEY1HVO53A6AGH" hidden="1">#REF!</definedName>
    <definedName name="BEx7HGVBEF4LEIF6RC14N3PSU461" localSheetId="15" hidden="1">#REF!</definedName>
    <definedName name="BEx7HGVBEF4LEIF6RC14N3PSU461" localSheetId="14" hidden="1">#REF!</definedName>
    <definedName name="BEx7HGVBEF4LEIF6RC14N3PSU461" hidden="1">#REF!</definedName>
    <definedName name="BEx7HQ5T9FZ42QWS09UO4DT42Y0R" localSheetId="15" hidden="1">#REF!</definedName>
    <definedName name="BEx7HQ5T9FZ42QWS09UO4DT42Y0R" localSheetId="14" hidden="1">#REF!</definedName>
    <definedName name="BEx7HQ5T9FZ42QWS09UO4DT42Y0R" hidden="1">#REF!</definedName>
    <definedName name="BEx7HRCZE3CVGON1HV07MT5MNDZ3" localSheetId="15" hidden="1">#REF!</definedName>
    <definedName name="BEx7HRCZE3CVGON1HV07MT5MNDZ3" localSheetId="14" hidden="1">#REF!</definedName>
    <definedName name="BEx7HRCZE3CVGON1HV07MT5MNDZ3" hidden="1">#REF!</definedName>
    <definedName name="BEx7HWGE2CANG5M17X4C8YNC3N8F" localSheetId="15" hidden="1">#REF!</definedName>
    <definedName name="BEx7HWGE2CANG5M17X4C8YNC3N8F" localSheetId="14" hidden="1">#REF!</definedName>
    <definedName name="BEx7HWGE2CANG5M17X4C8YNC3N8F" hidden="1">#REF!</definedName>
    <definedName name="BEx7IB54GU5UCTJS549UBDW43EJL" localSheetId="15" hidden="1">#REF!</definedName>
    <definedName name="BEx7IB54GU5UCTJS549UBDW43EJL" localSheetId="14" hidden="1">#REF!</definedName>
    <definedName name="BEx7IB54GU5UCTJS549UBDW43EJL" hidden="1">#REF!</definedName>
    <definedName name="BEx7IBVYN47SFZIA0K4MDKQZNN9V" localSheetId="15" hidden="1">#REF!</definedName>
    <definedName name="BEx7IBVYN47SFZIA0K4MDKQZNN9V" localSheetId="14" hidden="1">#REF!</definedName>
    <definedName name="BEx7IBVYN47SFZIA0K4MDKQZNN9V" hidden="1">#REF!</definedName>
    <definedName name="BEx7IGOMJB39HUONENRXTK1MFHGE" localSheetId="15" hidden="1">#REF!</definedName>
    <definedName name="BEx7IGOMJB39HUONENRXTK1MFHGE" localSheetId="14" hidden="1">#REF!</definedName>
    <definedName name="BEx7IGOMJB39HUONENRXTK1MFHGE" hidden="1">#REF!</definedName>
    <definedName name="BEx7ISO6LTCYYDK0J6IN4PG2P6SW" localSheetId="15" hidden="1">#REF!</definedName>
    <definedName name="BEx7ISO6LTCYYDK0J6IN4PG2P6SW" localSheetId="14" hidden="1">#REF!</definedName>
    <definedName name="BEx7ISO6LTCYYDK0J6IN4PG2P6SW" hidden="1">#REF!</definedName>
    <definedName name="BEx7IV2IJ5WT7UC0UG7WP0WF2JZI" localSheetId="15" hidden="1">#REF!</definedName>
    <definedName name="BEx7IV2IJ5WT7UC0UG7WP0WF2JZI" localSheetId="14" hidden="1">#REF!</definedName>
    <definedName name="BEx7IV2IJ5WT7UC0UG7WP0WF2JZI" hidden="1">#REF!</definedName>
    <definedName name="BEx7IXGU74GE5E4S6W4Z13AR092Y" localSheetId="15" hidden="1">#REF!</definedName>
    <definedName name="BEx7IXGU74GE5E4S6W4Z13AR092Y" localSheetId="14" hidden="1">#REF!</definedName>
    <definedName name="BEx7IXGU74GE5E4S6W4Z13AR092Y" hidden="1">#REF!</definedName>
    <definedName name="BEx7J4YL8Q3BI1MLH16YYQ18IJRD" localSheetId="15" hidden="1">#REF!</definedName>
    <definedName name="BEx7J4YL8Q3BI1MLH16YYQ18IJRD" localSheetId="14" hidden="1">#REF!</definedName>
    <definedName name="BEx7J4YL8Q3BI1MLH16YYQ18IJRD" hidden="1">#REF!</definedName>
    <definedName name="BEx7J5K5QVUOXI6A663KUWL6PO3O" localSheetId="15" hidden="1">#REF!</definedName>
    <definedName name="BEx7J5K5QVUOXI6A663KUWL6PO3O" localSheetId="14" hidden="1">#REF!</definedName>
    <definedName name="BEx7J5K5QVUOXI6A663KUWL6PO3O" hidden="1">#REF!</definedName>
    <definedName name="BEx7JH3HGBPI07OHZ5LFYK0UFZQR" localSheetId="15" hidden="1">#REF!</definedName>
    <definedName name="BEx7JH3HGBPI07OHZ5LFYK0UFZQR" localSheetId="14" hidden="1">#REF!</definedName>
    <definedName name="BEx7JH3HGBPI07OHZ5LFYK0UFZQR" hidden="1">#REF!</definedName>
    <definedName name="BEx7JRL3MHRMVLQF3EN15MXRPN68" localSheetId="15" hidden="1">#REF!</definedName>
    <definedName name="BEx7JRL3MHRMVLQF3EN15MXRPN68" localSheetId="14" hidden="1">#REF!</definedName>
    <definedName name="BEx7JRL3MHRMVLQF3EN15MXRPN68" hidden="1">#REF!</definedName>
    <definedName name="BEx7JV194190CNM6WWGQ3UBJ3CHH" localSheetId="15" hidden="1">#REF!</definedName>
    <definedName name="BEx7JV194190CNM6WWGQ3UBJ3CHH" localSheetId="14" hidden="1">#REF!</definedName>
    <definedName name="BEx7JV194190CNM6WWGQ3UBJ3CHH" hidden="1">#REF!</definedName>
    <definedName name="BEx7JZJ4AE8AGMWPK3XPBTBUBZ48" localSheetId="15" hidden="1">#REF!</definedName>
    <definedName name="BEx7JZJ4AE8AGMWPK3XPBTBUBZ48" localSheetId="14" hidden="1">#REF!</definedName>
    <definedName name="BEx7JZJ4AE8AGMWPK3XPBTBUBZ48" hidden="1">#REF!</definedName>
    <definedName name="BEx7K7GZ607XQOGB81A1HINBTGOZ" localSheetId="15" hidden="1">#REF!</definedName>
    <definedName name="BEx7K7GZ607XQOGB81A1HINBTGOZ" localSheetId="14" hidden="1">#REF!</definedName>
    <definedName name="BEx7K7GZ607XQOGB81A1HINBTGOZ" hidden="1">#REF!</definedName>
    <definedName name="BEx7KEYPBDXSNROH8M6CDCBN6B50" localSheetId="15" hidden="1">#REF!</definedName>
    <definedName name="BEx7KEYPBDXSNROH8M6CDCBN6B50" localSheetId="14" hidden="1">#REF!</definedName>
    <definedName name="BEx7KEYPBDXSNROH8M6CDCBN6B50" hidden="1">#REF!</definedName>
    <definedName name="BEx7KH7PZ0A6FSWA4LAN2CMZ0WSF" localSheetId="15" hidden="1">#REF!</definedName>
    <definedName name="BEx7KH7PZ0A6FSWA4LAN2CMZ0WSF" localSheetId="14" hidden="1">#REF!</definedName>
    <definedName name="BEx7KH7PZ0A6FSWA4LAN2CMZ0WSF" hidden="1">#REF!</definedName>
    <definedName name="BEx7KNCTL6VMNQP4MFMHOMV1WI1Y" localSheetId="15" hidden="1">#REF!</definedName>
    <definedName name="BEx7KNCTL6VMNQP4MFMHOMV1WI1Y" localSheetId="14" hidden="1">#REF!</definedName>
    <definedName name="BEx7KNCTL6VMNQP4MFMHOMV1WI1Y" hidden="1">#REF!</definedName>
    <definedName name="BEx7KSAS8BZT6H8OQCZ5DNSTMO07" localSheetId="15" hidden="1">#REF!</definedName>
    <definedName name="BEx7KSAS8BZT6H8OQCZ5DNSTMO07" localSheetId="14" hidden="1">#REF!</definedName>
    <definedName name="BEx7KSAS8BZT6H8OQCZ5DNSTMO07" hidden="1">#REF!</definedName>
    <definedName name="BEx7KWHTBD21COXVI4HNEQH0Z3L8" localSheetId="15" hidden="1">#REF!</definedName>
    <definedName name="BEx7KWHTBD21COXVI4HNEQH0Z3L8" localSheetId="14" hidden="1">#REF!</definedName>
    <definedName name="BEx7KWHTBD21COXVI4HNEQH0Z3L8" hidden="1">#REF!</definedName>
    <definedName name="BEx7KXUGRMRSUXCM97Z7VRZQ9JH2" localSheetId="15" hidden="1">#REF!</definedName>
    <definedName name="BEx7KXUGRMRSUXCM97Z7VRZQ9JH2" localSheetId="14" hidden="1">#REF!</definedName>
    <definedName name="BEx7KXUGRMRSUXCM97Z7VRZQ9JH2" hidden="1">#REF!</definedName>
    <definedName name="BEx7L5C6U8MP6IZ67BD649WQYJEK" localSheetId="15" hidden="1">#REF!</definedName>
    <definedName name="BEx7L5C6U8MP6IZ67BD649WQYJEK" localSheetId="14" hidden="1">#REF!</definedName>
    <definedName name="BEx7L5C6U8MP6IZ67BD649WQYJEK" hidden="1">#REF!</definedName>
    <definedName name="BEx7L8HEYEVTATR0OG5JJO647KNI" localSheetId="15" hidden="1">#REF!</definedName>
    <definedName name="BEx7L8HEYEVTATR0OG5JJO647KNI" localSheetId="14" hidden="1">#REF!</definedName>
    <definedName name="BEx7L8HEYEVTATR0OG5JJO647KNI" hidden="1">#REF!</definedName>
    <definedName name="BEx7L8XOV64OMS15ZFURFEUXLMWF" localSheetId="15" hidden="1">#REF!</definedName>
    <definedName name="BEx7L8XOV64OMS15ZFURFEUXLMWF" localSheetId="14" hidden="1">#REF!</definedName>
    <definedName name="BEx7L8XOV64OMS15ZFURFEUXLMWF" hidden="1">#REF!</definedName>
    <definedName name="BEx7LPF478MRAYB9TQ6LDML6O3BY" localSheetId="15" hidden="1">#REF!</definedName>
    <definedName name="BEx7LPF478MRAYB9TQ6LDML6O3BY" localSheetId="14" hidden="1">#REF!</definedName>
    <definedName name="BEx7LPF478MRAYB9TQ6LDML6O3BY" hidden="1">#REF!</definedName>
    <definedName name="BEx7LPV780NFCG1VX4EKJ29YXOLZ" localSheetId="15" hidden="1">#REF!</definedName>
    <definedName name="BEx7LPV780NFCG1VX4EKJ29YXOLZ" localSheetId="14" hidden="1">#REF!</definedName>
    <definedName name="BEx7LPV780NFCG1VX4EKJ29YXOLZ" hidden="1">#REF!</definedName>
    <definedName name="BEx7LQ0PD30NJWOAYKPEYHM9J83B" localSheetId="15" hidden="1">#REF!</definedName>
    <definedName name="BEx7LQ0PD30NJWOAYKPEYHM9J83B" localSheetId="14" hidden="1">#REF!</definedName>
    <definedName name="BEx7LQ0PD30NJWOAYKPEYHM9J83B" hidden="1">#REF!</definedName>
    <definedName name="BEx7M4EKEDHZ1ZZ91NDLSUNPUFPZ" localSheetId="15" hidden="1">#REF!</definedName>
    <definedName name="BEx7M4EKEDHZ1ZZ91NDLSUNPUFPZ" localSheetId="14" hidden="1">#REF!</definedName>
    <definedName name="BEx7M4EKEDHZ1ZZ91NDLSUNPUFPZ" hidden="1">#REF!</definedName>
    <definedName name="BEx7MAUI1JJFDIJGDW4RWY5384LY" localSheetId="15" hidden="1">#REF!</definedName>
    <definedName name="BEx7MAUI1JJFDIJGDW4RWY5384LY" localSheetId="14" hidden="1">#REF!</definedName>
    <definedName name="BEx7MAUI1JJFDIJGDW4RWY5384LY" hidden="1">#REF!</definedName>
    <definedName name="BEx7MI1EW6N7FOBHWJLYC02TZSKR" localSheetId="15" hidden="1">#REF!</definedName>
    <definedName name="BEx7MI1EW6N7FOBHWJLYC02TZSKR" localSheetId="14" hidden="1">#REF!</definedName>
    <definedName name="BEx7MI1EW6N7FOBHWJLYC02TZSKR" hidden="1">#REF!</definedName>
    <definedName name="BEx7MJZO3UKAMJ53UWOJ5ZD4GGMQ" localSheetId="15" hidden="1">#REF!</definedName>
    <definedName name="BEx7MJZO3UKAMJ53UWOJ5ZD4GGMQ" localSheetId="14" hidden="1">#REF!</definedName>
    <definedName name="BEx7MJZO3UKAMJ53UWOJ5ZD4GGMQ" hidden="1">#REF!</definedName>
    <definedName name="BEx7MO17TZ6L4457Q12FYYLUUZAZ" localSheetId="15" hidden="1">#REF!</definedName>
    <definedName name="BEx7MO17TZ6L4457Q12FYYLUUZAZ" localSheetId="14" hidden="1">#REF!</definedName>
    <definedName name="BEx7MO17TZ6L4457Q12FYYLUUZAZ" hidden="1">#REF!</definedName>
    <definedName name="BEx7MT4MFNXIVQGAT6D971GZW7CA" localSheetId="15" hidden="1">#REF!</definedName>
    <definedName name="BEx7MT4MFNXIVQGAT6D971GZW7CA" localSheetId="14" hidden="1">#REF!</definedName>
    <definedName name="BEx7MT4MFNXIVQGAT6D971GZW7CA" hidden="1">#REF!</definedName>
    <definedName name="BEx7MUMLPPX92MX7SA8S1PLONDL8" localSheetId="15" hidden="1">#REF!</definedName>
    <definedName name="BEx7MUMLPPX92MX7SA8S1PLONDL8" localSheetId="14" hidden="1">#REF!</definedName>
    <definedName name="BEx7MUMLPPX92MX7SA8S1PLONDL8" hidden="1">#REF!</definedName>
    <definedName name="BEx7MX0W532Q7CB4V6KFVC9WAOUI" localSheetId="15" hidden="1">#REF!</definedName>
    <definedName name="BEx7MX0W532Q7CB4V6KFVC9WAOUI" localSheetId="14" hidden="1">#REF!</definedName>
    <definedName name="BEx7MX0W532Q7CB4V6KFVC9WAOUI" hidden="1">#REF!</definedName>
    <definedName name="BEx7NB403NE748IF75RXMWOFQ986" localSheetId="15" hidden="1">#REF!</definedName>
    <definedName name="BEx7NB403NE748IF75RXMWOFQ986" localSheetId="14" hidden="1">#REF!</definedName>
    <definedName name="BEx7NB403NE748IF75RXMWOFQ986" hidden="1">#REF!</definedName>
    <definedName name="BEx7NI062THZAM6I8AJWTFJL91CS" localSheetId="15" hidden="1">#REF!</definedName>
    <definedName name="BEx7NI062THZAM6I8AJWTFJL91CS" localSheetId="14" hidden="1">#REF!</definedName>
    <definedName name="BEx7NI062THZAM6I8AJWTFJL91CS" hidden="1">#REF!</definedName>
    <definedName name="BEx904S75BPRYMHF0083JF7ES4NG" localSheetId="15" hidden="1">#REF!</definedName>
    <definedName name="BEx904S75BPRYMHF0083JF7ES4NG" localSheetId="14" hidden="1">#REF!</definedName>
    <definedName name="BEx904S75BPRYMHF0083JF7ES4NG" hidden="1">#REF!</definedName>
    <definedName name="BEx90HDD4RWF7JZGA8GCGG7D63MG" localSheetId="15" hidden="1">#REF!</definedName>
    <definedName name="BEx90HDD4RWF7JZGA8GCGG7D63MG" localSheetId="14" hidden="1">#REF!</definedName>
    <definedName name="BEx90HDD4RWF7JZGA8GCGG7D63MG" hidden="1">#REF!</definedName>
    <definedName name="BEx90HO6UVMFVSV8U0YBZFHNCL38" localSheetId="15" hidden="1">#REF!</definedName>
    <definedName name="BEx90HO6UVMFVSV8U0YBZFHNCL38" localSheetId="14" hidden="1">#REF!</definedName>
    <definedName name="BEx90HO6UVMFVSV8U0YBZFHNCL38" hidden="1">#REF!</definedName>
    <definedName name="BEx90VGH5H09ON2QXYC9WIIEU98T" localSheetId="15" hidden="1">#REF!</definedName>
    <definedName name="BEx90VGH5H09ON2QXYC9WIIEU98T" localSheetId="14" hidden="1">#REF!</definedName>
    <definedName name="BEx90VGH5H09ON2QXYC9WIIEU98T" hidden="1">#REF!</definedName>
    <definedName name="BEx9157279000SVN5XNWQ99JY0WU" localSheetId="15" hidden="1">#REF!</definedName>
    <definedName name="BEx9157279000SVN5XNWQ99JY0WU" localSheetId="14" hidden="1">#REF!</definedName>
    <definedName name="BEx9157279000SVN5XNWQ99JY0WU" hidden="1">#REF!</definedName>
    <definedName name="BEx9175B70QXYAU5A8DJPGZQ46L9" localSheetId="15" hidden="1">#REF!</definedName>
    <definedName name="BEx9175B70QXYAU5A8DJPGZQ46L9" localSheetId="14" hidden="1">#REF!</definedName>
    <definedName name="BEx9175B70QXYAU5A8DJPGZQ46L9" hidden="1">#REF!</definedName>
    <definedName name="BEx91AQQRTV87AO27VWHSFZAD4ZR" localSheetId="15" hidden="1">#REF!</definedName>
    <definedName name="BEx91AQQRTV87AO27VWHSFZAD4ZR" localSheetId="14" hidden="1">#REF!</definedName>
    <definedName name="BEx91AQQRTV87AO27VWHSFZAD4ZR" hidden="1">#REF!</definedName>
    <definedName name="BEx91L8FLL5CWLA2CDHKCOMGVDZN" localSheetId="15" hidden="1">#REF!</definedName>
    <definedName name="BEx91L8FLL5CWLA2CDHKCOMGVDZN" localSheetId="14" hidden="1">#REF!</definedName>
    <definedName name="BEx91L8FLL5CWLA2CDHKCOMGVDZN" hidden="1">#REF!</definedName>
    <definedName name="BEx91OTVH9ZDBC3QTORU8RZX4EOC" localSheetId="15" hidden="1">#REF!</definedName>
    <definedName name="BEx91OTVH9ZDBC3QTORU8RZX4EOC" localSheetId="14" hidden="1">#REF!</definedName>
    <definedName name="BEx91OTVH9ZDBC3QTORU8RZX4EOC" hidden="1">#REF!</definedName>
    <definedName name="BEx91QH5JRZKQP1GPN2SQMR3CKAG" localSheetId="15" hidden="1">#REF!</definedName>
    <definedName name="BEx91QH5JRZKQP1GPN2SQMR3CKAG" localSheetId="14" hidden="1">#REF!</definedName>
    <definedName name="BEx91QH5JRZKQP1GPN2SQMR3CKAG" hidden="1">#REF!</definedName>
    <definedName name="BEx91ROALDNHO7FI4X8L61RH4UJE" localSheetId="15" hidden="1">#REF!</definedName>
    <definedName name="BEx91ROALDNHO7FI4X8L61RH4UJE" localSheetId="14" hidden="1">#REF!</definedName>
    <definedName name="BEx91ROALDNHO7FI4X8L61RH4UJE" hidden="1">#REF!</definedName>
    <definedName name="BEx91TMID71GVYH0U16QM1RV3PX0" localSheetId="15" hidden="1">#REF!</definedName>
    <definedName name="BEx91TMID71GVYH0U16QM1RV3PX0" localSheetId="14" hidden="1">#REF!</definedName>
    <definedName name="BEx91TMID71GVYH0U16QM1RV3PX0" hidden="1">#REF!</definedName>
    <definedName name="BEx91VF2D78PAF337E3L2L81K9W2" localSheetId="15" hidden="1">#REF!</definedName>
    <definedName name="BEx91VF2D78PAF337E3L2L81K9W2" localSheetId="14" hidden="1">#REF!</definedName>
    <definedName name="BEx91VF2D78PAF337E3L2L81K9W2" hidden="1">#REF!</definedName>
    <definedName name="BEx921PNZ46VORG2VRMWREWIC0SE" localSheetId="15" hidden="1">#REF!</definedName>
    <definedName name="BEx921PNZ46VORG2VRMWREWIC0SE" localSheetId="14" hidden="1">#REF!</definedName>
    <definedName name="BEx921PNZ46VORG2VRMWREWIC0SE" hidden="1">#REF!</definedName>
    <definedName name="BEx929CVDCG5CFUQWNDLOSNRQ1FN" localSheetId="15" hidden="1">#REF!</definedName>
    <definedName name="BEx929CVDCG5CFUQWNDLOSNRQ1FN" localSheetId="14" hidden="1">#REF!</definedName>
    <definedName name="BEx929CVDCG5CFUQWNDLOSNRQ1FN" hidden="1">#REF!</definedName>
    <definedName name="BEx92DPEKL5WM5A3CN8674JI0PR3" localSheetId="15" hidden="1">#REF!</definedName>
    <definedName name="BEx92DPEKL5WM5A3CN8674JI0PR3" localSheetId="14" hidden="1">#REF!</definedName>
    <definedName name="BEx92DPEKL5WM5A3CN8674JI0PR3" hidden="1">#REF!</definedName>
    <definedName name="BEx92ER2RMY93TZK0D9L9T3H0GI5" localSheetId="15" hidden="1">#REF!</definedName>
    <definedName name="BEx92ER2RMY93TZK0D9L9T3H0GI5" localSheetId="14" hidden="1">#REF!</definedName>
    <definedName name="BEx92ER2RMY93TZK0D9L9T3H0GI5" hidden="1">#REF!</definedName>
    <definedName name="BEx92FI04PJT4LI23KKIHRXWJDTT" localSheetId="15" hidden="1">#REF!</definedName>
    <definedName name="BEx92FI04PJT4LI23KKIHRXWJDTT" localSheetId="14" hidden="1">#REF!</definedName>
    <definedName name="BEx92FI04PJT4LI23KKIHRXWJDTT" hidden="1">#REF!</definedName>
    <definedName name="BEx92HR14HQ9D5JXCSPA4SS4RT62" localSheetId="15" hidden="1">#REF!</definedName>
    <definedName name="BEx92HR14HQ9D5JXCSPA4SS4RT62" localSheetId="14" hidden="1">#REF!</definedName>
    <definedName name="BEx92HR14HQ9D5JXCSPA4SS4RT62" hidden="1">#REF!</definedName>
    <definedName name="BEx92HWA2D6A5EX9MFG68G0NOMSN" localSheetId="15" hidden="1">#REF!</definedName>
    <definedName name="BEx92HWA2D6A5EX9MFG68G0NOMSN" localSheetId="14" hidden="1">#REF!</definedName>
    <definedName name="BEx92HWA2D6A5EX9MFG68G0NOMSN" hidden="1">#REF!</definedName>
    <definedName name="BEx92I1SQUKW2W7S22E82HLJXRGK" localSheetId="15" hidden="1">#REF!</definedName>
    <definedName name="BEx92I1SQUKW2W7S22E82HLJXRGK" localSheetId="14" hidden="1">#REF!</definedName>
    <definedName name="BEx92I1SQUKW2W7S22E82HLJXRGK" hidden="1">#REF!</definedName>
    <definedName name="BEx92PUBDIXAU1FW5ZAXECMAU0LN" localSheetId="15" hidden="1">#REF!</definedName>
    <definedName name="BEx92PUBDIXAU1FW5ZAXECMAU0LN" localSheetId="14" hidden="1">#REF!</definedName>
    <definedName name="BEx92PUBDIXAU1FW5ZAXECMAU0LN" hidden="1">#REF!</definedName>
    <definedName name="BEx92S8MHFFIVRQ2YSHZNQGOFUHD" localSheetId="15" hidden="1">#REF!</definedName>
    <definedName name="BEx92S8MHFFIVRQ2YSHZNQGOFUHD" localSheetId="14" hidden="1">#REF!</definedName>
    <definedName name="BEx92S8MHFFIVRQ2YSHZNQGOFUHD" hidden="1">#REF!</definedName>
    <definedName name="BEx92VJ5FJGXISSSMOUAESCSIWFV" localSheetId="15" hidden="1">#REF!</definedName>
    <definedName name="BEx92VJ5FJGXISSSMOUAESCSIWFV" localSheetId="14" hidden="1">#REF!</definedName>
    <definedName name="BEx92VJ5FJGXISSSMOUAESCSIWFV" hidden="1">#REF!</definedName>
    <definedName name="BEx93B9OULL2YGC896XXYAAJSTRK" localSheetId="15" hidden="1">#REF!</definedName>
    <definedName name="BEx93B9OULL2YGC896XXYAAJSTRK" localSheetId="14" hidden="1">#REF!</definedName>
    <definedName name="BEx93B9OULL2YGC896XXYAAJSTRK" hidden="1">#REF!</definedName>
    <definedName name="BEx93FRKF99NRT3LH99UTIH7AAYF" localSheetId="15" hidden="1">#REF!</definedName>
    <definedName name="BEx93FRKF99NRT3LH99UTIH7AAYF" localSheetId="14" hidden="1">#REF!</definedName>
    <definedName name="BEx93FRKF99NRT3LH99UTIH7AAYF" hidden="1">#REF!</definedName>
    <definedName name="BEx93M7FSHP50OG34A4W8W8DF12U" localSheetId="15" hidden="1">#REF!</definedName>
    <definedName name="BEx93M7FSHP50OG34A4W8W8DF12U" localSheetId="14" hidden="1">#REF!</definedName>
    <definedName name="BEx93M7FSHP50OG34A4W8W8DF12U" hidden="1">#REF!</definedName>
    <definedName name="BEx93OLWY2O3PRA74U41VG5RXT4Q" localSheetId="15" hidden="1">#REF!</definedName>
    <definedName name="BEx93OLWY2O3PRA74U41VG5RXT4Q" localSheetId="14" hidden="1">#REF!</definedName>
    <definedName name="BEx93OLWY2O3PRA74U41VG5RXT4Q" hidden="1">#REF!</definedName>
    <definedName name="BEx93RWFAF6YJGYUTITVM445C02U" localSheetId="15" hidden="1">#REF!</definedName>
    <definedName name="BEx93RWFAF6YJGYUTITVM445C02U" localSheetId="14" hidden="1">#REF!</definedName>
    <definedName name="BEx93RWFAF6YJGYUTITVM445C02U" hidden="1">#REF!</definedName>
    <definedName name="BEx93SY9RWG3HUV4YXQKXJH9FH14" localSheetId="15" hidden="1">#REF!</definedName>
    <definedName name="BEx93SY9RWG3HUV4YXQKXJH9FH14" localSheetId="14" hidden="1">#REF!</definedName>
    <definedName name="BEx93SY9RWG3HUV4YXQKXJH9FH14" hidden="1">#REF!</definedName>
    <definedName name="BEx93TJUX3U0FJDBG6DDSNQ91R5J" localSheetId="15" hidden="1">#REF!</definedName>
    <definedName name="BEx93TJUX3U0FJDBG6DDSNQ91R5J" localSheetId="14" hidden="1">#REF!</definedName>
    <definedName name="BEx93TJUX3U0FJDBG6DDSNQ91R5J" hidden="1">#REF!</definedName>
    <definedName name="BEx942UCRHMI4B0US31HO95GSC2X" localSheetId="15" hidden="1">#REF!</definedName>
    <definedName name="BEx942UCRHMI4B0US31HO95GSC2X" localSheetId="14" hidden="1">#REF!</definedName>
    <definedName name="BEx942UCRHMI4B0US31HO95GSC2X" hidden="1">#REF!</definedName>
    <definedName name="BEx942ZND3V7XSHKTD0UH9X85N5E" localSheetId="15" hidden="1">#REF!</definedName>
    <definedName name="BEx942ZND3V7XSHKTD0UH9X85N5E" localSheetId="14" hidden="1">#REF!</definedName>
    <definedName name="BEx942ZND3V7XSHKTD0UH9X85N5E" hidden="1">#REF!</definedName>
    <definedName name="BEx947HHLR6UU6NYPNDZRF79V52K" localSheetId="15" hidden="1">#REF!</definedName>
    <definedName name="BEx947HHLR6UU6NYPNDZRF79V52K" localSheetId="14" hidden="1">#REF!</definedName>
    <definedName name="BEx947HHLR6UU6NYPNDZRF79V52K" hidden="1">#REF!</definedName>
    <definedName name="BEx948ZFFQWVIDNG4AZAUGGGEB5U" localSheetId="15" hidden="1">#REF!</definedName>
    <definedName name="BEx948ZFFQWVIDNG4AZAUGGGEB5U" localSheetId="14" hidden="1">#REF!</definedName>
    <definedName name="BEx948ZFFQWVIDNG4AZAUGGGEB5U" hidden="1">#REF!</definedName>
    <definedName name="BEx94CKXG92OMURH41SNU6IOHK4J" localSheetId="15" hidden="1">#REF!</definedName>
    <definedName name="BEx94CKXG92OMURH41SNU6IOHK4J" localSheetId="14" hidden="1">#REF!</definedName>
    <definedName name="BEx94CKXG92OMURH41SNU6IOHK4J" hidden="1">#REF!</definedName>
    <definedName name="BEx94GXG30CIVB6ZQN3X3IK6BZXQ" localSheetId="15" hidden="1">#REF!</definedName>
    <definedName name="BEx94GXG30CIVB6ZQN3X3IK6BZXQ" localSheetId="14" hidden="1">#REF!</definedName>
    <definedName name="BEx94GXG30CIVB6ZQN3X3IK6BZXQ" hidden="1">#REF!</definedName>
    <definedName name="BEx94HJ0DWZHE39X4BLCQCJ3M1MC" localSheetId="15" hidden="1">#REF!</definedName>
    <definedName name="BEx94HJ0DWZHE39X4BLCQCJ3M1MC" localSheetId="14" hidden="1">#REF!</definedName>
    <definedName name="BEx94HJ0DWZHE39X4BLCQCJ3M1MC" hidden="1">#REF!</definedName>
    <definedName name="BEx94HZ5LURYM9ST744ALV6ZCKYP" localSheetId="15" hidden="1">#REF!</definedName>
    <definedName name="BEx94HZ5LURYM9ST744ALV6ZCKYP" localSheetId="14" hidden="1">#REF!</definedName>
    <definedName name="BEx94HZ5LURYM9ST744ALV6ZCKYP" hidden="1">#REF!</definedName>
    <definedName name="BEx94IQ75E90YUMWJ9N591LR7DQQ" localSheetId="15" hidden="1">#REF!</definedName>
    <definedName name="BEx94IQ75E90YUMWJ9N591LR7DQQ" localSheetId="14" hidden="1">#REF!</definedName>
    <definedName name="BEx94IQ75E90YUMWJ9N591LR7DQQ" hidden="1">#REF!</definedName>
    <definedName name="BEx94N7W5T3U7UOE97D6OVIBUCXS" localSheetId="15" hidden="1">#REF!</definedName>
    <definedName name="BEx94N7W5T3U7UOE97D6OVIBUCXS" localSheetId="14" hidden="1">#REF!</definedName>
    <definedName name="BEx94N7W5T3U7UOE97D6OVIBUCXS" hidden="1">#REF!</definedName>
    <definedName name="BEx955NIAWX5OLAHMTV6QFUZPR30" localSheetId="15" hidden="1">#REF!</definedName>
    <definedName name="BEx955NIAWX5OLAHMTV6QFUZPR30" localSheetId="14" hidden="1">#REF!</definedName>
    <definedName name="BEx955NIAWX5OLAHMTV6QFUZPR30" hidden="1">#REF!</definedName>
    <definedName name="BEx9581TYVI2M5TT4ISDAJV4W7Z6" localSheetId="15" hidden="1">#REF!</definedName>
    <definedName name="BEx9581TYVI2M5TT4ISDAJV4W7Z6" localSheetId="14" hidden="1">#REF!</definedName>
    <definedName name="BEx9581TYVI2M5TT4ISDAJV4W7Z6" hidden="1">#REF!</definedName>
    <definedName name="BEx95G55NR99FDSE95CXDI4DKWSV" localSheetId="15" hidden="1">#REF!</definedName>
    <definedName name="BEx95G55NR99FDSE95CXDI4DKWSV" localSheetId="14" hidden="1">#REF!</definedName>
    <definedName name="BEx95G55NR99FDSE95CXDI4DKWSV" hidden="1">#REF!</definedName>
    <definedName name="BEx95NHF4RVUE0YDOAFZEIVBYJXD" localSheetId="15" hidden="1">#REF!</definedName>
    <definedName name="BEx95NHF4RVUE0YDOAFZEIVBYJXD" localSheetId="14" hidden="1">#REF!</definedName>
    <definedName name="BEx95NHF4RVUE0YDOAFZEIVBYJXD" hidden="1">#REF!</definedName>
    <definedName name="BEx95QBZMG0E2KQ9BERJ861QLYN3" localSheetId="15" hidden="1">#REF!</definedName>
    <definedName name="BEx95QBZMG0E2KQ9BERJ861QLYN3" localSheetId="14" hidden="1">#REF!</definedName>
    <definedName name="BEx95QBZMG0E2KQ9BERJ861QLYN3" hidden="1">#REF!</definedName>
    <definedName name="BEx95QHBVDN795UNQJLRXG3RDU49" localSheetId="15" hidden="1">#REF!</definedName>
    <definedName name="BEx95QHBVDN795UNQJLRXG3RDU49" localSheetId="14" hidden="1">#REF!</definedName>
    <definedName name="BEx95QHBVDN795UNQJLRXG3RDU49" hidden="1">#REF!</definedName>
    <definedName name="BEx95TBVUWV7L7OMFMZDQEXGVHU6" localSheetId="15" hidden="1">#REF!</definedName>
    <definedName name="BEx95TBVUWV7L7OMFMZDQEXGVHU6" localSheetId="14" hidden="1">#REF!</definedName>
    <definedName name="BEx95TBVUWV7L7OMFMZDQEXGVHU6" hidden="1">#REF!</definedName>
    <definedName name="BEx95U89DZZSVO39TGS62CX8G9N4" localSheetId="15" hidden="1">#REF!</definedName>
    <definedName name="BEx95U89DZZSVO39TGS62CX8G9N4" localSheetId="14" hidden="1">#REF!</definedName>
    <definedName name="BEx95U89DZZSVO39TGS62CX8G9N4" hidden="1">#REF!</definedName>
    <definedName name="BEx95XTPKKKJG67C45LRX0T25I06" localSheetId="15" hidden="1">#REF!</definedName>
    <definedName name="BEx95XTPKKKJG67C45LRX0T25I06" localSheetId="14" hidden="1">#REF!</definedName>
    <definedName name="BEx95XTPKKKJG67C45LRX0T25I06" hidden="1">#REF!</definedName>
    <definedName name="BEx9602K2GHNBUEUVT9ONRQU1GMD" localSheetId="15" hidden="1">#REF!</definedName>
    <definedName name="BEx9602K2GHNBUEUVT9ONRQU1GMD" localSheetId="14" hidden="1">#REF!</definedName>
    <definedName name="BEx9602K2GHNBUEUVT9ONRQU1GMD" hidden="1">#REF!</definedName>
    <definedName name="BEx9602LTEI8BPC79BGMRK6S0RP8" localSheetId="15" hidden="1">#REF!</definedName>
    <definedName name="BEx9602LTEI8BPC79BGMRK6S0RP8" localSheetId="14" hidden="1">#REF!</definedName>
    <definedName name="BEx9602LTEI8BPC79BGMRK6S0RP8" hidden="1">#REF!</definedName>
    <definedName name="BEx962BL3Y4LA53EBYI64ZYMZE8U" localSheetId="15" hidden="1">#REF!</definedName>
    <definedName name="BEx962BL3Y4LA53EBYI64ZYMZE8U" localSheetId="14" hidden="1">#REF!</definedName>
    <definedName name="BEx962BL3Y4LA53EBYI64ZYMZE8U" hidden="1">#REF!</definedName>
    <definedName name="BEx96HAWZ2EMMI7VJ5NQXGK044OO" localSheetId="15" hidden="1">#REF!</definedName>
    <definedName name="BEx96HAWZ2EMMI7VJ5NQXGK044OO" localSheetId="14" hidden="1">#REF!</definedName>
    <definedName name="BEx96HAWZ2EMMI7VJ5NQXGK044OO" hidden="1">#REF!</definedName>
    <definedName name="BEx96KR21O7H9R29TN0S45Y3QPUK" localSheetId="15" hidden="1">#REF!</definedName>
    <definedName name="BEx96KR21O7H9R29TN0S45Y3QPUK" localSheetId="14" hidden="1">#REF!</definedName>
    <definedName name="BEx96KR21O7H9R29TN0S45Y3QPUK" hidden="1">#REF!</definedName>
    <definedName name="BEx96SUFKHHFE8XQ6UUO6ILDOXHO" localSheetId="15" hidden="1">#REF!</definedName>
    <definedName name="BEx96SUFKHHFE8XQ6UUO6ILDOXHO" localSheetId="14" hidden="1">#REF!</definedName>
    <definedName name="BEx96SUFKHHFE8XQ6UUO6ILDOXHO" hidden="1">#REF!</definedName>
    <definedName name="BEx96UN4YWXBDEZ1U1ZUIPP41Z7I" localSheetId="15" hidden="1">#REF!</definedName>
    <definedName name="BEx96UN4YWXBDEZ1U1ZUIPP41Z7I" localSheetId="14" hidden="1">#REF!</definedName>
    <definedName name="BEx96UN4YWXBDEZ1U1ZUIPP41Z7I" hidden="1">#REF!</definedName>
    <definedName name="BEx978KSD61YJH3S9DGO050R2EHA" localSheetId="15" hidden="1">#REF!</definedName>
    <definedName name="BEx978KSD61YJH3S9DGO050R2EHA" localSheetId="14" hidden="1">#REF!</definedName>
    <definedName name="BEx978KSD61YJH3S9DGO050R2EHA" hidden="1">#REF!</definedName>
    <definedName name="BEx97H9O1NAKAPK4MX4PKO34ICL5" localSheetId="15" hidden="1">#REF!</definedName>
    <definedName name="BEx97H9O1NAKAPK4MX4PKO34ICL5" localSheetId="14" hidden="1">#REF!</definedName>
    <definedName name="BEx97H9O1NAKAPK4MX4PKO34ICL5" hidden="1">#REF!</definedName>
    <definedName name="BEx97MNUZQ1Z0AO2FL7XQYVNCPR7" localSheetId="15" hidden="1">#REF!</definedName>
    <definedName name="BEx97MNUZQ1Z0AO2FL7XQYVNCPR7" localSheetId="14" hidden="1">#REF!</definedName>
    <definedName name="BEx97MNUZQ1Z0AO2FL7XQYVNCPR7" hidden="1">#REF!</definedName>
    <definedName name="BEx97NPQBACJVD9K1YXI08RTW9E2" localSheetId="15" hidden="1">#REF!</definedName>
    <definedName name="BEx97NPQBACJVD9K1YXI08RTW9E2" localSheetId="14" hidden="1">#REF!</definedName>
    <definedName name="BEx97NPQBACJVD9K1YXI08RTW9E2" hidden="1">#REF!</definedName>
    <definedName name="BEx97RWQLXS0OORDCN69IGA58CWU" localSheetId="15" hidden="1">#REF!</definedName>
    <definedName name="BEx97RWQLXS0OORDCN69IGA58CWU" localSheetId="14" hidden="1">#REF!</definedName>
    <definedName name="BEx97RWQLXS0OORDCN69IGA58CWU" hidden="1">#REF!</definedName>
    <definedName name="BEx97YNGGDFIXHTMGFL2IHAQX9MI" localSheetId="15" hidden="1">#REF!</definedName>
    <definedName name="BEx97YNGGDFIXHTMGFL2IHAQX9MI" localSheetId="14" hidden="1">#REF!</definedName>
    <definedName name="BEx97YNGGDFIXHTMGFL2IHAQX9MI" hidden="1">#REF!</definedName>
    <definedName name="BEx9805E16VCDEWPM3404WTQS6ZK" localSheetId="15" hidden="1">#REF!</definedName>
    <definedName name="BEx9805E16VCDEWPM3404WTQS6ZK" localSheetId="14" hidden="1">#REF!</definedName>
    <definedName name="BEx9805E16VCDEWPM3404WTQS6ZK" hidden="1">#REF!</definedName>
    <definedName name="BEx981HW73BUZWT14TBTZHC0ZTJ4" localSheetId="15" hidden="1">#REF!</definedName>
    <definedName name="BEx981HW73BUZWT14TBTZHC0ZTJ4" localSheetId="14" hidden="1">#REF!</definedName>
    <definedName name="BEx981HW73BUZWT14TBTZHC0ZTJ4" hidden="1">#REF!</definedName>
    <definedName name="BEx9871KU0N99P0900EAK69VFYT2" localSheetId="15" hidden="1">#REF!</definedName>
    <definedName name="BEx9871KU0N99P0900EAK69VFYT2" localSheetId="14" hidden="1">#REF!</definedName>
    <definedName name="BEx9871KU0N99P0900EAK69VFYT2" hidden="1">#REF!</definedName>
    <definedName name="BEx98IFKNJFGZFLID1YTRFEG1SXY" localSheetId="15" hidden="1">#REF!</definedName>
    <definedName name="BEx98IFKNJFGZFLID1YTRFEG1SXY" localSheetId="14" hidden="1">#REF!</definedName>
    <definedName name="BEx98IFKNJFGZFLID1YTRFEG1SXY" hidden="1">#REF!</definedName>
    <definedName name="BEx98T7ZEF0HKRFLBVK3BNKCG3CJ" localSheetId="15" hidden="1">#REF!</definedName>
    <definedName name="BEx98T7ZEF0HKRFLBVK3BNKCG3CJ" localSheetId="14" hidden="1">#REF!</definedName>
    <definedName name="BEx98T7ZEF0HKRFLBVK3BNKCG3CJ" hidden="1">#REF!</definedName>
    <definedName name="BEx98WYSAS39FWGYTMQ8QGIT81TF" localSheetId="15" hidden="1">#REF!</definedName>
    <definedName name="BEx98WYSAS39FWGYTMQ8QGIT81TF" localSheetId="14" hidden="1">#REF!</definedName>
    <definedName name="BEx98WYSAS39FWGYTMQ8QGIT81TF" hidden="1">#REF!</definedName>
    <definedName name="BEx990461P2YAJ7BRK25INFYZ7RQ" localSheetId="15" hidden="1">#REF!</definedName>
    <definedName name="BEx990461P2YAJ7BRK25INFYZ7RQ" localSheetId="14" hidden="1">#REF!</definedName>
    <definedName name="BEx990461P2YAJ7BRK25INFYZ7RQ" hidden="1">#REF!</definedName>
    <definedName name="BEx9915UVD4G7RA3IMLFZ0LG3UA2" localSheetId="15" hidden="1">#REF!</definedName>
    <definedName name="BEx9915UVD4G7RA3IMLFZ0LG3UA2" localSheetId="14" hidden="1">#REF!</definedName>
    <definedName name="BEx9915UVD4G7RA3IMLFZ0LG3UA2" hidden="1">#REF!</definedName>
    <definedName name="BEx991M410V3S2PKCJGQ30O6JT6H" localSheetId="15" hidden="1">#REF!</definedName>
    <definedName name="BEx991M410V3S2PKCJGQ30O6JT6H" localSheetId="14" hidden="1">#REF!</definedName>
    <definedName name="BEx991M410V3S2PKCJGQ30O6JT6H" hidden="1">#REF!</definedName>
    <definedName name="BEx992CZON8AO7U7V88VN1JBO0MG" localSheetId="15" hidden="1">#REF!</definedName>
    <definedName name="BEx992CZON8AO7U7V88VN1JBO0MG" localSheetId="14" hidden="1">#REF!</definedName>
    <definedName name="BEx992CZON8AO7U7V88VN1JBO0MG" hidden="1">#REF!</definedName>
    <definedName name="BEx9952469XMFGSPXL7CMXHPJF90" localSheetId="15" hidden="1">#REF!</definedName>
    <definedName name="BEx9952469XMFGSPXL7CMXHPJF90" localSheetId="14" hidden="1">#REF!</definedName>
    <definedName name="BEx9952469XMFGSPXL7CMXHPJF90" hidden="1">#REF!</definedName>
    <definedName name="BEx99B77I7TUSHRR4HIZ9FU2EIUT" localSheetId="15" hidden="1">#REF!</definedName>
    <definedName name="BEx99B77I7TUSHRR4HIZ9FU2EIUT" localSheetId="14" hidden="1">#REF!</definedName>
    <definedName name="BEx99B77I7TUSHRR4HIZ9FU2EIUT" hidden="1">#REF!</definedName>
    <definedName name="BEx99EHWKKHZB66Q30C7QIXU3BVM" localSheetId="15" hidden="1">#REF!</definedName>
    <definedName name="BEx99EHWKKHZB66Q30C7QIXU3BVM" localSheetId="14" hidden="1">#REF!</definedName>
    <definedName name="BEx99EHWKKHZB66Q30C7QIXU3BVM" hidden="1">#REF!</definedName>
    <definedName name="BEx99IE6TEODZ443HP0AYCXVTNOV" localSheetId="15" hidden="1">#REF!</definedName>
    <definedName name="BEx99IE6TEODZ443HP0AYCXVTNOV" localSheetId="14" hidden="1">#REF!</definedName>
    <definedName name="BEx99IE6TEODZ443HP0AYCXVTNOV" hidden="1">#REF!</definedName>
    <definedName name="BEx99Q6PH5F3OQKCCAAO75PYDEFN" localSheetId="15" hidden="1">#REF!</definedName>
    <definedName name="BEx99Q6PH5F3OQKCCAAO75PYDEFN" localSheetId="14" hidden="1">#REF!</definedName>
    <definedName name="BEx99Q6PH5F3OQKCCAAO75PYDEFN" hidden="1">#REF!</definedName>
    <definedName name="BEx99RU5I4O0109P2FW9DN4IU3QX" localSheetId="15" hidden="1">#REF!</definedName>
    <definedName name="BEx99RU5I4O0109P2FW9DN4IU3QX" localSheetId="14" hidden="1">#REF!</definedName>
    <definedName name="BEx99RU5I4O0109P2FW9DN4IU3QX" hidden="1">#REF!</definedName>
    <definedName name="BEx99WBYT2D6UUC1PT7A40ENYID4" localSheetId="15" hidden="1">#REF!</definedName>
    <definedName name="BEx99WBYT2D6UUC1PT7A40ENYID4" localSheetId="14" hidden="1">#REF!</definedName>
    <definedName name="BEx99WBYT2D6UUC1PT7A40ENYID4" hidden="1">#REF!</definedName>
    <definedName name="BEx99WS2X3RTQE9O764SS5G2FPE6" localSheetId="15" hidden="1">#REF!</definedName>
    <definedName name="BEx99WS2X3RTQE9O764SS5G2FPE6" localSheetId="14" hidden="1">#REF!</definedName>
    <definedName name="BEx99WS2X3RTQE9O764SS5G2FPE6" hidden="1">#REF!</definedName>
    <definedName name="BEx99ZRZ4I7FHDPGRAT5VW7NVBPU" localSheetId="15" hidden="1">#REF!</definedName>
    <definedName name="BEx99ZRZ4I7FHDPGRAT5VW7NVBPU" localSheetId="14" hidden="1">#REF!</definedName>
    <definedName name="BEx99ZRZ4I7FHDPGRAT5VW7NVBPU" hidden="1">#REF!</definedName>
    <definedName name="BEx9AT5E3ZSHKSOL35O38L8HF9TH" localSheetId="15" hidden="1">#REF!</definedName>
    <definedName name="BEx9AT5E3ZSHKSOL35O38L8HF9TH" localSheetId="14" hidden="1">#REF!</definedName>
    <definedName name="BEx9AT5E3ZSHKSOL35O38L8HF9TH" hidden="1">#REF!</definedName>
    <definedName name="BEx9ATW9WB5CNKQR5HKK7Y2GHYGR" localSheetId="15" hidden="1">#REF!</definedName>
    <definedName name="BEx9ATW9WB5CNKQR5HKK7Y2GHYGR" localSheetId="14" hidden="1">#REF!</definedName>
    <definedName name="BEx9ATW9WB5CNKQR5HKK7Y2GHYGR" hidden="1">#REF!</definedName>
    <definedName name="BEx9AV8W1FAWF5BHATYEN47X12JN" localSheetId="15" hidden="1">#REF!</definedName>
    <definedName name="BEx9AV8W1FAWF5BHATYEN47X12JN" localSheetId="14" hidden="1">#REF!</definedName>
    <definedName name="BEx9AV8W1FAWF5BHATYEN47X12JN" hidden="1">#REF!</definedName>
    <definedName name="BEx9B8A5186FNTQQNLIO5LK02ABI" localSheetId="15" hidden="1">#REF!</definedName>
    <definedName name="BEx9B8A5186FNTQQNLIO5LK02ABI" localSheetId="14" hidden="1">#REF!</definedName>
    <definedName name="BEx9B8A5186FNTQQNLIO5LK02ABI" hidden="1">#REF!</definedName>
    <definedName name="BEx9B8VR20E2CILU4CDQUQQ9ONXK" localSheetId="15" hidden="1">#REF!</definedName>
    <definedName name="BEx9B8VR20E2CILU4CDQUQQ9ONXK" localSheetId="14" hidden="1">#REF!</definedName>
    <definedName name="BEx9B8VR20E2CILU4CDQUQQ9ONXK" hidden="1">#REF!</definedName>
    <definedName name="BEx9B917EUP13X6FQ3NPQL76XM5V" localSheetId="15" hidden="1">#REF!</definedName>
    <definedName name="BEx9B917EUP13X6FQ3NPQL76XM5V" localSheetId="14" hidden="1">#REF!</definedName>
    <definedName name="BEx9B917EUP13X6FQ3NPQL76XM5V" hidden="1">#REF!</definedName>
    <definedName name="BEx9BAJ5WYEQ623HUT9NNCMP3RUG" localSheetId="15" hidden="1">#REF!</definedName>
    <definedName name="BEx9BAJ5WYEQ623HUT9NNCMP3RUG" localSheetId="14" hidden="1">#REF!</definedName>
    <definedName name="BEx9BAJ5WYEQ623HUT9NNCMP3RUG" hidden="1">#REF!</definedName>
    <definedName name="BEx9BE9Z7EFJCFDYJJOY5KFTGDF4" localSheetId="15" hidden="1">#REF!</definedName>
    <definedName name="BEx9BE9Z7EFJCFDYJJOY5KFTGDF4" localSheetId="14" hidden="1">#REF!</definedName>
    <definedName name="BEx9BE9Z7EFJCFDYJJOY5KFTGDF4" hidden="1">#REF!</definedName>
    <definedName name="BEx9BSIJN2O0MG8CXAMCAOADEMTO" localSheetId="15" hidden="1">#REF!</definedName>
    <definedName name="BEx9BSIJN2O0MG8CXAMCAOADEMTO" localSheetId="14" hidden="1">#REF!</definedName>
    <definedName name="BEx9BSIJN2O0MG8CXAMCAOADEMTO" hidden="1">#REF!</definedName>
    <definedName name="BEx9BU0BBJO3ITPCO4T9FIVEVJY7" localSheetId="15" hidden="1">#REF!</definedName>
    <definedName name="BEx9BU0BBJO3ITPCO4T9FIVEVJY7" localSheetId="14" hidden="1">#REF!</definedName>
    <definedName name="BEx9BU0BBJO3ITPCO4T9FIVEVJY7" hidden="1">#REF!</definedName>
    <definedName name="BEx9BYSYW7QCPXS2NAVLFAU5Y2Z2" localSheetId="15" hidden="1">#REF!</definedName>
    <definedName name="BEx9BYSYW7QCPXS2NAVLFAU5Y2Z2" localSheetId="14" hidden="1">#REF!</definedName>
    <definedName name="BEx9BYSYW7QCPXS2NAVLFAU5Y2Z2" hidden="1">#REF!</definedName>
    <definedName name="BEx9C590HJ2O31IWJB73C1HR74AI" localSheetId="15" hidden="1">#REF!</definedName>
    <definedName name="BEx9C590HJ2O31IWJB73C1HR74AI" localSheetId="14" hidden="1">#REF!</definedName>
    <definedName name="BEx9C590HJ2O31IWJB73C1HR74AI" hidden="1">#REF!</definedName>
    <definedName name="BEx9CCQRMYYOGIOYTOM73VKDIPS1" localSheetId="15" hidden="1">#REF!</definedName>
    <definedName name="BEx9CCQRMYYOGIOYTOM73VKDIPS1" localSheetId="14" hidden="1">#REF!</definedName>
    <definedName name="BEx9CCQRMYYOGIOYTOM73VKDIPS1" hidden="1">#REF!</definedName>
    <definedName name="BEx9CM6JVXIG9S6EAZMR899UW190" localSheetId="15" hidden="1">#REF!</definedName>
    <definedName name="BEx9CM6JVXIG9S6EAZMR899UW190" localSheetId="14" hidden="1">#REF!</definedName>
    <definedName name="BEx9CM6JVXIG9S6EAZMR899UW190" hidden="1">#REF!</definedName>
    <definedName name="BEx9D160NRGTDVT2ML4H9A7UKR4T" localSheetId="15" hidden="1">#REF!</definedName>
    <definedName name="BEx9D160NRGTDVT2ML4H9A7UKR4T" localSheetId="14" hidden="1">#REF!</definedName>
    <definedName name="BEx9D160NRGTDVT2ML4H9A7UKR4T" hidden="1">#REF!</definedName>
    <definedName name="BEx9D1BC9FT19KY0INAABNDBAMR1" localSheetId="15" hidden="1">#REF!</definedName>
    <definedName name="BEx9D1BC9FT19KY0INAABNDBAMR1" localSheetId="14" hidden="1">#REF!</definedName>
    <definedName name="BEx9D1BC9FT19KY0INAABNDBAMR1" hidden="1">#REF!</definedName>
    <definedName name="BEx9D1MB15VSARB7IKBMZYU0JJBI" localSheetId="15" hidden="1">#REF!</definedName>
    <definedName name="BEx9D1MB15VSARB7IKBMZYU0JJBI" localSheetId="14" hidden="1">#REF!</definedName>
    <definedName name="BEx9D1MB15VSARB7IKBMZYU0JJBI" hidden="1">#REF!</definedName>
    <definedName name="BEx9DN6ZMF18Q39MPMXSDJTZQNJ3" localSheetId="15" hidden="1">#REF!</definedName>
    <definedName name="BEx9DN6ZMF18Q39MPMXSDJTZQNJ3" localSheetId="14" hidden="1">#REF!</definedName>
    <definedName name="BEx9DN6ZMF18Q39MPMXSDJTZQNJ3" hidden="1">#REF!</definedName>
    <definedName name="BEx9DZXN85O544CD9O60K126YYAU" localSheetId="15" hidden="1">#REF!</definedName>
    <definedName name="BEx9DZXN85O544CD9O60K126YYAU" localSheetId="14" hidden="1">#REF!</definedName>
    <definedName name="BEx9DZXN85O544CD9O60K126YYAU" hidden="1">#REF!</definedName>
    <definedName name="BEx9E14TDNSEMI784W0OTIEQMWN6" localSheetId="15" hidden="1">#REF!</definedName>
    <definedName name="BEx9E14TDNSEMI784W0OTIEQMWN6" localSheetId="14" hidden="1">#REF!</definedName>
    <definedName name="BEx9E14TDNSEMI784W0OTIEQMWN6" hidden="1">#REF!</definedName>
    <definedName name="BEx9E14TGNBYGMDDG9NETDK4SYAW" localSheetId="15" hidden="1">#REF!</definedName>
    <definedName name="BEx9E14TGNBYGMDDG9NETDK4SYAW" localSheetId="14" hidden="1">#REF!</definedName>
    <definedName name="BEx9E14TGNBYGMDDG9NETDK4SYAW" hidden="1">#REF!</definedName>
    <definedName name="BEx9E2BZ2B1R41FMGJCJ7JLGLUAJ" localSheetId="15" hidden="1">#REF!</definedName>
    <definedName name="BEx9E2BZ2B1R41FMGJCJ7JLGLUAJ" localSheetId="14" hidden="1">#REF!</definedName>
    <definedName name="BEx9E2BZ2B1R41FMGJCJ7JLGLUAJ" hidden="1">#REF!</definedName>
    <definedName name="BEx9EG9KBJ77M8LEOR9ITOKN5KXY" localSheetId="15" hidden="1">#REF!</definedName>
    <definedName name="BEx9EG9KBJ77M8LEOR9ITOKN5KXY" localSheetId="14" hidden="1">#REF!</definedName>
    <definedName name="BEx9EG9KBJ77M8LEOR9ITOKN5KXY" hidden="1">#REF!</definedName>
    <definedName name="BEx9EL27NGDBCTVPW97K42QANS5K" localSheetId="15" hidden="1">#REF!</definedName>
    <definedName name="BEx9EL27NGDBCTVPW97K42QANS5K" localSheetId="14" hidden="1">#REF!</definedName>
    <definedName name="BEx9EL27NGDBCTVPW97K42QANS5K" hidden="1">#REF!</definedName>
    <definedName name="BEx9EMK6HAJJMVYZTN5AUIV7O1E6" localSheetId="15" hidden="1">#REF!</definedName>
    <definedName name="BEx9EMK6HAJJMVYZTN5AUIV7O1E6" localSheetId="14" hidden="1">#REF!</definedName>
    <definedName name="BEx9EMK6HAJJMVYZTN5AUIV7O1E6" hidden="1">#REF!</definedName>
    <definedName name="BEx9ENB8RPU9FA3QW16IGB6LK1CH" localSheetId="15" hidden="1">#REF!</definedName>
    <definedName name="BEx9ENB8RPU9FA3QW16IGB6LK1CH" localSheetId="14" hidden="1">#REF!</definedName>
    <definedName name="BEx9ENB8RPU9FA3QW16IGB6LK1CH" hidden="1">#REF!</definedName>
    <definedName name="BEx9EQLVZHYQ1TPX7WH3SOWXCZLE" localSheetId="15" hidden="1">#REF!</definedName>
    <definedName name="BEx9EQLVZHYQ1TPX7WH3SOWXCZLE" localSheetId="14" hidden="1">#REF!</definedName>
    <definedName name="BEx9EQLVZHYQ1TPX7WH3SOWXCZLE" hidden="1">#REF!</definedName>
    <definedName name="BEx9ETLU0EK5LGEM1QCNYN2S8O5F" localSheetId="15" hidden="1">#REF!</definedName>
    <definedName name="BEx9ETLU0EK5LGEM1QCNYN2S8O5F" localSheetId="14" hidden="1">#REF!</definedName>
    <definedName name="BEx9ETLU0EK5LGEM1QCNYN2S8O5F" hidden="1">#REF!</definedName>
    <definedName name="BEx9F0710LGLAU3161O0O346N58H" localSheetId="15" hidden="1">#REF!</definedName>
    <definedName name="BEx9F0710LGLAU3161O0O346N58H" localSheetId="14" hidden="1">#REF!</definedName>
    <definedName name="BEx9F0710LGLAU3161O0O346N58H" hidden="1">#REF!</definedName>
    <definedName name="BEx9F0Y2ESUNE3U7TQDLMPE9BO67" localSheetId="15" hidden="1">#REF!</definedName>
    <definedName name="BEx9F0Y2ESUNE3U7TQDLMPE9BO67" localSheetId="14" hidden="1">#REF!</definedName>
    <definedName name="BEx9F0Y2ESUNE3U7TQDLMPE9BO67" hidden="1">#REF!</definedName>
    <definedName name="BEx9F439L1R726MJFX2EP39XIBPY" localSheetId="15" hidden="1">#REF!</definedName>
    <definedName name="BEx9F439L1R726MJFX2EP39XIBPY" localSheetId="14" hidden="1">#REF!</definedName>
    <definedName name="BEx9F439L1R726MJFX2EP39XIBPY" hidden="1">#REF!</definedName>
    <definedName name="BEx9F5W18ZGFOKGRE8PR6T1MO6GT" localSheetId="15" hidden="1">#REF!</definedName>
    <definedName name="BEx9F5W18ZGFOKGRE8PR6T1MO6GT" localSheetId="14" hidden="1">#REF!</definedName>
    <definedName name="BEx9F5W18ZGFOKGRE8PR6T1MO6GT" hidden="1">#REF!</definedName>
    <definedName name="BEx9F78N4HY0XFGBQ4UJRD52L1EI" localSheetId="15" hidden="1">#REF!</definedName>
    <definedName name="BEx9F78N4HY0XFGBQ4UJRD52L1EI" localSheetId="14" hidden="1">#REF!</definedName>
    <definedName name="BEx9F78N4HY0XFGBQ4UJRD52L1EI" hidden="1">#REF!</definedName>
    <definedName name="BEx9FF16LOQP5QIR4UHW5EIFGQB8" localSheetId="15" hidden="1">#REF!</definedName>
    <definedName name="BEx9FF16LOQP5QIR4UHW5EIFGQB8" localSheetId="14" hidden="1">#REF!</definedName>
    <definedName name="BEx9FF16LOQP5QIR4UHW5EIFGQB8" hidden="1">#REF!</definedName>
    <definedName name="BEx9FJTSRCZ3ZXT3QVBJT5NF8T7V" localSheetId="15" hidden="1">#REF!</definedName>
    <definedName name="BEx9FJTSRCZ3ZXT3QVBJT5NF8T7V" localSheetId="14" hidden="1">#REF!</definedName>
    <definedName name="BEx9FJTSRCZ3ZXT3QVBJT5NF8T7V" hidden="1">#REF!</definedName>
    <definedName name="BEx9FRBEEYPS5HLS3XT34AKZN94G" localSheetId="15" hidden="1">#REF!</definedName>
    <definedName name="BEx9FRBEEYPS5HLS3XT34AKZN94G" localSheetId="14" hidden="1">#REF!</definedName>
    <definedName name="BEx9FRBEEYPS5HLS3XT34AKZN94G" hidden="1">#REF!</definedName>
    <definedName name="BEx9G5USBCNYNA7HGVW92D800SKX" localSheetId="15" hidden="1">#REF!</definedName>
    <definedName name="BEx9G5USBCNYNA7HGVW92D800SKX" localSheetId="14" hidden="1">#REF!</definedName>
    <definedName name="BEx9G5USBCNYNA7HGVW92D800SKX" hidden="1">#REF!</definedName>
    <definedName name="BEx9G7CPXG7HR6N6FHPU2DBBUIKG" localSheetId="15" hidden="1">#REF!</definedName>
    <definedName name="BEx9G7CPXG7HR6N6FHPU2DBBUIKG" localSheetId="14" hidden="1">#REF!</definedName>
    <definedName name="BEx9G7CPXG7HR6N6FHPU2DBBUIKG" hidden="1">#REF!</definedName>
    <definedName name="BEx9GDY4D8ZPQJCYFIMYM0V0C51Y" localSheetId="15" hidden="1">#REF!</definedName>
    <definedName name="BEx9GDY4D8ZPQJCYFIMYM0V0C51Y" localSheetId="14" hidden="1">#REF!</definedName>
    <definedName name="BEx9GDY4D8ZPQJCYFIMYM0V0C51Y" hidden="1">#REF!</definedName>
    <definedName name="BEx9GGY04V0ZWI6O9KZH4KSBB389" localSheetId="15" hidden="1">#REF!</definedName>
    <definedName name="BEx9GGY04V0ZWI6O9KZH4KSBB389" localSheetId="14" hidden="1">#REF!</definedName>
    <definedName name="BEx9GGY04V0ZWI6O9KZH4KSBB389" hidden="1">#REF!</definedName>
    <definedName name="BEx9GMC7TE8SDTCO5PHODBUF4SM1" localSheetId="15" hidden="1">#REF!</definedName>
    <definedName name="BEx9GMC7TE8SDTCO5PHODBUF4SM1" localSheetId="14" hidden="1">#REF!</definedName>
    <definedName name="BEx9GMC7TE8SDTCO5PHODBUF4SM1" hidden="1">#REF!</definedName>
    <definedName name="BEx9GMN0B495HEAOG6JQK9D7HUPC" localSheetId="15" hidden="1">#REF!</definedName>
    <definedName name="BEx9GMN0B495HEAOG6JQK9D7HUPC" localSheetId="14" hidden="1">#REF!</definedName>
    <definedName name="BEx9GMN0B495HEAOG6JQK9D7HUPC" hidden="1">#REF!</definedName>
    <definedName name="BEx9GNOPB6OZ2RH3FCDNJR38RJOS" localSheetId="15" hidden="1">#REF!</definedName>
    <definedName name="BEx9GNOPB6OZ2RH3FCDNJR38RJOS" localSheetId="14" hidden="1">#REF!</definedName>
    <definedName name="BEx9GNOPB6OZ2RH3FCDNJR38RJOS" hidden="1">#REF!</definedName>
    <definedName name="BEx9GUQALUWCD30UKUQGSWW8KBQ7" localSheetId="15" hidden="1">#REF!</definedName>
    <definedName name="BEx9GUQALUWCD30UKUQGSWW8KBQ7" localSheetId="14" hidden="1">#REF!</definedName>
    <definedName name="BEx9GUQALUWCD30UKUQGSWW8KBQ7" hidden="1">#REF!</definedName>
    <definedName name="BEx9GY6BVFQGCLMOWVT6PIC9WP5X" localSheetId="15" hidden="1">#REF!</definedName>
    <definedName name="BEx9GY6BVFQGCLMOWVT6PIC9WP5X" localSheetId="14" hidden="1">#REF!</definedName>
    <definedName name="BEx9GY6BVFQGCLMOWVT6PIC9WP5X" hidden="1">#REF!</definedName>
    <definedName name="BEx9GZ2P3FDHKXEBXX2VS0BG2NP2" localSheetId="15" hidden="1">#REF!</definedName>
    <definedName name="BEx9GZ2P3FDHKXEBXX2VS0BG2NP2" localSheetId="14" hidden="1">#REF!</definedName>
    <definedName name="BEx9GZ2P3FDHKXEBXX2VS0BG2NP2" hidden="1">#REF!</definedName>
    <definedName name="BEx9H04IB14E1437FF2OIRRWBSD7" localSheetId="15" hidden="1">#REF!</definedName>
    <definedName name="BEx9H04IB14E1437FF2OIRRWBSD7" localSheetId="14" hidden="1">#REF!</definedName>
    <definedName name="BEx9H04IB14E1437FF2OIRRWBSD7" hidden="1">#REF!</definedName>
    <definedName name="BEx9H5O1KDZJCW91Q29VRPY5YS6P" localSheetId="15" hidden="1">#REF!</definedName>
    <definedName name="BEx9H5O1KDZJCW91Q29VRPY5YS6P" localSheetId="14" hidden="1">#REF!</definedName>
    <definedName name="BEx9H5O1KDZJCW91Q29VRPY5YS6P" hidden="1">#REF!</definedName>
    <definedName name="BEx9H8YR0E906F1JXZMBX3LNT004" localSheetId="15" hidden="1">#REF!</definedName>
    <definedName name="BEx9H8YR0E906F1JXZMBX3LNT004" localSheetId="14" hidden="1">#REF!</definedName>
    <definedName name="BEx9H8YR0E906F1JXZMBX3LNT004" hidden="1">#REF!</definedName>
    <definedName name="BEx9I1QKLI6OOUPQLUQ0EF0355X6" localSheetId="15" hidden="1">#REF!</definedName>
    <definedName name="BEx9I1QKLI6OOUPQLUQ0EF0355X6" localSheetId="14" hidden="1">#REF!</definedName>
    <definedName name="BEx9I1QKLI6OOUPQLUQ0EF0355X6" hidden="1">#REF!</definedName>
    <definedName name="BEx9I8XIG7E5NB48QQHXP23FIN60" localSheetId="15" hidden="1">#REF!</definedName>
    <definedName name="BEx9I8XIG7E5NB48QQHXP23FIN60" localSheetId="14" hidden="1">#REF!</definedName>
    <definedName name="BEx9I8XIG7E5NB48QQHXP23FIN60" hidden="1">#REF!</definedName>
    <definedName name="BEx9IQRF01ATLVK0YE60ARKQJ68L" localSheetId="15" hidden="1">#REF!</definedName>
    <definedName name="BEx9IQRF01ATLVK0YE60ARKQJ68L" localSheetId="14" hidden="1">#REF!</definedName>
    <definedName name="BEx9IQRF01ATLVK0YE60ARKQJ68L" hidden="1">#REF!</definedName>
    <definedName name="BEx9IT5QNZWKM6YQ5WER0DC2PMMU" localSheetId="15" hidden="1">#REF!</definedName>
    <definedName name="BEx9IT5QNZWKM6YQ5WER0DC2PMMU" localSheetId="14" hidden="1">#REF!</definedName>
    <definedName name="BEx9IT5QNZWKM6YQ5WER0DC2PMMU" hidden="1">#REF!</definedName>
    <definedName name="BEx9IUICG3HZWG57MG3NXCEX4LQI" localSheetId="15" hidden="1">#REF!</definedName>
    <definedName name="BEx9IUICG3HZWG57MG3NXCEX4LQI" localSheetId="14" hidden="1">#REF!</definedName>
    <definedName name="BEx9IUICG3HZWG57MG3NXCEX4LQI" hidden="1">#REF!</definedName>
    <definedName name="BEx9IW5LYJF40GS78FJNXO9O667A" localSheetId="15" hidden="1">#REF!</definedName>
    <definedName name="BEx9IW5LYJF40GS78FJNXO9O667A" localSheetId="14" hidden="1">#REF!</definedName>
    <definedName name="BEx9IW5LYJF40GS78FJNXO9O667A" hidden="1">#REF!</definedName>
    <definedName name="BEx9IW5MFLXTVCJHVUZTUH93AXOS" localSheetId="15" hidden="1">#REF!</definedName>
    <definedName name="BEx9IW5MFLXTVCJHVUZTUH93AXOS" localSheetId="14" hidden="1">#REF!</definedName>
    <definedName name="BEx9IW5MFLXTVCJHVUZTUH93AXOS" hidden="1">#REF!</definedName>
    <definedName name="BEx9IXCSPSZC80YZUPRCYTG326KV" localSheetId="15" hidden="1">#REF!</definedName>
    <definedName name="BEx9IXCSPSZC80YZUPRCYTG326KV" localSheetId="14" hidden="1">#REF!</definedName>
    <definedName name="BEx9IXCSPSZC80YZUPRCYTG326KV" hidden="1">#REF!</definedName>
    <definedName name="BEx9IYUQSBZ0GG9ZT1QKX83F42F1" localSheetId="15" hidden="1">#REF!</definedName>
    <definedName name="BEx9IYUQSBZ0GG9ZT1QKX83F42F1" localSheetId="14" hidden="1">#REF!</definedName>
    <definedName name="BEx9IYUQSBZ0GG9ZT1QKX83F42F1" hidden="1">#REF!</definedName>
    <definedName name="BEx9IZR39NHDGOM97H4E6F81RTQW" localSheetId="15" hidden="1">#REF!</definedName>
    <definedName name="BEx9IZR39NHDGOM97H4E6F81RTQW" localSheetId="14" hidden="1">#REF!</definedName>
    <definedName name="BEx9IZR39NHDGOM97H4E6F81RTQW" hidden="1">#REF!</definedName>
    <definedName name="BEx9J6CH5E7YZPER7HXEIOIKGPCA" localSheetId="15" hidden="1">#REF!</definedName>
    <definedName name="BEx9J6CH5E7YZPER7HXEIOIKGPCA" localSheetId="14" hidden="1">#REF!</definedName>
    <definedName name="BEx9J6CH5E7YZPER7HXEIOIKGPCA" hidden="1">#REF!</definedName>
    <definedName name="BEx9JJTZKVUJAVPTRE0RAVTEH41G" localSheetId="15" hidden="1">#REF!</definedName>
    <definedName name="BEx9JJTZKVUJAVPTRE0RAVTEH41G" localSheetId="14" hidden="1">#REF!</definedName>
    <definedName name="BEx9JJTZKVUJAVPTRE0RAVTEH41G" hidden="1">#REF!</definedName>
    <definedName name="BEx9JLBYK239B3F841C7YG1GT7ST" localSheetId="15" hidden="1">#REF!</definedName>
    <definedName name="BEx9JLBYK239B3F841C7YG1GT7ST" localSheetId="14" hidden="1">#REF!</definedName>
    <definedName name="BEx9JLBYK239B3F841C7YG1GT7ST" hidden="1">#REF!</definedName>
    <definedName name="BExAW4IIW5D0MDY6TJ3G4FOLPYIR" localSheetId="15" hidden="1">#REF!</definedName>
    <definedName name="BExAW4IIW5D0MDY6TJ3G4FOLPYIR" localSheetId="14" hidden="1">#REF!</definedName>
    <definedName name="BExAW4IIW5D0MDY6TJ3G4FOLPYIR" hidden="1">#REF!</definedName>
    <definedName name="BExAWNP1B2E9Q88TW48NH41C0FTZ" localSheetId="15" hidden="1">#REF!</definedName>
    <definedName name="BExAWNP1B2E9Q88TW48NH41C0FTZ" localSheetId="14" hidden="1">#REF!</definedName>
    <definedName name="BExAWNP1B2E9Q88TW48NH41C0FTZ" hidden="1">#REF!</definedName>
    <definedName name="BExAWUFQXTIPQ308ERZPSVPTUMYN" localSheetId="15" hidden="1">#REF!</definedName>
    <definedName name="BExAWUFQXTIPQ308ERZPSVPTUMYN" localSheetId="14" hidden="1">#REF!</definedName>
    <definedName name="BExAWUFQXTIPQ308ERZPSVPTUMYN" hidden="1">#REF!</definedName>
    <definedName name="BExAWY6O96OQO2R036QK2DI37EKV" localSheetId="15" hidden="1">#REF!</definedName>
    <definedName name="BExAWY6O96OQO2R036QK2DI37EKV" localSheetId="14" hidden="1">#REF!</definedName>
    <definedName name="BExAWY6O96OQO2R036QK2DI37EKV" hidden="1">#REF!</definedName>
    <definedName name="BExAX410NB4F2XOB84OR2197H8M5" localSheetId="15" hidden="1">#REF!</definedName>
    <definedName name="BExAX410NB4F2XOB84OR2197H8M5" localSheetId="14" hidden="1">#REF!</definedName>
    <definedName name="BExAX410NB4F2XOB84OR2197H8M5" hidden="1">#REF!</definedName>
    <definedName name="BExAX8TNG8LQ5Q4904SAYQIPGBSV" localSheetId="15" hidden="1">#REF!</definedName>
    <definedName name="BExAX8TNG8LQ5Q4904SAYQIPGBSV" localSheetId="14" hidden="1">#REF!</definedName>
    <definedName name="BExAX8TNG8LQ5Q4904SAYQIPGBSV" hidden="1">#REF!</definedName>
    <definedName name="BExAX9KPAVIVUVU3XREDCV1BIYZL" localSheetId="15" hidden="1">#REF!</definedName>
    <definedName name="BExAX9KPAVIVUVU3XREDCV1BIYZL" localSheetId="14" hidden="1">#REF!</definedName>
    <definedName name="BExAX9KPAVIVUVU3XREDCV1BIYZL" hidden="1">#REF!</definedName>
    <definedName name="BExAXPB35BNVXZYF2XS6UP3LP0QH" localSheetId="15" hidden="1">#REF!</definedName>
    <definedName name="BExAXPB35BNVXZYF2XS6UP3LP0QH" localSheetId="14" hidden="1">#REF!</definedName>
    <definedName name="BExAXPB35BNVXZYF2XS6UP3LP0QH" hidden="1">#REF!</definedName>
    <definedName name="BExAXWSRVPK0GCZ2UFU10UOP01IY" localSheetId="15" hidden="1">#REF!</definedName>
    <definedName name="BExAXWSRVPK0GCZ2UFU10UOP01IY" localSheetId="14" hidden="1">#REF!</definedName>
    <definedName name="BExAXWSRVPK0GCZ2UFU10UOP01IY" hidden="1">#REF!</definedName>
    <definedName name="BExAY0EAT2LXR5MFGM0DLIB45PLO" localSheetId="15" hidden="1">#REF!</definedName>
    <definedName name="BExAY0EAT2LXR5MFGM0DLIB45PLO" localSheetId="14" hidden="1">#REF!</definedName>
    <definedName name="BExAY0EAT2LXR5MFGM0DLIB45PLO" hidden="1">#REF!</definedName>
    <definedName name="BExAY6JK0AK9EBIJSPEJNOIDE40W" localSheetId="15" hidden="1">#REF!</definedName>
    <definedName name="BExAY6JK0AK9EBIJSPEJNOIDE40W" localSheetId="14" hidden="1">#REF!</definedName>
    <definedName name="BExAY6JK0AK9EBIJSPEJNOIDE40W" hidden="1">#REF!</definedName>
    <definedName name="BExAYE6LNIEBR9DSNI5JGNITGKIT" localSheetId="15" hidden="1">#REF!</definedName>
    <definedName name="BExAYE6LNIEBR9DSNI5JGNITGKIT" localSheetId="14" hidden="1">#REF!</definedName>
    <definedName name="BExAYE6LNIEBR9DSNI5JGNITGKIT" hidden="1">#REF!</definedName>
    <definedName name="BExAYHMLXGGO25P8HYB2S75DEB4F" localSheetId="15" hidden="1">#REF!</definedName>
    <definedName name="BExAYHMLXGGO25P8HYB2S75DEB4F" localSheetId="14" hidden="1">#REF!</definedName>
    <definedName name="BExAYHMLXGGO25P8HYB2S75DEB4F" hidden="1">#REF!</definedName>
    <definedName name="BExAYKXAUWGDOPG952TEJ2UKZKWN" localSheetId="15" hidden="1">#REF!</definedName>
    <definedName name="BExAYKXAUWGDOPG952TEJ2UKZKWN" localSheetId="14" hidden="1">#REF!</definedName>
    <definedName name="BExAYKXAUWGDOPG952TEJ2UKZKWN" hidden="1">#REF!</definedName>
    <definedName name="BExAYP9TDTI2MBP6EYE0H39CPMXN" localSheetId="15" hidden="1">#REF!</definedName>
    <definedName name="BExAYP9TDTI2MBP6EYE0H39CPMXN" localSheetId="14" hidden="1">#REF!</definedName>
    <definedName name="BExAYP9TDTI2MBP6EYE0H39CPMXN" hidden="1">#REF!</definedName>
    <definedName name="BExAYPPWJPWDKU59O051WMGB7O0J" localSheetId="15" hidden="1">#REF!</definedName>
    <definedName name="BExAYPPWJPWDKU59O051WMGB7O0J" localSheetId="14" hidden="1">#REF!</definedName>
    <definedName name="BExAYPPWJPWDKU59O051WMGB7O0J" hidden="1">#REF!</definedName>
    <definedName name="BExAYR2JZCJBUH6F1LZC2A7JIVRJ" localSheetId="15" hidden="1">#REF!</definedName>
    <definedName name="BExAYR2JZCJBUH6F1LZC2A7JIVRJ" localSheetId="14" hidden="1">#REF!</definedName>
    <definedName name="BExAYR2JZCJBUH6F1LZC2A7JIVRJ" hidden="1">#REF!</definedName>
    <definedName name="BExAYTGVRD3DLKO75RFPMBKCIWB8" localSheetId="15" hidden="1">#REF!</definedName>
    <definedName name="BExAYTGVRD3DLKO75RFPMBKCIWB8" localSheetId="14" hidden="1">#REF!</definedName>
    <definedName name="BExAYTGVRD3DLKO75RFPMBKCIWB8" hidden="1">#REF!</definedName>
    <definedName name="BExAYY9H9COOT46HJLPVDLTO12UL" localSheetId="15" hidden="1">#REF!</definedName>
    <definedName name="BExAYY9H9COOT46HJLPVDLTO12UL" localSheetId="14" hidden="1">#REF!</definedName>
    <definedName name="BExAYY9H9COOT46HJLPVDLTO12UL" hidden="1">#REF!</definedName>
    <definedName name="BExAYYKAQA3KDMQ890FIE5M9SPBL" localSheetId="15" hidden="1">#REF!</definedName>
    <definedName name="BExAYYKAQA3KDMQ890FIE5M9SPBL" localSheetId="14" hidden="1">#REF!</definedName>
    <definedName name="BExAYYKAQA3KDMQ890FIE5M9SPBL" hidden="1">#REF!</definedName>
    <definedName name="BExAZ6SY0EU69GC3CWI5EOO0YLFG" localSheetId="15" hidden="1">#REF!</definedName>
    <definedName name="BExAZ6SY0EU69GC3CWI5EOO0YLFG" localSheetId="14" hidden="1">#REF!</definedName>
    <definedName name="BExAZ6SY0EU69GC3CWI5EOO0YLFG" hidden="1">#REF!</definedName>
    <definedName name="BExAZ6YEEBJV0PCKFE137K2Y3A8M" localSheetId="15" hidden="1">#REF!</definedName>
    <definedName name="BExAZ6YEEBJV0PCKFE137K2Y3A8M" localSheetId="14" hidden="1">#REF!</definedName>
    <definedName name="BExAZ6YEEBJV0PCKFE137K2Y3A8M" hidden="1">#REF!</definedName>
    <definedName name="BExAZAP844MJ4GSAIYNYHQ7FECC3" localSheetId="15" hidden="1">#REF!</definedName>
    <definedName name="BExAZAP844MJ4GSAIYNYHQ7FECC3" localSheetId="14" hidden="1">#REF!</definedName>
    <definedName name="BExAZAP844MJ4GSAIYNYHQ7FECC3" hidden="1">#REF!</definedName>
    <definedName name="BExAZCNEGB4JYHC8CZ51KTN890US" localSheetId="15" hidden="1">#REF!</definedName>
    <definedName name="BExAZCNEGB4JYHC8CZ51KTN890US" localSheetId="14" hidden="1">#REF!</definedName>
    <definedName name="BExAZCNEGB4JYHC8CZ51KTN890US" hidden="1">#REF!</definedName>
    <definedName name="BExAZFCI302YFYRDJYQDWQQL0Q0O" localSheetId="15" hidden="1">#REF!</definedName>
    <definedName name="BExAZFCI302YFYRDJYQDWQQL0Q0O" localSheetId="14" hidden="1">#REF!</definedName>
    <definedName name="BExAZFCI302YFYRDJYQDWQQL0Q0O" hidden="1">#REF!</definedName>
    <definedName name="BExAZJE2UOL40XUAU2RB53X5K20P" localSheetId="15" hidden="1">#REF!</definedName>
    <definedName name="BExAZJE2UOL40XUAU2RB53X5K20P" localSheetId="14" hidden="1">#REF!</definedName>
    <definedName name="BExAZJE2UOL40XUAU2RB53X5K20P" hidden="1">#REF!</definedName>
    <definedName name="BExAZLHLST9OP89R1HJMC1POQG8H" localSheetId="15" hidden="1">#REF!</definedName>
    <definedName name="BExAZLHLST9OP89R1HJMC1POQG8H" localSheetId="14" hidden="1">#REF!</definedName>
    <definedName name="BExAZLHLST9OP89R1HJMC1POQG8H" hidden="1">#REF!</definedName>
    <definedName name="BExAZMDYMIAA7RX1BMCKU1VLBRGY" localSheetId="15" hidden="1">#REF!</definedName>
    <definedName name="BExAZMDYMIAA7RX1BMCKU1VLBRGY" localSheetId="14" hidden="1">#REF!</definedName>
    <definedName name="BExAZMDYMIAA7RX1BMCKU1VLBRGY" hidden="1">#REF!</definedName>
    <definedName name="BExAZNL6BHI8DCQWXOX4I2P839UX" localSheetId="15" hidden="1">#REF!</definedName>
    <definedName name="BExAZNL6BHI8DCQWXOX4I2P839UX" localSheetId="14" hidden="1">#REF!</definedName>
    <definedName name="BExAZNL6BHI8DCQWXOX4I2P839UX" hidden="1">#REF!</definedName>
    <definedName name="BExAZRMWSONMCG9KDUM4KAQ7BONM" localSheetId="15" hidden="1">#REF!</definedName>
    <definedName name="BExAZRMWSONMCG9KDUM4KAQ7BONM" localSheetId="14" hidden="1">#REF!</definedName>
    <definedName name="BExAZRMWSONMCG9KDUM4KAQ7BONM" hidden="1">#REF!</definedName>
    <definedName name="BExAZSOJNQ5N3LM4XA17IH7NIY7G" localSheetId="15" hidden="1">#REF!</definedName>
    <definedName name="BExAZSOJNQ5N3LM4XA17IH7NIY7G" localSheetId="14" hidden="1">#REF!</definedName>
    <definedName name="BExAZSOJNQ5N3LM4XA17IH7NIY7G" hidden="1">#REF!</definedName>
    <definedName name="BExAZTFG4SJRG4TW6JXRF7N08JFI" localSheetId="15" hidden="1">#REF!</definedName>
    <definedName name="BExAZTFG4SJRG4TW6JXRF7N08JFI" localSheetId="14" hidden="1">#REF!</definedName>
    <definedName name="BExAZTFG4SJRG4TW6JXRF7N08JFI" hidden="1">#REF!</definedName>
    <definedName name="BExAZUS4A8OHDZK0MWAOCCCKTH73" localSheetId="15" hidden="1">#REF!</definedName>
    <definedName name="BExAZUS4A8OHDZK0MWAOCCCKTH73" localSheetId="14" hidden="1">#REF!</definedName>
    <definedName name="BExAZUS4A8OHDZK0MWAOCCCKTH73" hidden="1">#REF!</definedName>
    <definedName name="BExAZX6FECVK3E07KXM2XPYKGM6U" localSheetId="15" hidden="1">#REF!</definedName>
    <definedName name="BExAZX6FECVK3E07KXM2XPYKGM6U" localSheetId="14" hidden="1">#REF!</definedName>
    <definedName name="BExAZX6FECVK3E07KXM2XPYKGM6U" hidden="1">#REF!</definedName>
    <definedName name="BExB012NJ8GASTNNPBRRFTLHIOC9" localSheetId="15" hidden="1">#REF!</definedName>
    <definedName name="BExB012NJ8GASTNNPBRRFTLHIOC9" localSheetId="14" hidden="1">#REF!</definedName>
    <definedName name="BExB012NJ8GASTNNPBRRFTLHIOC9" hidden="1">#REF!</definedName>
    <definedName name="BExB072HHXVMUC0VYNGG48GRSH5Q" localSheetId="15" hidden="1">#REF!</definedName>
    <definedName name="BExB072HHXVMUC0VYNGG48GRSH5Q" localSheetId="14" hidden="1">#REF!</definedName>
    <definedName name="BExB072HHXVMUC0VYNGG48GRSH5Q" hidden="1">#REF!</definedName>
    <definedName name="BExB0FRDEYDEUEAB1W8KD6D965XA" localSheetId="15" hidden="1">#REF!</definedName>
    <definedName name="BExB0FRDEYDEUEAB1W8KD6D965XA" localSheetId="14" hidden="1">#REF!</definedName>
    <definedName name="BExB0FRDEYDEUEAB1W8KD6D965XA" hidden="1">#REF!</definedName>
    <definedName name="BExB0GIGLDV7P55ZR51C0HG15PA2" localSheetId="15" hidden="1">#REF!</definedName>
    <definedName name="BExB0GIGLDV7P55ZR51C0HG15PA2" localSheetId="14" hidden="1">#REF!</definedName>
    <definedName name="BExB0GIGLDV7P55ZR51C0HG15PA2" hidden="1">#REF!</definedName>
    <definedName name="BExB0KPCN7YJORQAYUCF4YKIKPMC" localSheetId="15" hidden="1">#REF!</definedName>
    <definedName name="BExB0KPCN7YJORQAYUCF4YKIKPMC" localSheetId="14" hidden="1">#REF!</definedName>
    <definedName name="BExB0KPCN7YJORQAYUCF4YKIKPMC" hidden="1">#REF!</definedName>
    <definedName name="BExB0VHQD6ORZS0MIC86QWHCE4UC" localSheetId="15" hidden="1">#REF!</definedName>
    <definedName name="BExB0VHQD6ORZS0MIC86QWHCE4UC" localSheetId="14" hidden="1">#REF!</definedName>
    <definedName name="BExB0VHQD6ORZS0MIC86QWHCE4UC" hidden="1">#REF!</definedName>
    <definedName name="BExB0WE4PI3NOBXXVO9CTEN4DIU2" localSheetId="15" hidden="1">#REF!</definedName>
    <definedName name="BExB0WE4PI3NOBXXVO9CTEN4DIU2" localSheetId="14" hidden="1">#REF!</definedName>
    <definedName name="BExB0WE4PI3NOBXXVO9CTEN4DIU2" hidden="1">#REF!</definedName>
    <definedName name="BExB0Z8O1CQF2CWFBBHE8SNISDAO" localSheetId="15" hidden="1">#REF!</definedName>
    <definedName name="BExB0Z8O1CQF2CWFBBHE8SNISDAO" localSheetId="14" hidden="1">#REF!</definedName>
    <definedName name="BExB0Z8O1CQF2CWFBBHE8SNISDAO" hidden="1">#REF!</definedName>
    <definedName name="BExB10QNIVITUYS55OAEKK3VLJFE" localSheetId="15" hidden="1">#REF!</definedName>
    <definedName name="BExB10QNIVITUYS55OAEKK3VLJFE" localSheetId="14" hidden="1">#REF!</definedName>
    <definedName name="BExB10QNIVITUYS55OAEKK3VLJFE" hidden="1">#REF!</definedName>
    <definedName name="BExB15ZDRY4CIJ911DONP0KCY9KU" localSheetId="15" hidden="1">#REF!</definedName>
    <definedName name="BExB15ZDRY4CIJ911DONP0KCY9KU" localSheetId="14" hidden="1">#REF!</definedName>
    <definedName name="BExB15ZDRY4CIJ911DONP0KCY9KU" hidden="1">#REF!</definedName>
    <definedName name="BExB16VQY0O0RLZYJFU3OFEONVTE" localSheetId="15" hidden="1">#REF!</definedName>
    <definedName name="BExB16VQY0O0RLZYJFU3OFEONVTE" localSheetId="14" hidden="1">#REF!</definedName>
    <definedName name="BExB16VQY0O0RLZYJFU3OFEONVTE" hidden="1">#REF!</definedName>
    <definedName name="BExB1FKNY2UO4W5FUGFHJOA2WFGG" localSheetId="15" hidden="1">#REF!</definedName>
    <definedName name="BExB1FKNY2UO4W5FUGFHJOA2WFGG" localSheetId="14" hidden="1">#REF!</definedName>
    <definedName name="BExB1FKNY2UO4W5FUGFHJOA2WFGG" hidden="1">#REF!</definedName>
    <definedName name="BExB1GMD0PIDGTFBGQOPRWQSP9I4" localSheetId="15" hidden="1">#REF!</definedName>
    <definedName name="BExB1GMD0PIDGTFBGQOPRWQSP9I4" localSheetId="14" hidden="1">#REF!</definedName>
    <definedName name="BExB1GMD0PIDGTFBGQOPRWQSP9I4" hidden="1">#REF!</definedName>
    <definedName name="BExB1HZ0FHGNOS2URJWFD5G55OMO" localSheetId="15" hidden="1">#REF!</definedName>
    <definedName name="BExB1HZ0FHGNOS2URJWFD5G55OMO" localSheetId="14" hidden="1">#REF!</definedName>
    <definedName name="BExB1HZ0FHGNOS2URJWFD5G55OMO" hidden="1">#REF!</definedName>
    <definedName name="BExB1Q29OO6LNFNT1EQLA3KYE7MX" localSheetId="15" hidden="1">#REF!</definedName>
    <definedName name="BExB1Q29OO6LNFNT1EQLA3KYE7MX" localSheetId="14" hidden="1">#REF!</definedName>
    <definedName name="BExB1Q29OO6LNFNT1EQLA3KYE7MX" hidden="1">#REF!</definedName>
    <definedName name="BExB1TNRV5EBWZEHYLHI76T0FVA7" localSheetId="15" hidden="1">#REF!</definedName>
    <definedName name="BExB1TNRV5EBWZEHYLHI76T0FVA7" localSheetId="14" hidden="1">#REF!</definedName>
    <definedName name="BExB1TNRV5EBWZEHYLHI76T0FVA7" hidden="1">#REF!</definedName>
    <definedName name="BExB1WI6M8I0EEP1ANUQZCFY24EV" localSheetId="15" hidden="1">#REF!</definedName>
    <definedName name="BExB1WI6M8I0EEP1ANUQZCFY24EV" localSheetId="14" hidden="1">#REF!</definedName>
    <definedName name="BExB1WI6M8I0EEP1ANUQZCFY24EV" hidden="1">#REF!</definedName>
    <definedName name="BExB203OWC9QZA3BYOKQ18L4FUJE" localSheetId="15" hidden="1">#REF!</definedName>
    <definedName name="BExB203OWC9QZA3BYOKQ18L4FUJE" localSheetId="14" hidden="1">#REF!</definedName>
    <definedName name="BExB203OWC9QZA3BYOKQ18L4FUJE" hidden="1">#REF!</definedName>
    <definedName name="BExB2CJHTU7C591BR4WRL5L2F2K6" localSheetId="15" hidden="1">#REF!</definedName>
    <definedName name="BExB2CJHTU7C591BR4WRL5L2F2K6" localSheetId="14" hidden="1">#REF!</definedName>
    <definedName name="BExB2CJHTU7C591BR4WRL5L2F2K6" hidden="1">#REF!</definedName>
    <definedName name="BExB2K1AV4PGNS1O6C7D7AO411AX" localSheetId="15" hidden="1">#REF!</definedName>
    <definedName name="BExB2K1AV4PGNS1O6C7D7AO411AX" localSheetId="14" hidden="1">#REF!</definedName>
    <definedName name="BExB2K1AV4PGNS1O6C7D7AO411AX" hidden="1">#REF!</definedName>
    <definedName name="BExB2O2UYHKI324YE324E1N7FVIB" localSheetId="15" hidden="1">#REF!</definedName>
    <definedName name="BExB2O2UYHKI324YE324E1N7FVIB" localSheetId="14" hidden="1">#REF!</definedName>
    <definedName name="BExB2O2UYHKI324YE324E1N7FVIB" hidden="1">#REF!</definedName>
    <definedName name="BExB2Q0VJ0MU2URO3JOVUAVHEI3V" localSheetId="15" hidden="1">#REF!</definedName>
    <definedName name="BExB2Q0VJ0MU2URO3JOVUAVHEI3V" localSheetId="14" hidden="1">#REF!</definedName>
    <definedName name="BExB2Q0VJ0MU2URO3JOVUAVHEI3V" hidden="1">#REF!</definedName>
    <definedName name="BExB30IP1DNKNQ6PZ5ERUGR5MK4Z" localSheetId="15" hidden="1">#REF!</definedName>
    <definedName name="BExB30IP1DNKNQ6PZ5ERUGR5MK4Z" localSheetId="14" hidden="1">#REF!</definedName>
    <definedName name="BExB30IP1DNKNQ6PZ5ERUGR5MK4Z" hidden="1">#REF!</definedName>
    <definedName name="BExB385QW2BSSBXS953SSQN2ISSW" localSheetId="15" hidden="1">#REF!</definedName>
    <definedName name="BExB385QW2BSSBXS953SSQN2ISSW" localSheetId="14" hidden="1">#REF!</definedName>
    <definedName name="BExB385QW2BSSBXS953SSQN2ISSW" hidden="1">#REF!</definedName>
    <definedName name="BExB3DEMEV5D9G8FDHD4NQ9X2YNT" localSheetId="15" hidden="1">#REF!</definedName>
    <definedName name="BExB3DEMEV5D9G8FDHD4NQ9X2YNT" localSheetId="14" hidden="1">#REF!</definedName>
    <definedName name="BExB3DEMEV5D9G8FDHD4NQ9X2YNT" hidden="1">#REF!</definedName>
    <definedName name="BExB3RXU8AJQ86I5RXEWLGGR7R7C" localSheetId="15" hidden="1">#REF!</definedName>
    <definedName name="BExB3RXU8AJQ86I5RXEWLGGR7R7C" localSheetId="14" hidden="1">#REF!</definedName>
    <definedName name="BExB3RXU8AJQ86I5RXEWLGGR7R7C" hidden="1">#REF!</definedName>
    <definedName name="BExB442RX0T3L6HUL6X5T21CENW6" localSheetId="15" hidden="1">#REF!</definedName>
    <definedName name="BExB442RX0T3L6HUL6X5T21CENW6" localSheetId="14" hidden="1">#REF!</definedName>
    <definedName name="BExB442RX0T3L6HUL6X5T21CENW6" hidden="1">#REF!</definedName>
    <definedName name="BExB4ADD0L7417CII901XTFKXD1J" localSheetId="15" hidden="1">#REF!</definedName>
    <definedName name="BExB4ADD0L7417CII901XTFKXD1J" localSheetId="14" hidden="1">#REF!</definedName>
    <definedName name="BExB4ADD0L7417CII901XTFKXD1J" hidden="1">#REF!</definedName>
    <definedName name="BExB4DYU06HCGRIPBSWRCXK804UM" localSheetId="15" hidden="1">#REF!</definedName>
    <definedName name="BExB4DYU06HCGRIPBSWRCXK804UM" localSheetId="14" hidden="1">#REF!</definedName>
    <definedName name="BExB4DYU06HCGRIPBSWRCXK804UM" hidden="1">#REF!</definedName>
    <definedName name="BExB4HEZO4E597Q5M4M10LT8TLY3" localSheetId="15" hidden="1">#REF!</definedName>
    <definedName name="BExB4HEZO4E597Q5M4M10LT8TLY3" localSheetId="14" hidden="1">#REF!</definedName>
    <definedName name="BExB4HEZO4E597Q5M4M10LT8TLY3" hidden="1">#REF!</definedName>
    <definedName name="BExB4X01APD3Z8ZW6MVX1P8NAO7G" localSheetId="15" hidden="1">#REF!</definedName>
    <definedName name="BExB4X01APD3Z8ZW6MVX1P8NAO7G" localSheetId="14" hidden="1">#REF!</definedName>
    <definedName name="BExB4X01APD3Z8ZW6MVX1P8NAO7G" hidden="1">#REF!</definedName>
    <definedName name="BExB4Z3EZBGYYI33U0KQ8NEIH8PY" localSheetId="15" hidden="1">#REF!</definedName>
    <definedName name="BExB4Z3EZBGYYI33U0KQ8NEIH8PY" localSheetId="14" hidden="1">#REF!</definedName>
    <definedName name="BExB4Z3EZBGYYI33U0KQ8NEIH8PY" hidden="1">#REF!</definedName>
    <definedName name="BExB4ZJOLU1PXBMG4TPCCLTRMNRE" localSheetId="15" hidden="1">#REF!</definedName>
    <definedName name="BExB4ZJOLU1PXBMG4TPCCLTRMNRE" localSheetId="14" hidden="1">#REF!</definedName>
    <definedName name="BExB4ZJOLU1PXBMG4TPCCLTRMNRE" hidden="1">#REF!</definedName>
    <definedName name="BExB4ZZSDPL4Q05BMVT5TUN0IGKT" localSheetId="15" hidden="1">#REF!</definedName>
    <definedName name="BExB4ZZSDPL4Q05BMVT5TUN0IGKT" localSheetId="14" hidden="1">#REF!</definedName>
    <definedName name="BExB4ZZSDPL4Q05BMVT5TUN0IGKT" hidden="1">#REF!</definedName>
    <definedName name="BExB55368XW7UX657ZSPC6BFE92S" localSheetId="15" hidden="1">#REF!</definedName>
    <definedName name="BExB55368XW7UX657ZSPC6BFE92S" localSheetId="14" hidden="1">#REF!</definedName>
    <definedName name="BExB55368XW7UX657ZSPC6BFE92S" hidden="1">#REF!</definedName>
    <definedName name="BExB57MZEPL2SA2ONPK66YFLZWJU" localSheetId="15" hidden="1">#REF!</definedName>
    <definedName name="BExB57MZEPL2SA2ONPK66YFLZWJU" localSheetId="14" hidden="1">#REF!</definedName>
    <definedName name="BExB57MZEPL2SA2ONPK66YFLZWJU" hidden="1">#REF!</definedName>
    <definedName name="BExB5833OAOJ22VK1YK47FHUSVK2" localSheetId="15" hidden="1">#REF!</definedName>
    <definedName name="BExB5833OAOJ22VK1YK47FHUSVK2" localSheetId="14" hidden="1">#REF!</definedName>
    <definedName name="BExB5833OAOJ22VK1YK47FHUSVK2" hidden="1">#REF!</definedName>
    <definedName name="BExB58JDIHS42JZT9DJJMKA8QFCO" localSheetId="15" hidden="1">#REF!</definedName>
    <definedName name="BExB58JDIHS42JZT9DJJMKA8QFCO" localSheetId="14" hidden="1">#REF!</definedName>
    <definedName name="BExB58JDIHS42JZT9DJJMKA8QFCO" hidden="1">#REF!</definedName>
    <definedName name="BExB58U5FQC5JWV9CGC83HLLZUZI" localSheetId="15" hidden="1">#REF!</definedName>
    <definedName name="BExB58U5FQC5JWV9CGC83HLLZUZI" localSheetId="14" hidden="1">#REF!</definedName>
    <definedName name="BExB58U5FQC5JWV9CGC83HLLZUZI" hidden="1">#REF!</definedName>
    <definedName name="BExB5EDO9XUKHF74X3HAU2WPPHZH" localSheetId="15" hidden="1">#REF!</definedName>
    <definedName name="BExB5EDO9XUKHF74X3HAU2WPPHZH" localSheetId="14" hidden="1">#REF!</definedName>
    <definedName name="BExB5EDO9XUKHF74X3HAU2WPPHZH" hidden="1">#REF!</definedName>
    <definedName name="BExB5EDOQKZIQXT13IG1KLCZ474G" localSheetId="15" hidden="1">#REF!</definedName>
    <definedName name="BExB5EDOQKZIQXT13IG1KLCZ474G" localSheetId="14" hidden="1">#REF!</definedName>
    <definedName name="BExB5EDOQKZIQXT13IG1KLCZ474G" hidden="1">#REF!</definedName>
    <definedName name="BExB5G6EH68AYEP1UT0GHUEL3SLN" localSheetId="15" hidden="1">#REF!</definedName>
    <definedName name="BExB5G6EH68AYEP1UT0GHUEL3SLN" localSheetId="14" hidden="1">#REF!</definedName>
    <definedName name="BExB5G6EH68AYEP1UT0GHUEL3SLN" hidden="1">#REF!</definedName>
    <definedName name="BExB5LVGGXMNUN3D3452G3J62MKF" localSheetId="15" hidden="1">#REF!</definedName>
    <definedName name="BExB5LVGGXMNUN3D3452G3J62MKF" localSheetId="14" hidden="1">#REF!</definedName>
    <definedName name="BExB5LVGGXMNUN3D3452G3J62MKF" hidden="1">#REF!</definedName>
    <definedName name="BExB5QYVEZWFE5DQVHAM760EV05X" localSheetId="15" hidden="1">#REF!</definedName>
    <definedName name="BExB5QYVEZWFE5DQVHAM760EV05X" localSheetId="14" hidden="1">#REF!</definedName>
    <definedName name="BExB5QYVEZWFE5DQVHAM760EV05X" hidden="1">#REF!</definedName>
    <definedName name="BExB5U9IRH14EMOE0YGIE3WIVLFS" localSheetId="15" hidden="1">#REF!</definedName>
    <definedName name="BExB5U9IRH14EMOE0YGIE3WIVLFS" localSheetId="14" hidden="1">#REF!</definedName>
    <definedName name="BExB5U9IRH14EMOE0YGIE3WIVLFS" hidden="1">#REF!</definedName>
    <definedName name="BExB5V5WWQYPK4GCSYZQALJYGC94" localSheetId="15" hidden="1">#REF!</definedName>
    <definedName name="BExB5V5WWQYPK4GCSYZQALJYGC94" localSheetId="14" hidden="1">#REF!</definedName>
    <definedName name="BExB5V5WWQYPK4GCSYZQALJYGC94" hidden="1">#REF!</definedName>
    <definedName name="BExB5VWYMOV6BAIH7XUBBVPU7MMD" localSheetId="15" hidden="1">#REF!</definedName>
    <definedName name="BExB5VWYMOV6BAIH7XUBBVPU7MMD" localSheetId="14" hidden="1">#REF!</definedName>
    <definedName name="BExB5VWYMOV6BAIH7XUBBVPU7MMD" hidden="1">#REF!</definedName>
    <definedName name="BExB610DZWIJP1B72U9QM42COH2B" localSheetId="15" hidden="1">#REF!</definedName>
    <definedName name="BExB610DZWIJP1B72U9QM42COH2B" localSheetId="14" hidden="1">#REF!</definedName>
    <definedName name="BExB610DZWIJP1B72U9QM42COH2B" hidden="1">#REF!</definedName>
    <definedName name="BExB64AX81KEVMGZDXB25NB459SW" localSheetId="15" hidden="1">#REF!</definedName>
    <definedName name="BExB64AX81KEVMGZDXB25NB459SW" localSheetId="14" hidden="1">#REF!</definedName>
    <definedName name="BExB64AX81KEVMGZDXB25NB459SW" hidden="1">#REF!</definedName>
    <definedName name="BExB6C3FUAKK9ML5T767NMWGA9YB" localSheetId="15" hidden="1">#REF!</definedName>
    <definedName name="BExB6C3FUAKK9ML5T767NMWGA9YB" localSheetId="14" hidden="1">#REF!</definedName>
    <definedName name="BExB6C3FUAKK9ML5T767NMWGA9YB" hidden="1">#REF!</definedName>
    <definedName name="BExB6C8X6JYRLKZKK17VE3QUNL3D" localSheetId="15" hidden="1">#REF!</definedName>
    <definedName name="BExB6C8X6JYRLKZKK17VE3QUNL3D" localSheetId="14" hidden="1">#REF!</definedName>
    <definedName name="BExB6C8X6JYRLKZKK17VE3QUNL3D" hidden="1">#REF!</definedName>
    <definedName name="BExB6HN3QRFPXM71MDUK21BKM7PF" localSheetId="15" hidden="1">#REF!</definedName>
    <definedName name="BExB6HN3QRFPXM71MDUK21BKM7PF" localSheetId="14" hidden="1">#REF!</definedName>
    <definedName name="BExB6HN3QRFPXM71MDUK21BKM7PF" hidden="1">#REF!</definedName>
    <definedName name="BExB6I39SKL5BMHHDD9EED7FQD9Z" localSheetId="15" hidden="1">#REF!</definedName>
    <definedName name="BExB6I39SKL5BMHHDD9EED7FQD9Z" localSheetId="14" hidden="1">#REF!</definedName>
    <definedName name="BExB6I39SKL5BMHHDD9EED7FQD9Z" hidden="1">#REF!</definedName>
    <definedName name="BExB6IZMHCZ3LB7N73KD90YB1HBZ" localSheetId="15" hidden="1">#REF!</definedName>
    <definedName name="BExB6IZMHCZ3LB7N73KD90YB1HBZ" localSheetId="14" hidden="1">#REF!</definedName>
    <definedName name="BExB6IZMHCZ3LB7N73KD90YB1HBZ" hidden="1">#REF!</definedName>
    <definedName name="BExB719SGNX4Y8NE6JEXC555K596" localSheetId="15" hidden="1">#REF!</definedName>
    <definedName name="BExB719SGNX4Y8NE6JEXC555K596" localSheetId="14" hidden="1">#REF!</definedName>
    <definedName name="BExB719SGNX4Y8NE6JEXC555K596" hidden="1">#REF!</definedName>
    <definedName name="BExB7265DCHKS7V2OWRBXCZTEIW9" localSheetId="15" hidden="1">#REF!</definedName>
    <definedName name="BExB7265DCHKS7V2OWRBXCZTEIW9" localSheetId="14" hidden="1">#REF!</definedName>
    <definedName name="BExB7265DCHKS7V2OWRBXCZTEIW9" hidden="1">#REF!</definedName>
    <definedName name="BExB74PS5P9G0P09Y6DZSCX0FLTJ" localSheetId="15" hidden="1">#REF!</definedName>
    <definedName name="BExB74PS5P9G0P09Y6DZSCX0FLTJ" localSheetId="14" hidden="1">#REF!</definedName>
    <definedName name="BExB74PS5P9G0P09Y6DZSCX0FLTJ" hidden="1">#REF!</definedName>
    <definedName name="BExB78RH79J0MIF7H8CAZ0CFE88Q" localSheetId="15" hidden="1">#REF!</definedName>
    <definedName name="BExB78RH79J0MIF7H8CAZ0CFE88Q" localSheetId="14" hidden="1">#REF!</definedName>
    <definedName name="BExB78RH79J0MIF7H8CAZ0CFE88Q" hidden="1">#REF!</definedName>
    <definedName name="BExB7ELT09HGDVO5BJC1ZY9D09GZ" localSheetId="15" hidden="1">#REF!</definedName>
    <definedName name="BExB7ELT09HGDVO5BJC1ZY9D09GZ" localSheetId="14" hidden="1">#REF!</definedName>
    <definedName name="BExB7ELT09HGDVO5BJC1ZY9D09GZ" hidden="1">#REF!</definedName>
    <definedName name="BExB7F7EIHG0MYMQYUVG9HIZPHMZ" localSheetId="15" hidden="1">#REF!</definedName>
    <definedName name="BExB7F7EIHG0MYMQYUVG9HIZPHMZ" localSheetId="14" hidden="1">#REF!</definedName>
    <definedName name="BExB7F7EIHG0MYMQYUVG9HIZPHMZ" hidden="1">#REF!</definedName>
    <definedName name="BExB806PAXX70XUTA3ZI7OORD78R" localSheetId="15" hidden="1">#REF!</definedName>
    <definedName name="BExB806PAXX70XUTA3ZI7OORD78R" localSheetId="14" hidden="1">#REF!</definedName>
    <definedName name="BExB806PAXX70XUTA3ZI7OORD78R" hidden="1">#REF!</definedName>
    <definedName name="BExB83199EQQS6I5HE7WADNCK8OE" localSheetId="15" hidden="1">#REF!</definedName>
    <definedName name="BExB83199EQQS6I5HE7WADNCK8OE" localSheetId="14" hidden="1">#REF!</definedName>
    <definedName name="BExB83199EQQS6I5HE7WADNCK8OE" hidden="1">#REF!</definedName>
    <definedName name="BExB8HF4UBVZKQCSRFRUQL2EE6VL" localSheetId="15" hidden="1">#REF!</definedName>
    <definedName name="BExB8HF4UBVZKQCSRFRUQL2EE6VL" localSheetId="14" hidden="1">#REF!</definedName>
    <definedName name="BExB8HF4UBVZKQCSRFRUQL2EE6VL" hidden="1">#REF!</definedName>
    <definedName name="BExB8HKHKZ1ORJZUYGG2M4VSCC39" localSheetId="15" hidden="1">#REF!</definedName>
    <definedName name="BExB8HKHKZ1ORJZUYGG2M4VSCC39" localSheetId="14" hidden="1">#REF!</definedName>
    <definedName name="BExB8HKHKZ1ORJZUYGG2M4VSCC39" hidden="1">#REF!</definedName>
    <definedName name="BExB8HV9YUS1Q77M9SNFRKDLU5HS" localSheetId="15" hidden="1">#REF!</definedName>
    <definedName name="BExB8HV9YUS1Q77M9SNFRKDLU5HS" localSheetId="14" hidden="1">#REF!</definedName>
    <definedName name="BExB8HV9YUS1Q77M9SNFRKDLU5HS" hidden="1">#REF!</definedName>
    <definedName name="BExB8QPH8DC5BESEVPSMBCWVN6PO" localSheetId="15" hidden="1">#REF!</definedName>
    <definedName name="BExB8QPH8DC5BESEVPSMBCWVN6PO" localSheetId="14" hidden="1">#REF!</definedName>
    <definedName name="BExB8QPH8DC5BESEVPSMBCWVN6PO" hidden="1">#REF!</definedName>
    <definedName name="BExB8U5N0D85YR8APKN3PPKG0FWP" localSheetId="15" hidden="1">#REF!</definedName>
    <definedName name="BExB8U5N0D85YR8APKN3PPKG0FWP" localSheetId="14" hidden="1">#REF!</definedName>
    <definedName name="BExB8U5N0D85YR8APKN3PPKG0FWP" hidden="1">#REF!</definedName>
    <definedName name="BExB93G413CK5DKO7925ZHSOBGIN" localSheetId="15" hidden="1">#REF!</definedName>
    <definedName name="BExB93G413CK5DKO7925ZHSOBGIN" localSheetId="14" hidden="1">#REF!</definedName>
    <definedName name="BExB93G413CK5DKO7925ZHSOBGIN" hidden="1">#REF!</definedName>
    <definedName name="BExB96LBXL1JW5A4PP93UJ9UDLKZ" localSheetId="15" hidden="1">#REF!</definedName>
    <definedName name="BExB96LBXL1JW5A4PP93UJ9UDLKZ" localSheetId="14" hidden="1">#REF!</definedName>
    <definedName name="BExB96LBXL1JW5A4PP93UJ9UDLKZ" hidden="1">#REF!</definedName>
    <definedName name="BExB9DHI5I2TJ2LXYPM98EE81L27" localSheetId="15" hidden="1">#REF!</definedName>
    <definedName name="BExB9DHI5I2TJ2LXYPM98EE81L27" localSheetId="14" hidden="1">#REF!</definedName>
    <definedName name="BExB9DHI5I2TJ2LXYPM98EE81L27" hidden="1">#REF!</definedName>
    <definedName name="BExB9G6LZG5OQUY0GZLHX066V3D4" localSheetId="15" hidden="1">#REF!</definedName>
    <definedName name="BExB9G6LZG5OQUY0GZLHX066V3D4" localSheetId="14" hidden="1">#REF!</definedName>
    <definedName name="BExB9G6LZG5OQUY0GZLHX066V3D4" hidden="1">#REF!</definedName>
    <definedName name="BExB9IFG9FW3RQUDIMDFKIYDB4HE" localSheetId="15" hidden="1">#REF!</definedName>
    <definedName name="BExB9IFG9FW3RQUDIMDFKIYDB4HE" localSheetId="14" hidden="1">#REF!</definedName>
    <definedName name="BExB9IFG9FW3RQUDIMDFKIYDB4HE" hidden="1">#REF!</definedName>
    <definedName name="BExB9NDIZ7LGMTL8351GRA6VK2K0" localSheetId="15" hidden="1">#REF!</definedName>
    <definedName name="BExB9NDIZ7LGMTL8351GRA6VK2K0" localSheetId="14" hidden="1">#REF!</definedName>
    <definedName name="BExB9NDIZ7LGMTL8351GRA6VK2K0" hidden="1">#REF!</definedName>
    <definedName name="BExB9Q2MZZHBGW8QQKVEYIMJBPIE" localSheetId="15" hidden="1">#REF!</definedName>
    <definedName name="BExB9Q2MZZHBGW8QQKVEYIMJBPIE" localSheetId="14" hidden="1">#REF!</definedName>
    <definedName name="BExB9Q2MZZHBGW8QQKVEYIMJBPIE" hidden="1">#REF!</definedName>
    <definedName name="BExBA1GON0EZRJ20UYPILAPLNQWM" localSheetId="15" hidden="1">#REF!</definedName>
    <definedName name="BExBA1GON0EZRJ20UYPILAPLNQWM" localSheetId="14" hidden="1">#REF!</definedName>
    <definedName name="BExBA1GON0EZRJ20UYPILAPLNQWM" hidden="1">#REF!</definedName>
    <definedName name="BExBA525BALJ5HMTDMMSM5WWJ1YW" localSheetId="15" hidden="1">#REF!</definedName>
    <definedName name="BExBA525BALJ5HMTDMMSM5WWJ1YW" localSheetId="14" hidden="1">#REF!</definedName>
    <definedName name="BExBA525BALJ5HMTDMMSM5WWJ1YW" hidden="1">#REF!</definedName>
    <definedName name="BExBA69ASGYRZW1G1DYIS9QRRTBN" localSheetId="15" hidden="1">#REF!</definedName>
    <definedName name="BExBA69ASGYRZW1G1DYIS9QRRTBN" localSheetId="14" hidden="1">#REF!</definedName>
    <definedName name="BExBA69ASGYRZW1G1DYIS9QRRTBN" hidden="1">#REF!</definedName>
    <definedName name="BExBA6K42582A14WFFWQ3Q8QQWB6" localSheetId="15" hidden="1">#REF!</definedName>
    <definedName name="BExBA6K42582A14WFFWQ3Q8QQWB6" localSheetId="14" hidden="1">#REF!</definedName>
    <definedName name="BExBA6K42582A14WFFWQ3Q8QQWB6" hidden="1">#REF!</definedName>
    <definedName name="BExBA8I5D4R8R2PYQ1K16TWGTOEP" localSheetId="15" hidden="1">#REF!</definedName>
    <definedName name="BExBA8I5D4R8R2PYQ1K16TWGTOEP" localSheetId="14" hidden="1">#REF!</definedName>
    <definedName name="BExBA8I5D4R8R2PYQ1K16TWGTOEP" hidden="1">#REF!</definedName>
    <definedName name="BExBA93PE0DGUUTA7LLSIGBIXWE5" localSheetId="15" hidden="1">#REF!</definedName>
    <definedName name="BExBA93PE0DGUUTA7LLSIGBIXWE5" localSheetId="14" hidden="1">#REF!</definedName>
    <definedName name="BExBA93PE0DGUUTA7LLSIGBIXWE5" hidden="1">#REF!</definedName>
    <definedName name="BExBABCQMR685CQ1SC8CECO7GTGB" localSheetId="15" hidden="1">#REF!</definedName>
    <definedName name="BExBABCQMR685CQ1SC8CECO7GTGB" localSheetId="14" hidden="1">#REF!</definedName>
    <definedName name="BExBABCQMR685CQ1SC8CECO7GTGB" hidden="1">#REF!</definedName>
    <definedName name="BExBAI8X0FKDQJ6YZJQDTTG4ZCWY" localSheetId="15" hidden="1">#REF!</definedName>
    <definedName name="BExBAI8X0FKDQJ6YZJQDTTG4ZCWY" localSheetId="14" hidden="1">#REF!</definedName>
    <definedName name="BExBAI8X0FKDQJ6YZJQDTTG4ZCWY" hidden="1">#REF!</definedName>
    <definedName name="BExBAKN7XIBAXCF9PCNVS038PCQO" localSheetId="15" hidden="1">#REF!</definedName>
    <definedName name="BExBAKN7XIBAXCF9PCNVS038PCQO" localSheetId="14" hidden="1">#REF!</definedName>
    <definedName name="BExBAKN7XIBAXCF9PCNVS038PCQO" hidden="1">#REF!</definedName>
    <definedName name="BExBAKXZ7PBW3DDKKA5MWC1ZUC7O" localSheetId="15" hidden="1">#REF!</definedName>
    <definedName name="BExBAKXZ7PBW3DDKKA5MWC1ZUC7O" localSheetId="14" hidden="1">#REF!</definedName>
    <definedName name="BExBAKXZ7PBW3DDKKA5MWC1ZUC7O" hidden="1">#REF!</definedName>
    <definedName name="BExBAO8NLXZXHO6KCIECSFCH3RR0" localSheetId="15" hidden="1">#REF!</definedName>
    <definedName name="BExBAO8NLXZXHO6KCIECSFCH3RR0" localSheetId="14" hidden="1">#REF!</definedName>
    <definedName name="BExBAO8NLXZXHO6KCIECSFCH3RR0" hidden="1">#REF!</definedName>
    <definedName name="BExBAOOT1KBSIEISN1ADL4RMY879" localSheetId="15" hidden="1">#REF!</definedName>
    <definedName name="BExBAOOT1KBSIEISN1ADL4RMY879" localSheetId="14" hidden="1">#REF!</definedName>
    <definedName name="BExBAOOT1KBSIEISN1ADL4RMY879" hidden="1">#REF!</definedName>
    <definedName name="BExBAVKX8Q09370X1GCZWJ4E91YJ" localSheetId="15" hidden="1">#REF!</definedName>
    <definedName name="BExBAVKX8Q09370X1GCZWJ4E91YJ" localSheetId="14" hidden="1">#REF!</definedName>
    <definedName name="BExBAVKX8Q09370X1GCZWJ4E91YJ" hidden="1">#REF!</definedName>
    <definedName name="BExBAX2X2ENJYO4QTR5VAIQ86L7B" localSheetId="15" hidden="1">#REF!</definedName>
    <definedName name="BExBAX2X2ENJYO4QTR5VAIQ86L7B" localSheetId="14" hidden="1">#REF!</definedName>
    <definedName name="BExBAX2X2ENJYO4QTR5VAIQ86L7B" hidden="1">#REF!</definedName>
    <definedName name="BExBAZ13D3F1DVJQ6YJ8JGUYEYJE" localSheetId="15" hidden="1">#REF!</definedName>
    <definedName name="BExBAZ13D3F1DVJQ6YJ8JGUYEYJE" localSheetId="14" hidden="1">#REF!</definedName>
    <definedName name="BExBAZ13D3F1DVJQ6YJ8JGUYEYJE" hidden="1">#REF!</definedName>
    <definedName name="BExBBMPCB1QOZY8WWEX4J21JDE6U" localSheetId="15" hidden="1">#REF!</definedName>
    <definedName name="BExBBMPCB1QOZY8WWEX4J21JDE6U" localSheetId="14" hidden="1">#REF!</definedName>
    <definedName name="BExBBMPCB1QOZY8WWEX4J21JDE6U" hidden="1">#REF!</definedName>
    <definedName name="BExBBU1QQWUE0YFG7O1TN0RFLSSG" localSheetId="15" hidden="1">#REF!</definedName>
    <definedName name="BExBBU1QQWUE0YFG7O1TN0RFLSSG" localSheetId="14" hidden="1">#REF!</definedName>
    <definedName name="BExBBU1QQWUE0YFG7O1TN0RFLSSG" hidden="1">#REF!</definedName>
    <definedName name="BExBBUCJQRR74Q7GPWDEZXYK2KJL" localSheetId="15" hidden="1">#REF!</definedName>
    <definedName name="BExBBUCJQRR74Q7GPWDEZXYK2KJL" localSheetId="14" hidden="1">#REF!</definedName>
    <definedName name="BExBBUCJQRR74Q7GPWDEZXYK2KJL" hidden="1">#REF!</definedName>
    <definedName name="BExBBV8XVMD9CKZY711T0BN7H3PM" localSheetId="15" hidden="1">#REF!</definedName>
    <definedName name="BExBBV8XVMD9CKZY711T0BN7H3PM" localSheetId="14" hidden="1">#REF!</definedName>
    <definedName name="BExBBV8XVMD9CKZY711T0BN7H3PM" hidden="1">#REF!</definedName>
    <definedName name="BExBC78HXWXHO3XAB6E8NVTBGLJS" localSheetId="15" hidden="1">#REF!</definedName>
    <definedName name="BExBC78HXWXHO3XAB6E8NVTBGLJS" localSheetId="14" hidden="1">#REF!</definedName>
    <definedName name="BExBC78HXWXHO3XAB6E8NVTBGLJS" hidden="1">#REF!</definedName>
    <definedName name="BExBCFH3SMGZ2IPHFB6BCM9O3W0H" localSheetId="15" hidden="1">#REF!</definedName>
    <definedName name="BExBCFH3SMGZ2IPHFB6BCM9O3W0H" localSheetId="14" hidden="1">#REF!</definedName>
    <definedName name="BExBCFH3SMGZ2IPHFB6BCM9O3W0H" hidden="1">#REF!</definedName>
    <definedName name="BExBCK9SCAABKOT9IP6TEPRR7YDT" localSheetId="15" hidden="1">#REF!</definedName>
    <definedName name="BExBCK9SCAABKOT9IP6TEPRR7YDT" localSheetId="14" hidden="1">#REF!</definedName>
    <definedName name="BExBCK9SCAABKOT9IP6TEPRR7YDT" hidden="1">#REF!</definedName>
    <definedName name="BExBCKKJFFT2RP50WNPKBT7X8PJ3" localSheetId="15" hidden="1">#REF!</definedName>
    <definedName name="BExBCKKJFFT2RP50WNPKBT7X8PJ3" localSheetId="14" hidden="1">#REF!</definedName>
    <definedName name="BExBCKKJFFT2RP50WNPKBT7X8PJ3" hidden="1">#REF!</definedName>
    <definedName name="BExBCKKJTIRKC1RZJRTK65HHLX4W" localSheetId="15" hidden="1">#REF!</definedName>
    <definedName name="BExBCKKJTIRKC1RZJRTK65HHLX4W" localSheetId="14" hidden="1">#REF!</definedName>
    <definedName name="BExBCKKJTIRKC1RZJRTK65HHLX4W" hidden="1">#REF!</definedName>
    <definedName name="BExBCLMEPAN3XXX174TU8SS0627Q" localSheetId="15" hidden="1">#REF!</definedName>
    <definedName name="BExBCLMEPAN3XXX174TU8SS0627Q" localSheetId="14" hidden="1">#REF!</definedName>
    <definedName name="BExBCLMEPAN3XXX174TU8SS0627Q" hidden="1">#REF!</definedName>
    <definedName name="BExBCRBEYR2KZ8FAQFZ2NHY13WIY" localSheetId="15" hidden="1">#REF!</definedName>
    <definedName name="BExBCRBEYR2KZ8FAQFZ2NHY13WIY" localSheetId="14" hidden="1">#REF!</definedName>
    <definedName name="BExBCRBEYR2KZ8FAQFZ2NHY13WIY" hidden="1">#REF!</definedName>
    <definedName name="BExBD4I559NXSV6J07Q343TKYMVJ" localSheetId="15" hidden="1">#REF!</definedName>
    <definedName name="BExBD4I559NXSV6J07Q343TKYMVJ" localSheetId="14" hidden="1">#REF!</definedName>
    <definedName name="BExBD4I559NXSV6J07Q343TKYMVJ" hidden="1">#REF!</definedName>
    <definedName name="BExBD9W8C0W9N6L1AFL18JP4H94W" localSheetId="15" hidden="1">#REF!</definedName>
    <definedName name="BExBD9W8C0W9N6L1AFL18JP4H94W" localSheetId="14" hidden="1">#REF!</definedName>
    <definedName name="BExBD9W8C0W9N6L1AFL18JP4H94W" hidden="1">#REF!</definedName>
    <definedName name="BExBDBZQLTX3OGFYGULQFK5WEZU5" localSheetId="15" hidden="1">#REF!</definedName>
    <definedName name="BExBDBZQLTX3OGFYGULQFK5WEZU5" localSheetId="14" hidden="1">#REF!</definedName>
    <definedName name="BExBDBZQLTX3OGFYGULQFK5WEZU5" hidden="1">#REF!</definedName>
    <definedName name="BExBDJS9TUEU8Z84IV59E5V4T8K6" localSheetId="15" hidden="1">#REF!</definedName>
    <definedName name="BExBDJS9TUEU8Z84IV59E5V4T8K6" localSheetId="14" hidden="1">#REF!</definedName>
    <definedName name="BExBDJS9TUEU8Z84IV59E5V4T8K6" hidden="1">#REF!</definedName>
    <definedName name="BExBDKOMSVH4XMH52CFJ3F028I9R" localSheetId="15" hidden="1">#REF!</definedName>
    <definedName name="BExBDKOMSVH4XMH52CFJ3F028I9R" localSheetId="14" hidden="1">#REF!</definedName>
    <definedName name="BExBDKOMSVH4XMH52CFJ3F028I9R" hidden="1">#REF!</definedName>
    <definedName name="BExBDSRXVZQ0W5WXQMP5XD00GRRL" localSheetId="15" hidden="1">#REF!</definedName>
    <definedName name="BExBDSRXVZQ0W5WXQMP5XD00GRRL" localSheetId="14" hidden="1">#REF!</definedName>
    <definedName name="BExBDSRXVZQ0W5WXQMP5XD00GRRL" hidden="1">#REF!</definedName>
    <definedName name="BExBDTJ0J7XEHB9OATXFF5I8FZBJ" localSheetId="15" hidden="1">#REF!</definedName>
    <definedName name="BExBDTJ0J7XEHB9OATXFF5I8FZBJ" localSheetId="14" hidden="1">#REF!</definedName>
    <definedName name="BExBDTJ0J7XEHB9OATXFF5I8FZBJ" hidden="1">#REF!</definedName>
    <definedName name="BExBDUVGK3E1J4JY9ZYTS7V14BLY" localSheetId="15" hidden="1">#REF!</definedName>
    <definedName name="BExBDUVGK3E1J4JY9ZYTS7V14BLY" localSheetId="14" hidden="1">#REF!</definedName>
    <definedName name="BExBDUVGK3E1J4JY9ZYTS7V14BLY" hidden="1">#REF!</definedName>
    <definedName name="BExBE0KGY14GSWOGPU4HSJRLD2UD" localSheetId="15" hidden="1">#REF!</definedName>
    <definedName name="BExBE0KGY14GSWOGPU4HSJRLD2UD" localSheetId="14" hidden="1">#REF!</definedName>
    <definedName name="BExBE0KGY14GSWOGPU4HSJRLD2UD" hidden="1">#REF!</definedName>
    <definedName name="BExBE162OSBKD30I7T1DKKPT3I9I" localSheetId="15" hidden="1">#REF!</definedName>
    <definedName name="BExBE162OSBKD30I7T1DKKPT3I9I" localSheetId="14" hidden="1">#REF!</definedName>
    <definedName name="BExBE162OSBKD30I7T1DKKPT3I9I" hidden="1">#REF!</definedName>
    <definedName name="BExBEC9ATLQZF86W1M3APSM4HEOH" localSheetId="15" hidden="1">#REF!</definedName>
    <definedName name="BExBEC9ATLQZF86W1M3APSM4HEOH" localSheetId="14" hidden="1">#REF!</definedName>
    <definedName name="BExBEC9ATLQZF86W1M3APSM4HEOH" hidden="1">#REF!</definedName>
    <definedName name="BExBEXU4CFCM1P5CTZ4NE14PBGDA" localSheetId="15" hidden="1">#REF!</definedName>
    <definedName name="BExBEXU4CFCM1P5CTZ4NE14PBGDA" localSheetId="14" hidden="1">#REF!</definedName>
    <definedName name="BExBEXU4CFCM1P5CTZ4NE14PBGDA" hidden="1">#REF!</definedName>
    <definedName name="BExBEYFQJE9YK12A6JBMRFKEC7RN" localSheetId="15" hidden="1">#REF!</definedName>
    <definedName name="BExBEYFQJE9YK12A6JBMRFKEC7RN" localSheetId="14" hidden="1">#REF!</definedName>
    <definedName name="BExBEYFQJE9YK12A6JBMRFKEC7RN" hidden="1">#REF!</definedName>
    <definedName name="BExBG1ED81J2O4A2S5F5Y3BPHMCR" localSheetId="15" hidden="1">#REF!</definedName>
    <definedName name="BExBG1ED81J2O4A2S5F5Y3BPHMCR" localSheetId="14" hidden="1">#REF!</definedName>
    <definedName name="BExBG1ED81J2O4A2S5F5Y3BPHMCR" hidden="1">#REF!</definedName>
    <definedName name="BExCRK0K58VDM9V35DGI6VK8C92V" localSheetId="15" hidden="1">#REF!</definedName>
    <definedName name="BExCRK0K58VDM9V35DGI6VK8C92V" localSheetId="14" hidden="1">#REF!</definedName>
    <definedName name="BExCRK0K58VDM9V35DGI6VK8C92V" hidden="1">#REF!</definedName>
    <definedName name="BExCRLIHS7466WFJ3RPIUGGXYESZ" localSheetId="15" hidden="1">#REF!</definedName>
    <definedName name="BExCRLIHS7466WFJ3RPIUGGXYESZ" localSheetId="14" hidden="1">#REF!</definedName>
    <definedName name="BExCRLIHS7466WFJ3RPIUGGXYESZ" hidden="1">#REF!</definedName>
    <definedName name="BExCRXSXMF4LHAQZHN64FXJPMVZ7" localSheetId="15" hidden="1">#REF!</definedName>
    <definedName name="BExCRXSXMF4LHAQZHN64FXJPMVZ7" localSheetId="14" hidden="1">#REF!</definedName>
    <definedName name="BExCRXSXMF4LHAQZHN64FXJPMVZ7" hidden="1">#REF!</definedName>
    <definedName name="BExCS1EDDUEAEWHVYXHIP9I1WCJH" localSheetId="15" hidden="1">#REF!</definedName>
    <definedName name="BExCS1EDDUEAEWHVYXHIP9I1WCJH" localSheetId="14" hidden="1">#REF!</definedName>
    <definedName name="BExCS1EDDUEAEWHVYXHIP9I1WCJH" hidden="1">#REF!</definedName>
    <definedName name="BExCS1P5QG0X3OTHKX07RALOE5T5" localSheetId="15" hidden="1">#REF!</definedName>
    <definedName name="BExCS1P5QG0X3OTHKX07RALOE5T5" localSheetId="14" hidden="1">#REF!</definedName>
    <definedName name="BExCS1P5QG0X3OTHKX07RALOE5T5" hidden="1">#REF!</definedName>
    <definedName name="BExCS7ZPMHFJ4UJDAL8CQOLSZ13B" localSheetId="15" hidden="1">#REF!</definedName>
    <definedName name="BExCS7ZPMHFJ4UJDAL8CQOLSZ13B" localSheetId="14" hidden="1">#REF!</definedName>
    <definedName name="BExCS7ZPMHFJ4UJDAL8CQOLSZ13B" hidden="1">#REF!</definedName>
    <definedName name="BExCS8W4NJUZH9S1CYB6XSDLEPBW" localSheetId="15" hidden="1">#REF!</definedName>
    <definedName name="BExCS8W4NJUZH9S1CYB6XSDLEPBW" localSheetId="14" hidden="1">#REF!</definedName>
    <definedName name="BExCS8W4NJUZH9S1CYB6XSDLEPBW" hidden="1">#REF!</definedName>
    <definedName name="BExCSAE1M6G20R41J0Y24YNN0YC1" localSheetId="15" hidden="1">#REF!</definedName>
    <definedName name="BExCSAE1M6G20R41J0Y24YNN0YC1" localSheetId="14" hidden="1">#REF!</definedName>
    <definedName name="BExCSAE1M6G20R41J0Y24YNN0YC1" hidden="1">#REF!</definedName>
    <definedName name="BExCSAOUZOYKHN7HV511TO8VDJ02" localSheetId="15" hidden="1">#REF!</definedName>
    <definedName name="BExCSAOUZOYKHN7HV511TO8VDJ02" localSheetId="14" hidden="1">#REF!</definedName>
    <definedName name="BExCSAOUZOYKHN7HV511TO8VDJ02" hidden="1">#REF!</definedName>
    <definedName name="BExCSJ2XVKHN6ULCF7JML0TCRKEO" localSheetId="15" hidden="1">#REF!</definedName>
    <definedName name="BExCSJ2XVKHN6ULCF7JML0TCRKEO" localSheetId="14" hidden="1">#REF!</definedName>
    <definedName name="BExCSJ2XVKHN6ULCF7JML0TCRKEO" hidden="1">#REF!</definedName>
    <definedName name="BExCSMOFTXSUEC1T46LR1UPYRCX5" localSheetId="15" hidden="1">#REF!</definedName>
    <definedName name="BExCSMOFTXSUEC1T46LR1UPYRCX5" localSheetId="14" hidden="1">#REF!</definedName>
    <definedName name="BExCSMOFTXSUEC1T46LR1UPYRCX5" hidden="1">#REF!</definedName>
    <definedName name="BExCSSDG3TM6TPKS19E9QYJEELZ6" localSheetId="15" hidden="1">#REF!</definedName>
    <definedName name="BExCSSDG3TM6TPKS19E9QYJEELZ6" localSheetId="14" hidden="1">#REF!</definedName>
    <definedName name="BExCSSDG3TM6TPKS19E9QYJEELZ6" hidden="1">#REF!</definedName>
    <definedName name="BExCSZV7U67UWXL2HKJNM5W1E4OO" localSheetId="15" hidden="1">#REF!</definedName>
    <definedName name="BExCSZV7U67UWXL2HKJNM5W1E4OO" localSheetId="14" hidden="1">#REF!</definedName>
    <definedName name="BExCSZV7U67UWXL2HKJNM5W1E4OO" hidden="1">#REF!</definedName>
    <definedName name="BExCT4NSDT61OCH04Y2QIFIOP75H" localSheetId="15" hidden="1">#REF!</definedName>
    <definedName name="BExCT4NSDT61OCH04Y2QIFIOP75H" localSheetId="14" hidden="1">#REF!</definedName>
    <definedName name="BExCT4NSDT61OCH04Y2QIFIOP75H" hidden="1">#REF!</definedName>
    <definedName name="BExCTHZWIPJVLE56GATEFKPIKLK2" localSheetId="15" hidden="1">#REF!</definedName>
    <definedName name="BExCTHZWIPJVLE56GATEFKPIKLK2" localSheetId="14" hidden="1">#REF!</definedName>
    <definedName name="BExCTHZWIPJVLE56GATEFKPIKLK2" hidden="1">#REF!</definedName>
    <definedName name="BExCTW8G3VCZ55S09HTUGXKB1P2M" localSheetId="15" hidden="1">#REF!</definedName>
    <definedName name="BExCTW8G3VCZ55S09HTUGXKB1P2M" localSheetId="14" hidden="1">#REF!</definedName>
    <definedName name="BExCTW8G3VCZ55S09HTUGXKB1P2M" hidden="1">#REF!</definedName>
    <definedName name="BExCTYS2KX0QANOLT8LGZ9WV3S3T" localSheetId="15" hidden="1">#REF!</definedName>
    <definedName name="BExCTYS2KX0QANOLT8LGZ9WV3S3T" localSheetId="14" hidden="1">#REF!</definedName>
    <definedName name="BExCTYS2KX0QANOLT8LGZ9WV3S3T" hidden="1">#REF!</definedName>
    <definedName name="BExCTZ2V6H9TT6LFGK3SADZ2TIGQ" localSheetId="15" hidden="1">#REF!</definedName>
    <definedName name="BExCTZ2V6H9TT6LFGK3SADZ2TIGQ" localSheetId="14" hidden="1">#REF!</definedName>
    <definedName name="BExCTZ2V6H9TT6LFGK3SADZ2TIGQ" hidden="1">#REF!</definedName>
    <definedName name="BExCTZZ9JNES4EDHW97NP0EGQALX" localSheetId="15" hidden="1">#REF!</definedName>
    <definedName name="BExCTZZ9JNES4EDHW97NP0EGQALX" localSheetId="14" hidden="1">#REF!</definedName>
    <definedName name="BExCTZZ9JNES4EDHW97NP0EGQALX" hidden="1">#REF!</definedName>
    <definedName name="BExCU0A1V6NMZQ9ASYJ8QIVQ5UR2" localSheetId="15" hidden="1">#REF!</definedName>
    <definedName name="BExCU0A1V6NMZQ9ASYJ8QIVQ5UR2" localSheetId="14" hidden="1">#REF!</definedName>
    <definedName name="BExCU0A1V6NMZQ9ASYJ8QIVQ5UR2" hidden="1">#REF!</definedName>
    <definedName name="BExCU2834920JBHSPCRC4UF80OLL" localSheetId="15" hidden="1">#REF!</definedName>
    <definedName name="BExCU2834920JBHSPCRC4UF80OLL" localSheetId="14" hidden="1">#REF!</definedName>
    <definedName name="BExCU2834920JBHSPCRC4UF80OLL" hidden="1">#REF!</definedName>
    <definedName name="BExCU8O54I3P3WRYWY1CRP3S78QY" localSheetId="15" hidden="1">#REF!</definedName>
    <definedName name="BExCU8O54I3P3WRYWY1CRP3S78QY" localSheetId="14" hidden="1">#REF!</definedName>
    <definedName name="BExCU8O54I3P3WRYWY1CRP3S78QY" hidden="1">#REF!</definedName>
    <definedName name="BExCUDRJO23YOKT8GPWOVQ4XEHF5" localSheetId="15" hidden="1">#REF!</definedName>
    <definedName name="BExCUDRJO23YOKT8GPWOVQ4XEHF5" localSheetId="14" hidden="1">#REF!</definedName>
    <definedName name="BExCUDRJO23YOKT8GPWOVQ4XEHF5" hidden="1">#REF!</definedName>
    <definedName name="BExCULEOALM7SEHVMQC4B4N25MRM" localSheetId="15" hidden="1">#REF!</definedName>
    <definedName name="BExCULEOALM7SEHVMQC4B4N25MRM" localSheetId="14" hidden="1">#REF!</definedName>
    <definedName name="BExCULEOALM7SEHVMQC4B4N25MRM" hidden="1">#REF!</definedName>
    <definedName name="BExCUPAXFR16YMWL30ME3F3BSRDZ" localSheetId="15" hidden="1">#REF!</definedName>
    <definedName name="BExCUPAXFR16YMWL30ME3F3BSRDZ" localSheetId="14" hidden="1">#REF!</definedName>
    <definedName name="BExCUPAXFR16YMWL30ME3F3BSRDZ" hidden="1">#REF!</definedName>
    <definedName name="BExCUR94DHCE47PUUWEMT5QZOYR2" localSheetId="15" hidden="1">#REF!</definedName>
    <definedName name="BExCUR94DHCE47PUUWEMT5QZOYR2" localSheetId="14" hidden="1">#REF!</definedName>
    <definedName name="BExCUR94DHCE47PUUWEMT5QZOYR2" hidden="1">#REF!</definedName>
    <definedName name="BExCV5HJSTBNPQZVGYJY9AZ4IJ26" localSheetId="15" hidden="1">#REF!</definedName>
    <definedName name="BExCV5HJSTBNPQZVGYJY9AZ4IJ26" localSheetId="14" hidden="1">#REF!</definedName>
    <definedName name="BExCV5HJSTBNPQZVGYJY9AZ4IJ26" hidden="1">#REF!</definedName>
    <definedName name="BExCV634L7SVHGB0UDDTRRQ2Q72H" localSheetId="15" hidden="1">#REF!</definedName>
    <definedName name="BExCV634L7SVHGB0UDDTRRQ2Q72H" localSheetId="14" hidden="1">#REF!</definedName>
    <definedName name="BExCV634L7SVHGB0UDDTRRQ2Q72H" hidden="1">#REF!</definedName>
    <definedName name="BExCVBXGSXT9FWJRG62PX9S1RK83" localSheetId="15" hidden="1">#REF!</definedName>
    <definedName name="BExCVBXGSXT9FWJRG62PX9S1RK83" localSheetId="14" hidden="1">#REF!</definedName>
    <definedName name="BExCVBXGSXT9FWJRG62PX9S1RK83" hidden="1">#REF!</definedName>
    <definedName name="BExCVHBNLOHNFS0JAV3I1XGPNH9W" localSheetId="15" hidden="1">#REF!</definedName>
    <definedName name="BExCVHBNLOHNFS0JAV3I1XGPNH9W" localSheetId="14" hidden="1">#REF!</definedName>
    <definedName name="BExCVHBNLOHNFS0JAV3I1XGPNH9W" hidden="1">#REF!</definedName>
    <definedName name="BExCVI86R31A2IOZIEBY1FJLVILD" localSheetId="15" hidden="1">#REF!</definedName>
    <definedName name="BExCVI86R31A2IOZIEBY1FJLVILD" localSheetId="14" hidden="1">#REF!</definedName>
    <definedName name="BExCVI86R31A2IOZIEBY1FJLVILD" hidden="1">#REF!</definedName>
    <definedName name="BExCVKGZXE0I9EIXKBZVSGSEY2RR" localSheetId="15" hidden="1">#REF!</definedName>
    <definedName name="BExCVKGZXE0I9EIXKBZVSGSEY2RR" localSheetId="14" hidden="1">#REF!</definedName>
    <definedName name="BExCVKGZXE0I9EIXKBZVSGSEY2RR" hidden="1">#REF!</definedName>
    <definedName name="BExCVNROVORCSNX9HKHKPHY0URS3" localSheetId="15" hidden="1">#REF!</definedName>
    <definedName name="BExCVNROVORCSNX9HKHKPHY0URS3" localSheetId="14" hidden="1">#REF!</definedName>
    <definedName name="BExCVNROVORCSNX9HKHKPHY0URS3" hidden="1">#REF!</definedName>
    <definedName name="BExCVPEZON7VV6NOWII8VZMONPCJ" localSheetId="15" hidden="1">#REF!</definedName>
    <definedName name="BExCVPEZON7VV6NOWII8VZMONPCJ" localSheetId="14" hidden="1">#REF!</definedName>
    <definedName name="BExCVPEZON7VV6NOWII8VZMONPCJ" hidden="1">#REF!</definedName>
    <definedName name="BExCVV44WY5807WGMTGKPW0GT256" localSheetId="15" hidden="1">#REF!</definedName>
    <definedName name="BExCVV44WY5807WGMTGKPW0GT256" localSheetId="14" hidden="1">#REF!</definedName>
    <definedName name="BExCVV44WY5807WGMTGKPW0GT256" hidden="1">#REF!</definedName>
    <definedName name="BExCVZ5PN4V6MRBZ04PZJW3GEF8S" localSheetId="15" hidden="1">#REF!</definedName>
    <definedName name="BExCVZ5PN4V6MRBZ04PZJW3GEF8S" localSheetId="14" hidden="1">#REF!</definedName>
    <definedName name="BExCVZ5PN4V6MRBZ04PZJW3GEF8S" hidden="1">#REF!</definedName>
    <definedName name="BExCW13R0GWJYGXZBNCPAHQN4NR2" localSheetId="15" hidden="1">#REF!</definedName>
    <definedName name="BExCW13R0GWJYGXZBNCPAHQN4NR2" localSheetId="14" hidden="1">#REF!</definedName>
    <definedName name="BExCW13R0GWJYGXZBNCPAHQN4NR2" hidden="1">#REF!</definedName>
    <definedName name="BExCW9Y5HWU4RJTNX74O6L24VGCK" localSheetId="15" hidden="1">#REF!</definedName>
    <definedName name="BExCW9Y5HWU4RJTNX74O6L24VGCK" localSheetId="14" hidden="1">#REF!</definedName>
    <definedName name="BExCW9Y5HWU4RJTNX74O6L24VGCK" hidden="1">#REF!</definedName>
    <definedName name="BExCWHADQJRXWFDGV2KMANWIY1YN" localSheetId="15" hidden="1">#REF!</definedName>
    <definedName name="BExCWHADQJRXWFDGV2KMANWIY1YN" localSheetId="14" hidden="1">#REF!</definedName>
    <definedName name="BExCWHADQJRXWFDGV2KMANWIY1YN" hidden="1">#REF!</definedName>
    <definedName name="BExCWPDPESGZS07QGBLSBWDNVJLZ" localSheetId="15" hidden="1">#REF!</definedName>
    <definedName name="BExCWPDPESGZS07QGBLSBWDNVJLZ" localSheetId="14" hidden="1">#REF!</definedName>
    <definedName name="BExCWPDPESGZS07QGBLSBWDNVJLZ" hidden="1">#REF!</definedName>
    <definedName name="BExCWTVKHIVCRHF8GC39KI58YM5K" localSheetId="15" hidden="1">#REF!</definedName>
    <definedName name="BExCWTVKHIVCRHF8GC39KI58YM5K" localSheetId="14" hidden="1">#REF!</definedName>
    <definedName name="BExCWTVKHIVCRHF8GC39KI58YM5K" hidden="1">#REF!</definedName>
    <definedName name="BExCX2KGRZBRVLZNM8SUSIE6A0RL" localSheetId="15" hidden="1">#REF!</definedName>
    <definedName name="BExCX2KGRZBRVLZNM8SUSIE6A0RL" localSheetId="14" hidden="1">#REF!</definedName>
    <definedName name="BExCX2KGRZBRVLZNM8SUSIE6A0RL" hidden="1">#REF!</definedName>
    <definedName name="BExCX3X451T70LZ1VF95L7W4Y4TM" localSheetId="15" hidden="1">#REF!</definedName>
    <definedName name="BExCX3X451T70LZ1VF95L7W4Y4TM" localSheetId="14" hidden="1">#REF!</definedName>
    <definedName name="BExCX3X451T70LZ1VF95L7W4Y4TM" hidden="1">#REF!</definedName>
    <definedName name="BExCX4NZ2N1OUGXM7EV0U7VULJMM" localSheetId="15" hidden="1">#REF!</definedName>
    <definedName name="BExCX4NZ2N1OUGXM7EV0U7VULJMM" localSheetId="14" hidden="1">#REF!</definedName>
    <definedName name="BExCX4NZ2N1OUGXM7EV0U7VULJMM" hidden="1">#REF!</definedName>
    <definedName name="BExCXILMURGYMAH6N5LF5DV6K3GM" localSheetId="15" hidden="1">#REF!</definedName>
    <definedName name="BExCXILMURGYMAH6N5LF5DV6K3GM" localSheetId="14" hidden="1">#REF!</definedName>
    <definedName name="BExCXILMURGYMAH6N5LF5DV6K3GM" hidden="1">#REF!</definedName>
    <definedName name="BExCXQUFBMXQ1650735H48B1AZT3" localSheetId="15" hidden="1">#REF!</definedName>
    <definedName name="BExCXQUFBMXQ1650735H48B1AZT3" localSheetId="14" hidden="1">#REF!</definedName>
    <definedName name="BExCXQUFBMXQ1650735H48B1AZT3" hidden="1">#REF!</definedName>
    <definedName name="BExCXYSBKJ9SZQD7XS2WUS6SVBJO" localSheetId="15" hidden="1">#REF!</definedName>
    <definedName name="BExCXYSBKJ9SZQD7XS2WUS6SVBJO" localSheetId="14" hidden="1">#REF!</definedName>
    <definedName name="BExCXYSBKJ9SZQD7XS2WUS6SVBJO" hidden="1">#REF!</definedName>
    <definedName name="BExCXZ8DGK5ZE8467LFEHX6JNQHJ" localSheetId="15" hidden="1">#REF!</definedName>
    <definedName name="BExCXZ8DGK5ZE8467LFEHX6JNQHJ" localSheetId="14" hidden="1">#REF!</definedName>
    <definedName name="BExCXZ8DGK5ZE8467LFEHX6JNQHJ" hidden="1">#REF!</definedName>
    <definedName name="BExCY2DQO9VLA77Q7EG3T0XNXX4F" localSheetId="15" hidden="1">#REF!</definedName>
    <definedName name="BExCY2DQO9VLA77Q7EG3T0XNXX4F" localSheetId="14" hidden="1">#REF!</definedName>
    <definedName name="BExCY2DQO9VLA77Q7EG3T0XNXX4F" hidden="1">#REF!</definedName>
    <definedName name="BExCY5Z7X93Z8XUOEASK50W08S36" localSheetId="15" hidden="1">#REF!</definedName>
    <definedName name="BExCY5Z7X93Z8XUOEASK50W08S36" localSheetId="14" hidden="1">#REF!</definedName>
    <definedName name="BExCY5Z7X93Z8XUOEASK50W08S36" hidden="1">#REF!</definedName>
    <definedName name="BExCY6VMJ68MX3C981R5Q0BX5791" localSheetId="15" hidden="1">#REF!</definedName>
    <definedName name="BExCY6VMJ68MX3C981R5Q0BX5791" localSheetId="14" hidden="1">#REF!</definedName>
    <definedName name="BExCY6VMJ68MX3C981R5Q0BX5791" hidden="1">#REF!</definedName>
    <definedName name="BExCYAH2SAZCPW6XCB7V7PMMCAWO" localSheetId="15" hidden="1">#REF!</definedName>
    <definedName name="BExCYAH2SAZCPW6XCB7V7PMMCAWO" localSheetId="14" hidden="1">#REF!</definedName>
    <definedName name="BExCYAH2SAZCPW6XCB7V7PMMCAWO" hidden="1">#REF!</definedName>
    <definedName name="BExCYDGYM1UGUNTB331L2E4L5F34" localSheetId="15" hidden="1">#REF!</definedName>
    <definedName name="BExCYDGYM1UGUNTB331L2E4L5F34" localSheetId="14" hidden="1">#REF!</definedName>
    <definedName name="BExCYDGYM1UGUNTB331L2E4L5F34" hidden="1">#REF!</definedName>
    <definedName name="BExCYN7KCKU1F6EXMNPQPTKNOT6A" localSheetId="15" hidden="1">#REF!</definedName>
    <definedName name="BExCYN7KCKU1F6EXMNPQPTKNOT6A" localSheetId="14" hidden="1">#REF!</definedName>
    <definedName name="BExCYN7KCKU1F6EXMNPQPTKNOT6A" hidden="1">#REF!</definedName>
    <definedName name="BExCYPRC5HJE6N2XQTHCT6NXGP8N" localSheetId="15" hidden="1">#REF!</definedName>
    <definedName name="BExCYPRC5HJE6N2XQTHCT6NXGP8N" localSheetId="14" hidden="1">#REF!</definedName>
    <definedName name="BExCYPRC5HJE6N2XQTHCT6NXGP8N" hidden="1">#REF!</definedName>
    <definedName name="BExCYQCX9ES8ZWW2L35B12WDNT73" localSheetId="15" hidden="1">#REF!</definedName>
    <definedName name="BExCYQCX9ES8ZWW2L35B12WDNT73" localSheetId="14" hidden="1">#REF!</definedName>
    <definedName name="BExCYQCX9ES8ZWW2L35B12WDNT73" hidden="1">#REF!</definedName>
    <definedName name="BExCYSLQY2CYU7DQ3QI07UGGS6OW" localSheetId="15" hidden="1">#REF!</definedName>
    <definedName name="BExCYSLQY2CYU7DQ3QI07UGGS6OW" localSheetId="14" hidden="1">#REF!</definedName>
    <definedName name="BExCYSLQY2CYU7DQ3QI07UGGS6OW" hidden="1">#REF!</definedName>
    <definedName name="BExCYUK0I3UEXZNFDW71G6Z6D8XR" localSheetId="15" hidden="1">#REF!</definedName>
    <definedName name="BExCYUK0I3UEXZNFDW71G6Z6D8XR" localSheetId="14" hidden="1">#REF!</definedName>
    <definedName name="BExCYUK0I3UEXZNFDW71G6Z6D8XR" hidden="1">#REF!</definedName>
    <definedName name="BExCZFZCXMLY5DWESYJ9NGTJYQ8M" localSheetId="15" hidden="1">#REF!</definedName>
    <definedName name="BExCZFZCXMLY5DWESYJ9NGTJYQ8M" localSheetId="14" hidden="1">#REF!</definedName>
    <definedName name="BExCZFZCXMLY5DWESYJ9NGTJYQ8M" hidden="1">#REF!</definedName>
    <definedName name="BExCZJ4P8WS0BDT31WDXI0ROE7D6" localSheetId="15" hidden="1">#REF!</definedName>
    <definedName name="BExCZJ4P8WS0BDT31WDXI0ROE7D6" localSheetId="14" hidden="1">#REF!</definedName>
    <definedName name="BExCZJ4P8WS0BDT31WDXI0ROE7D6" hidden="1">#REF!</definedName>
    <definedName name="BExCZKH6NI0EE02L995IFVBD1J59" localSheetId="15" hidden="1">#REF!</definedName>
    <definedName name="BExCZKH6NI0EE02L995IFVBD1J59" localSheetId="14" hidden="1">#REF!</definedName>
    <definedName name="BExCZKH6NI0EE02L995IFVBD1J59" hidden="1">#REF!</definedName>
    <definedName name="BExCZNRWARGGHWLSC1PEDZFLF3JV" localSheetId="15" hidden="1">#REF!</definedName>
    <definedName name="BExCZNRWARGGHWLSC1PEDZFLF3JV" localSheetId="14" hidden="1">#REF!</definedName>
    <definedName name="BExCZNRWARGGHWLSC1PEDZFLF3JV" hidden="1">#REF!</definedName>
    <definedName name="BExCZP9TBB61HISZ2U5QMQSO2LBE" localSheetId="15" hidden="1">#REF!</definedName>
    <definedName name="BExCZP9TBB61HISZ2U5QMQSO2LBE" localSheetId="14" hidden="1">#REF!</definedName>
    <definedName name="BExCZP9TBB61HISZ2U5QMQSO2LBE" hidden="1">#REF!</definedName>
    <definedName name="BExCZUD9FEOJBKDJ51Z3JON9LKJ8" localSheetId="15" hidden="1">#REF!</definedName>
    <definedName name="BExCZUD9FEOJBKDJ51Z3JON9LKJ8" localSheetId="14" hidden="1">#REF!</definedName>
    <definedName name="BExCZUD9FEOJBKDJ51Z3JON9LKJ8" hidden="1">#REF!</definedName>
    <definedName name="BExD0AUOVQT3UL53T2KUVJNGD0QF" localSheetId="15" hidden="1">#REF!</definedName>
    <definedName name="BExD0AUOVQT3UL53T2KUVJNGD0QF" localSheetId="14" hidden="1">#REF!</definedName>
    <definedName name="BExD0AUOVQT3UL53T2KUVJNGD0QF" hidden="1">#REF!</definedName>
    <definedName name="BExD0HALIN0JR4JTPGDEVAEE5EX5" localSheetId="15" hidden="1">#REF!</definedName>
    <definedName name="BExD0HALIN0JR4JTPGDEVAEE5EX5" localSheetId="14" hidden="1">#REF!</definedName>
    <definedName name="BExD0HALIN0JR4JTPGDEVAEE5EX5" hidden="1">#REF!</definedName>
    <definedName name="BExD0LCCDPG16YLY5WQSZF1XI5DA" localSheetId="15" hidden="1">#REF!</definedName>
    <definedName name="BExD0LCCDPG16YLY5WQSZF1XI5DA" localSheetId="14" hidden="1">#REF!</definedName>
    <definedName name="BExD0LCCDPG16YLY5WQSZF1XI5DA" hidden="1">#REF!</definedName>
    <definedName name="BExD0RMWSB4TRECEHTH6NN4K9DFZ" localSheetId="15" hidden="1">#REF!</definedName>
    <definedName name="BExD0RMWSB4TRECEHTH6NN4K9DFZ" localSheetId="14" hidden="1">#REF!</definedName>
    <definedName name="BExD0RMWSB4TRECEHTH6NN4K9DFZ" hidden="1">#REF!</definedName>
    <definedName name="BExD0U6KG10QGVDI1XSHK0J10A2V" localSheetId="15" hidden="1">#REF!</definedName>
    <definedName name="BExD0U6KG10QGVDI1XSHK0J10A2V" localSheetId="14" hidden="1">#REF!</definedName>
    <definedName name="BExD0U6KG10QGVDI1XSHK0J10A2V" hidden="1">#REF!</definedName>
    <definedName name="BExD0WQ6EQ2G82IAJI3FDQKGZH18" localSheetId="15" hidden="1">#REF!</definedName>
    <definedName name="BExD0WQ6EQ2G82IAJI3FDQKGZH18" localSheetId="14" hidden="1">#REF!</definedName>
    <definedName name="BExD0WQ6EQ2G82IAJI3FDQKGZH18" hidden="1">#REF!</definedName>
    <definedName name="BExD13RUIBGRXDL4QDZ305UKUR12" localSheetId="15" hidden="1">#REF!</definedName>
    <definedName name="BExD13RUIBGRXDL4QDZ305UKUR12" localSheetId="14" hidden="1">#REF!</definedName>
    <definedName name="BExD13RUIBGRXDL4QDZ305UKUR12" hidden="1">#REF!</definedName>
    <definedName name="BExD14DETV5R4OOTMAXD5NAKWRO3" localSheetId="15" hidden="1">#REF!</definedName>
    <definedName name="BExD14DETV5R4OOTMAXD5NAKWRO3" localSheetId="14" hidden="1">#REF!</definedName>
    <definedName name="BExD14DETV5R4OOTMAXD5NAKWRO3" hidden="1">#REF!</definedName>
    <definedName name="BExD1MI40YRCBI7KT4S9YHQJUO06" localSheetId="15" hidden="1">#REF!</definedName>
    <definedName name="BExD1MI40YRCBI7KT4S9YHQJUO06" localSheetId="14" hidden="1">#REF!</definedName>
    <definedName name="BExD1MI40YRCBI7KT4S9YHQJUO06" hidden="1">#REF!</definedName>
    <definedName name="BExD1OAU9OXQAZA4D70HP72CU6GB" localSheetId="15" hidden="1">#REF!</definedName>
    <definedName name="BExD1OAU9OXQAZA4D70HP72CU6GB" localSheetId="14" hidden="1">#REF!</definedName>
    <definedName name="BExD1OAU9OXQAZA4D70HP72CU6GB" hidden="1">#REF!</definedName>
    <definedName name="BExD1T8WPV0G6YOX7WMAIZD8XNBK" localSheetId="15" hidden="1">#REF!</definedName>
    <definedName name="BExD1T8WPV0G6YOX7WMAIZD8XNBK" localSheetId="14" hidden="1">#REF!</definedName>
    <definedName name="BExD1T8WPV0G6YOX7WMAIZD8XNBK" hidden="1">#REF!</definedName>
    <definedName name="BExD1Y1JV61416YA1XRQHKWPZIE7" localSheetId="15" hidden="1">#REF!</definedName>
    <definedName name="BExD1Y1JV61416YA1XRQHKWPZIE7" localSheetId="14" hidden="1">#REF!</definedName>
    <definedName name="BExD1Y1JV61416YA1XRQHKWPZIE7" hidden="1">#REF!</definedName>
    <definedName name="BExD2CFHIRMBKN5KXE5QP4XXEWFS" localSheetId="15" hidden="1">#REF!</definedName>
    <definedName name="BExD2CFHIRMBKN5KXE5QP4XXEWFS" localSheetId="14" hidden="1">#REF!</definedName>
    <definedName name="BExD2CFHIRMBKN5KXE5QP4XXEWFS" hidden="1">#REF!</definedName>
    <definedName name="BExD2DMHH1HWXQ9W0YYMDP8AAX8Q" localSheetId="15" hidden="1">#REF!</definedName>
    <definedName name="BExD2DMHH1HWXQ9W0YYMDP8AAX8Q" localSheetId="14" hidden="1">#REF!</definedName>
    <definedName name="BExD2DMHH1HWXQ9W0YYMDP8AAX8Q" hidden="1">#REF!</definedName>
    <definedName name="BExD2HTPC7IWBAU6OSQ67MQA8BYZ" localSheetId="15" hidden="1">#REF!</definedName>
    <definedName name="BExD2HTPC7IWBAU6OSQ67MQA8BYZ" localSheetId="14" hidden="1">#REF!</definedName>
    <definedName name="BExD2HTPC7IWBAU6OSQ67MQA8BYZ" hidden="1">#REF!</definedName>
    <definedName name="BExD2PWTVQ2CXNG6B7UDL8FIMXBH" localSheetId="15" hidden="1">#REF!</definedName>
    <definedName name="BExD2PWTVQ2CXNG6B7UDL8FIMXBH" localSheetId="14" hidden="1">#REF!</definedName>
    <definedName name="BExD2PWTVQ2CXNG6B7UDL8FIMXBH" hidden="1">#REF!</definedName>
    <definedName name="BExD2X9AQ03EX1AVVX44CXLXRPTI" localSheetId="15" hidden="1">#REF!</definedName>
    <definedName name="BExD2X9AQ03EX1AVVX44CXLXRPTI" localSheetId="14" hidden="1">#REF!</definedName>
    <definedName name="BExD2X9AQ03EX1AVVX44CXLXRPTI" hidden="1">#REF!</definedName>
    <definedName name="BExD2ZNL9MWJOEL2575KJZBDP2A6" localSheetId="15" hidden="1">#REF!</definedName>
    <definedName name="BExD2ZNL9MWJOEL2575KJZBDP2A6" localSheetId="14" hidden="1">#REF!</definedName>
    <definedName name="BExD2ZNL9MWJOEL2575KJZBDP2A6" hidden="1">#REF!</definedName>
    <definedName name="BExD34G79JRMB8BZRVN81P1H9MSB" localSheetId="15" hidden="1">#REF!</definedName>
    <definedName name="BExD34G79JRMB8BZRVN81P1H9MSB" localSheetId="14" hidden="1">#REF!</definedName>
    <definedName name="BExD34G79JRMB8BZRVN81P1H9MSB" hidden="1">#REF!</definedName>
    <definedName name="BExD35CL2NULPPEHAM954ETQIJA2" localSheetId="15" hidden="1">#REF!</definedName>
    <definedName name="BExD35CL2NULPPEHAM954ETQIJA2" localSheetId="14" hidden="1">#REF!</definedName>
    <definedName name="BExD35CL2NULPPEHAM954ETQIJA2" hidden="1">#REF!</definedName>
    <definedName name="BExD363H2VGFIQUCE6LS4AC5J0ZT" localSheetId="15" hidden="1">#REF!</definedName>
    <definedName name="BExD363H2VGFIQUCE6LS4AC5J0ZT" localSheetId="14" hidden="1">#REF!</definedName>
    <definedName name="BExD363H2VGFIQUCE6LS4AC5J0ZT" hidden="1">#REF!</definedName>
    <definedName name="BExD3A588E939V61P1XEW0FI5Q0S" localSheetId="15" hidden="1">#REF!</definedName>
    <definedName name="BExD3A588E939V61P1XEW0FI5Q0S" localSheetId="14" hidden="1">#REF!</definedName>
    <definedName name="BExD3A588E939V61P1XEW0FI5Q0S" hidden="1">#REF!</definedName>
    <definedName name="BExD3CJJDKVR9M18XI3WDZH80WL6" localSheetId="15" hidden="1">#REF!</definedName>
    <definedName name="BExD3CJJDKVR9M18XI3WDZH80WL6" localSheetId="14" hidden="1">#REF!</definedName>
    <definedName name="BExD3CJJDKVR9M18XI3WDZH80WL6" hidden="1">#REF!</definedName>
    <definedName name="BExD3ESD9WYJIB3TRDPJ1CKXRAVL" localSheetId="15" hidden="1">#REF!</definedName>
    <definedName name="BExD3ESD9WYJIB3TRDPJ1CKXRAVL" localSheetId="14" hidden="1">#REF!</definedName>
    <definedName name="BExD3ESD9WYJIB3TRDPJ1CKXRAVL" hidden="1">#REF!</definedName>
    <definedName name="BExD3F368X5S25MWSUNIV57RDB57" localSheetId="15" hidden="1">#REF!</definedName>
    <definedName name="BExD3F368X5S25MWSUNIV57RDB57" localSheetId="14" hidden="1">#REF!</definedName>
    <definedName name="BExD3F368X5S25MWSUNIV57RDB57" hidden="1">#REF!</definedName>
    <definedName name="BExD3I8JTNF4LTMFY6GRVDJ6VLGG" localSheetId="15" hidden="1">#REF!</definedName>
    <definedName name="BExD3I8JTNF4LTMFY6GRVDJ6VLGG" localSheetId="14" hidden="1">#REF!</definedName>
    <definedName name="BExD3I8JTNF4LTMFY6GRVDJ6VLGG" hidden="1">#REF!</definedName>
    <definedName name="BExD3IJ5IT335SOSNV9L85WKAOSI" localSheetId="15" hidden="1">#REF!</definedName>
    <definedName name="BExD3IJ5IT335SOSNV9L85WKAOSI" localSheetId="14" hidden="1">#REF!</definedName>
    <definedName name="BExD3IJ5IT335SOSNV9L85WKAOSI" hidden="1">#REF!</definedName>
    <definedName name="BExD3KBVUY57GMMQTOFEU6S6G1AY" localSheetId="15" hidden="1">#REF!</definedName>
    <definedName name="BExD3KBVUY57GMMQTOFEU6S6G1AY" localSheetId="14" hidden="1">#REF!</definedName>
    <definedName name="BExD3KBVUY57GMMQTOFEU6S6G1AY" hidden="1">#REF!</definedName>
    <definedName name="BExD3NMR7AW2Z6V8SC79VQR37NA6" localSheetId="15" hidden="1">#REF!</definedName>
    <definedName name="BExD3NMR7AW2Z6V8SC79VQR37NA6" localSheetId="14" hidden="1">#REF!</definedName>
    <definedName name="BExD3NMR7AW2Z6V8SC79VQR37NA6" hidden="1">#REF!</definedName>
    <definedName name="BExD3QXA2UQ2W4N7NYLUEOG40BZB" localSheetId="15" hidden="1">#REF!</definedName>
    <definedName name="BExD3QXA2UQ2W4N7NYLUEOG40BZB" localSheetId="14" hidden="1">#REF!</definedName>
    <definedName name="BExD3QXA2UQ2W4N7NYLUEOG40BZB" hidden="1">#REF!</definedName>
    <definedName name="BExD3U2N041TEJ7GCN005UTPHNXY" localSheetId="15" hidden="1">#REF!</definedName>
    <definedName name="BExD3U2N041TEJ7GCN005UTPHNXY" localSheetId="14" hidden="1">#REF!</definedName>
    <definedName name="BExD3U2N041TEJ7GCN005UTPHNXY" hidden="1">#REF!</definedName>
    <definedName name="BExD3VPY5VEI1LLQ4I16T16251DT" localSheetId="15" hidden="1">#REF!</definedName>
    <definedName name="BExD3VPY5VEI1LLQ4I16T16251DT" localSheetId="14" hidden="1">#REF!</definedName>
    <definedName name="BExD3VPY5VEI1LLQ4I16T16251DT" hidden="1">#REF!</definedName>
    <definedName name="BExD3XIUEZZ1KIHV7CPS7DKUGIN8" localSheetId="15" hidden="1">#REF!</definedName>
    <definedName name="BExD3XIUEZZ1KIHV7CPS7DKUGIN8" localSheetId="14" hidden="1">#REF!</definedName>
    <definedName name="BExD3XIUEZZ1KIHV7CPS7DKUGIN8" hidden="1">#REF!</definedName>
    <definedName name="BExD40O0CFTNJFOFMMM1KH0P7BUI" localSheetId="15" hidden="1">#REF!</definedName>
    <definedName name="BExD40O0CFTNJFOFMMM1KH0P7BUI" localSheetId="14" hidden="1">#REF!</definedName>
    <definedName name="BExD40O0CFTNJFOFMMM1KH0P7BUI" hidden="1">#REF!</definedName>
    <definedName name="BExD47UYINTJY1PDIW2S1FZ8ZMIO" localSheetId="15" hidden="1">#REF!</definedName>
    <definedName name="BExD47UYINTJY1PDIW2S1FZ8ZMIO" localSheetId="14" hidden="1">#REF!</definedName>
    <definedName name="BExD47UYINTJY1PDIW2S1FZ8ZMIO" hidden="1">#REF!</definedName>
    <definedName name="BExD4BR9HJ3MWWZ5KLVZWX9FJAUS" localSheetId="15" hidden="1">#REF!</definedName>
    <definedName name="BExD4BR9HJ3MWWZ5KLVZWX9FJAUS" localSheetId="14" hidden="1">#REF!</definedName>
    <definedName name="BExD4BR9HJ3MWWZ5KLVZWX9FJAUS" hidden="1">#REF!</definedName>
    <definedName name="BExD4F1WTKT3H0N9MF4H1LX7MBSY" localSheetId="15" hidden="1">#REF!</definedName>
    <definedName name="BExD4F1WTKT3H0N9MF4H1LX7MBSY" localSheetId="14" hidden="1">#REF!</definedName>
    <definedName name="BExD4F1WTKT3H0N9MF4H1LX7MBSY" hidden="1">#REF!</definedName>
    <definedName name="BExD4H5GQWXBS6LUL3TSP36DVO38" localSheetId="15" hidden="1">#REF!</definedName>
    <definedName name="BExD4H5GQWXBS6LUL3TSP36DVO38" localSheetId="14" hidden="1">#REF!</definedName>
    <definedName name="BExD4H5GQWXBS6LUL3TSP36DVO38" hidden="1">#REF!</definedName>
    <definedName name="BExD4JJSS3QDBLABCJCHD45SRNPI" localSheetId="15" hidden="1">#REF!</definedName>
    <definedName name="BExD4JJSS3QDBLABCJCHD45SRNPI" localSheetId="14" hidden="1">#REF!</definedName>
    <definedName name="BExD4JJSS3QDBLABCJCHD45SRNPI" hidden="1">#REF!</definedName>
    <definedName name="BExD4QQQ7V9LH5WWBJA3HKJXLVP6" localSheetId="15" hidden="1">#REF!</definedName>
    <definedName name="BExD4QQQ7V9LH5WWBJA3HKJXLVP6" localSheetId="14" hidden="1">#REF!</definedName>
    <definedName name="BExD4QQQ7V9LH5WWBJA3HKJXLVP6" hidden="1">#REF!</definedName>
    <definedName name="BExD4R1I0MKF033I5LPUYIMTZ6E8" localSheetId="15" hidden="1">#REF!</definedName>
    <definedName name="BExD4R1I0MKF033I5LPUYIMTZ6E8" localSheetId="14" hidden="1">#REF!</definedName>
    <definedName name="BExD4R1I0MKF033I5LPUYIMTZ6E8" hidden="1">#REF!</definedName>
    <definedName name="BExD50MT3M6XZLNUP9JL93EG6D9R" localSheetId="15" hidden="1">#REF!</definedName>
    <definedName name="BExD50MT3M6XZLNUP9JL93EG6D9R" localSheetId="14" hidden="1">#REF!</definedName>
    <definedName name="BExD50MT3M6XZLNUP9JL93EG6D9R" hidden="1">#REF!</definedName>
    <definedName name="BExD5EV7KDSVF1CJT38M4IBPFLPY" localSheetId="15" hidden="1">#REF!</definedName>
    <definedName name="BExD5EV7KDSVF1CJT38M4IBPFLPY" localSheetId="14" hidden="1">#REF!</definedName>
    <definedName name="BExD5EV7KDSVF1CJT38M4IBPFLPY" hidden="1">#REF!</definedName>
    <definedName name="BExD5FRK547OESJRYAW574DZEZ7J" localSheetId="15" hidden="1">#REF!</definedName>
    <definedName name="BExD5FRK547OESJRYAW574DZEZ7J" localSheetId="14" hidden="1">#REF!</definedName>
    <definedName name="BExD5FRK547OESJRYAW574DZEZ7J" hidden="1">#REF!</definedName>
    <definedName name="BExD5I5X2YA2YNCTCDSMEL4CWF4N" localSheetId="15" hidden="1">#REF!</definedName>
    <definedName name="BExD5I5X2YA2YNCTCDSMEL4CWF4N" localSheetId="14" hidden="1">#REF!</definedName>
    <definedName name="BExD5I5X2YA2YNCTCDSMEL4CWF4N" hidden="1">#REF!</definedName>
    <definedName name="BExD5QUSRFJWRQ1ZM50WYLCF74DF" localSheetId="15" hidden="1">#REF!</definedName>
    <definedName name="BExD5QUSRFJWRQ1ZM50WYLCF74DF" localSheetId="14" hidden="1">#REF!</definedName>
    <definedName name="BExD5QUSRFJWRQ1ZM50WYLCF74DF" hidden="1">#REF!</definedName>
    <definedName name="BExD5SSUIF6AJQHBHK8PNMFBPRYB" localSheetId="15" hidden="1">#REF!</definedName>
    <definedName name="BExD5SSUIF6AJQHBHK8PNMFBPRYB" localSheetId="14" hidden="1">#REF!</definedName>
    <definedName name="BExD5SSUIF6AJQHBHK8PNMFBPRYB" hidden="1">#REF!</definedName>
    <definedName name="BExD623C9LRX18BE0W2V6SZLQUXX" localSheetId="15" hidden="1">#REF!</definedName>
    <definedName name="BExD623C9LRX18BE0W2V6SZLQUXX" localSheetId="14" hidden="1">#REF!</definedName>
    <definedName name="BExD623C9LRX18BE0W2V6SZLQUXX" hidden="1">#REF!</definedName>
    <definedName name="BExD6CQA7UMJBXV7AIFAIHUF2ICX" localSheetId="15" hidden="1">#REF!</definedName>
    <definedName name="BExD6CQA7UMJBXV7AIFAIHUF2ICX" localSheetId="14" hidden="1">#REF!</definedName>
    <definedName name="BExD6CQA7UMJBXV7AIFAIHUF2ICX" hidden="1">#REF!</definedName>
    <definedName name="BExD6D18MCF5R8YJMPG21WE3GPJQ" localSheetId="15" hidden="1">#REF!</definedName>
    <definedName name="BExD6D18MCF5R8YJMPG21WE3GPJQ" localSheetId="14" hidden="1">#REF!</definedName>
    <definedName name="BExD6D18MCF5R8YJMPG21WE3GPJQ" hidden="1">#REF!</definedName>
    <definedName name="BExD6FKVK8WJWNYPVENR7Q8Q30PK" localSheetId="15" hidden="1">#REF!</definedName>
    <definedName name="BExD6FKVK8WJWNYPVENR7Q8Q30PK" localSheetId="14" hidden="1">#REF!</definedName>
    <definedName name="BExD6FKVK8WJWNYPVENR7Q8Q30PK" hidden="1">#REF!</definedName>
    <definedName name="BExD6GMP0LK8WKVWMIT1NNH8CHLF" localSheetId="15" hidden="1">#REF!</definedName>
    <definedName name="BExD6GMP0LK8WKVWMIT1NNH8CHLF" localSheetId="14" hidden="1">#REF!</definedName>
    <definedName name="BExD6GMP0LK8WKVWMIT1NNH8CHLF" hidden="1">#REF!</definedName>
    <definedName name="BExD6H2TE0WWAUIWVSSCLPZ6B88N" localSheetId="15" hidden="1">#REF!</definedName>
    <definedName name="BExD6H2TE0WWAUIWVSSCLPZ6B88N" localSheetId="14" hidden="1">#REF!</definedName>
    <definedName name="BExD6H2TE0WWAUIWVSSCLPZ6B88N" hidden="1">#REF!</definedName>
    <definedName name="BExD71LTOE015TV5RSAHM8NT8GVW" localSheetId="15" hidden="1">#REF!</definedName>
    <definedName name="BExD71LTOE015TV5RSAHM8NT8GVW" localSheetId="14" hidden="1">#REF!</definedName>
    <definedName name="BExD71LTOE015TV5RSAHM8NT8GVW" hidden="1">#REF!</definedName>
    <definedName name="BExD73USXVADC7EHGHVTQNCT06ZA" localSheetId="15" hidden="1">#REF!</definedName>
    <definedName name="BExD73USXVADC7EHGHVTQNCT06ZA" localSheetId="14" hidden="1">#REF!</definedName>
    <definedName name="BExD73USXVADC7EHGHVTQNCT06ZA" hidden="1">#REF!</definedName>
    <definedName name="BExD7GAIGULTB3YHM1OS9RBQOTEC" localSheetId="15" hidden="1">#REF!</definedName>
    <definedName name="BExD7GAIGULTB3YHM1OS9RBQOTEC" localSheetId="14" hidden="1">#REF!</definedName>
    <definedName name="BExD7GAIGULTB3YHM1OS9RBQOTEC" hidden="1">#REF!</definedName>
    <definedName name="BExD7IE1DHIS52UFDCTSKPJQNRD5" localSheetId="15" hidden="1">#REF!</definedName>
    <definedName name="BExD7IE1DHIS52UFDCTSKPJQNRD5" localSheetId="14" hidden="1">#REF!</definedName>
    <definedName name="BExD7IE1DHIS52UFDCTSKPJQNRD5" hidden="1">#REF!</definedName>
    <definedName name="BExD7IUBGUWHYC9UNZ1IY5XFYKQN" localSheetId="15" hidden="1">#REF!</definedName>
    <definedName name="BExD7IUBGUWHYC9UNZ1IY5XFYKQN" localSheetId="14" hidden="1">#REF!</definedName>
    <definedName name="BExD7IUBGUWHYC9UNZ1IY5XFYKQN" hidden="1">#REF!</definedName>
    <definedName name="BExD7JQOJ35HGL8U2OCEI2P2JT7I" localSheetId="15" hidden="1">#REF!</definedName>
    <definedName name="BExD7JQOJ35HGL8U2OCEI2P2JT7I" localSheetId="14" hidden="1">#REF!</definedName>
    <definedName name="BExD7JQOJ35HGL8U2OCEI2P2JT7I" hidden="1">#REF!</definedName>
    <definedName name="BExD7KSDKNDNH95NDT3S7GM3MUU2" localSheetId="15" hidden="1">#REF!</definedName>
    <definedName name="BExD7KSDKNDNH95NDT3S7GM3MUU2" localSheetId="14" hidden="1">#REF!</definedName>
    <definedName name="BExD7KSDKNDNH95NDT3S7GM3MUU2" hidden="1">#REF!</definedName>
    <definedName name="BExD8H5O087KQVWIVPUUID5VMGMS" localSheetId="15" hidden="1">#REF!</definedName>
    <definedName name="BExD8H5O087KQVWIVPUUID5VMGMS" localSheetId="14" hidden="1">#REF!</definedName>
    <definedName name="BExD8H5O087KQVWIVPUUID5VMGMS" hidden="1">#REF!</definedName>
    <definedName name="BExD8HLWJHFK6566YQLGOAPIWD7G" localSheetId="15" hidden="1">#REF!</definedName>
    <definedName name="BExD8HLWJHFK6566YQLGOAPIWD7G" localSheetId="14" hidden="1">#REF!</definedName>
    <definedName name="BExD8HLWJHFK6566YQLGOAPIWD7G" hidden="1">#REF!</definedName>
    <definedName name="BExD8OCLZMFN5K3VZYI4Q4ITVKUA" localSheetId="15" hidden="1">#REF!</definedName>
    <definedName name="BExD8OCLZMFN5K3VZYI4Q4ITVKUA" localSheetId="14" hidden="1">#REF!</definedName>
    <definedName name="BExD8OCLZMFN5K3VZYI4Q4ITVKUA" hidden="1">#REF!</definedName>
    <definedName name="BExD93C1R6LC0631ECHVFYH0R0PD" localSheetId="15" hidden="1">#REF!</definedName>
    <definedName name="BExD93C1R6LC0631ECHVFYH0R0PD" localSheetId="14" hidden="1">#REF!</definedName>
    <definedName name="BExD93C1R6LC0631ECHVFYH0R0PD" hidden="1">#REF!</definedName>
    <definedName name="BExD97TXIO0COVNN4OH3DEJ33YLM" localSheetId="15" hidden="1">#REF!</definedName>
    <definedName name="BExD97TXIO0COVNN4OH3DEJ33YLM" localSheetId="14" hidden="1">#REF!</definedName>
    <definedName name="BExD97TXIO0COVNN4OH3DEJ33YLM" hidden="1">#REF!</definedName>
    <definedName name="BExD99RZ1RFIMK6O1ZHSPJ68X9Y5" localSheetId="15" hidden="1">#REF!</definedName>
    <definedName name="BExD99RZ1RFIMK6O1ZHSPJ68X9Y5" localSheetId="14" hidden="1">#REF!</definedName>
    <definedName name="BExD99RZ1RFIMK6O1ZHSPJ68X9Y5" hidden="1">#REF!</definedName>
    <definedName name="BExD9ATSNNU6SJVYYUCUG2AFS57W" localSheetId="15" hidden="1">#REF!</definedName>
    <definedName name="BExD9ATSNNU6SJVYYUCUG2AFS57W" localSheetId="14" hidden="1">#REF!</definedName>
    <definedName name="BExD9ATSNNU6SJVYYUCUG2AFS57W" hidden="1">#REF!</definedName>
    <definedName name="BExD9JO1QOKHUKL6DOEKDLUBPPKZ" localSheetId="15" hidden="1">#REF!</definedName>
    <definedName name="BExD9JO1QOKHUKL6DOEKDLUBPPKZ" localSheetId="14" hidden="1">#REF!</definedName>
    <definedName name="BExD9JO1QOKHUKL6DOEKDLUBPPKZ" hidden="1">#REF!</definedName>
    <definedName name="BExD9L0ID3VSOU609GKWYTA5BFMA" localSheetId="15" hidden="1">#REF!</definedName>
    <definedName name="BExD9L0ID3VSOU609GKWYTA5BFMA" localSheetId="14" hidden="1">#REF!</definedName>
    <definedName name="BExD9L0ID3VSOU609GKWYTA5BFMA" hidden="1">#REF!</definedName>
    <definedName name="BExD9M7SEMG0JK2FUTTZXWIEBTKB" localSheetId="15" hidden="1">#REF!</definedName>
    <definedName name="BExD9M7SEMG0JK2FUTTZXWIEBTKB" localSheetId="14" hidden="1">#REF!</definedName>
    <definedName name="BExD9M7SEMG0JK2FUTTZXWIEBTKB" hidden="1">#REF!</definedName>
    <definedName name="BExD9MNYBYB1AICQL5165G472IE2" localSheetId="15" hidden="1">#REF!</definedName>
    <definedName name="BExD9MNYBYB1AICQL5165G472IE2" localSheetId="14" hidden="1">#REF!</definedName>
    <definedName name="BExD9MNYBYB1AICQL5165G472IE2" hidden="1">#REF!</definedName>
    <definedName name="BExD9PNSYT7GASEGUVL48MUQ02WO" localSheetId="15" hidden="1">#REF!</definedName>
    <definedName name="BExD9PNSYT7GASEGUVL48MUQ02WO" localSheetId="14" hidden="1">#REF!</definedName>
    <definedName name="BExD9PNSYT7GASEGUVL48MUQ02WO" hidden="1">#REF!</definedName>
    <definedName name="BExD9TK2MIWFH5SKUYU9ZKF4NPHQ" localSheetId="15" hidden="1">#REF!</definedName>
    <definedName name="BExD9TK2MIWFH5SKUYU9ZKF4NPHQ" localSheetId="14" hidden="1">#REF!</definedName>
    <definedName name="BExD9TK2MIWFH5SKUYU9ZKF4NPHQ" hidden="1">#REF!</definedName>
    <definedName name="BExDA23J1UL1EN1K0BLX2TKAX4U0" localSheetId="15" hidden="1">#REF!</definedName>
    <definedName name="BExDA23J1UL1EN1K0BLX2TKAX4U0" localSheetId="14" hidden="1">#REF!</definedName>
    <definedName name="BExDA23J1UL1EN1K0BLX2TKAX4U0" hidden="1">#REF!</definedName>
    <definedName name="BExDA6594R2INH5X2F55YRZSKRND" localSheetId="15" hidden="1">#REF!</definedName>
    <definedName name="BExDA6594R2INH5X2F55YRZSKRND" localSheetId="14" hidden="1">#REF!</definedName>
    <definedName name="BExDA6594R2INH5X2F55YRZSKRND" hidden="1">#REF!</definedName>
    <definedName name="BExDA6LD9061UULVKUUI4QP8SK13" localSheetId="15" hidden="1">#REF!</definedName>
    <definedName name="BExDA6LD9061UULVKUUI4QP8SK13" localSheetId="14" hidden="1">#REF!</definedName>
    <definedName name="BExDA6LD9061UULVKUUI4QP8SK13" hidden="1">#REF!</definedName>
    <definedName name="BExDAGMVMNLQ6QXASB9R6D8DIT12" localSheetId="15" hidden="1">#REF!</definedName>
    <definedName name="BExDAGMVMNLQ6QXASB9R6D8DIT12" localSheetId="14" hidden="1">#REF!</definedName>
    <definedName name="BExDAGMVMNLQ6QXASB9R6D8DIT12" hidden="1">#REF!</definedName>
    <definedName name="BExDAYBHU9ADLXI8VRC7F608RVGM" localSheetId="15" hidden="1">#REF!</definedName>
    <definedName name="BExDAYBHU9ADLXI8VRC7F608RVGM" localSheetId="14" hidden="1">#REF!</definedName>
    <definedName name="BExDAYBHU9ADLXI8VRC7F608RVGM" hidden="1">#REF!</definedName>
    <definedName name="BExDBDR1XR0FV0CYUCB2OJ7CJCZU" localSheetId="15" hidden="1">#REF!</definedName>
    <definedName name="BExDBDR1XR0FV0CYUCB2OJ7CJCZU" localSheetId="14" hidden="1">#REF!</definedName>
    <definedName name="BExDBDR1XR0FV0CYUCB2OJ7CJCZU" hidden="1">#REF!</definedName>
    <definedName name="BExDC7F818VN0S18ID7XRCRVYPJ4" localSheetId="15" hidden="1">#REF!</definedName>
    <definedName name="BExDC7F818VN0S18ID7XRCRVYPJ4" localSheetId="14" hidden="1">#REF!</definedName>
    <definedName name="BExDC7F818VN0S18ID7XRCRVYPJ4" hidden="1">#REF!</definedName>
    <definedName name="BExDCL7K96PC9VZYB70ZW3QPVIJE" localSheetId="15" hidden="1">#REF!</definedName>
    <definedName name="BExDCL7K96PC9VZYB70ZW3QPVIJE" localSheetId="14" hidden="1">#REF!</definedName>
    <definedName name="BExDCL7K96PC9VZYB70ZW3QPVIJE" hidden="1">#REF!</definedName>
    <definedName name="BExDCP3UZ3C2O4C1F7KMU0Z9U32N" localSheetId="15" hidden="1">#REF!</definedName>
    <definedName name="BExDCP3UZ3C2O4C1F7KMU0Z9U32N" localSheetId="14" hidden="1">#REF!</definedName>
    <definedName name="BExDCP3UZ3C2O4C1F7KMU0Z9U32N" hidden="1">#REF!</definedName>
    <definedName name="BExENU8ISP26W97JG63CN1XT9KB4" localSheetId="15" hidden="1">#REF!</definedName>
    <definedName name="BExENU8ISP26W97JG63CN1XT9KB4" localSheetId="14" hidden="1">#REF!</definedName>
    <definedName name="BExENU8ISP26W97JG63CN1XT9KB4" hidden="1">#REF!</definedName>
    <definedName name="BExEO14OTKLVDBTNB2ONGZ4YB20H" localSheetId="15" hidden="1">#REF!</definedName>
    <definedName name="BExEO14OTKLVDBTNB2ONGZ4YB20H" localSheetId="14" hidden="1">#REF!</definedName>
    <definedName name="BExEO14OTKLVDBTNB2ONGZ4YB20H" hidden="1">#REF!</definedName>
    <definedName name="BExEO80UUNTK4DX33Z5TYLM8NYZM" localSheetId="15" hidden="1">#REF!</definedName>
    <definedName name="BExEO80UUNTK4DX33Z5TYLM8NYZM" localSheetId="14" hidden="1">#REF!</definedName>
    <definedName name="BExEO80UUNTK4DX33Z5TYLM8NYZM" hidden="1">#REF!</definedName>
    <definedName name="BExEOBX3WECDMYCV9RLN49APTXMM" localSheetId="15" hidden="1">#REF!</definedName>
    <definedName name="BExEOBX3WECDMYCV9RLN49APTXMM" localSheetId="14" hidden="1">#REF!</definedName>
    <definedName name="BExEOBX3WECDMYCV9RLN49APTXMM" hidden="1">#REF!</definedName>
    <definedName name="BExEPN9VIYI0FVL0HLZQXJFO6TT0" localSheetId="15" hidden="1">#REF!</definedName>
    <definedName name="BExEPN9VIYI0FVL0HLZQXJFO6TT0" localSheetId="14" hidden="1">#REF!</definedName>
    <definedName name="BExEPN9VIYI0FVL0HLZQXJFO6TT0" hidden="1">#REF!</definedName>
    <definedName name="BExEPQPUOD4B6H60DKEB9159F7DR" localSheetId="15" hidden="1">#REF!</definedName>
    <definedName name="BExEPQPUOD4B6H60DKEB9159F7DR" localSheetId="14" hidden="1">#REF!</definedName>
    <definedName name="BExEPQPUOD4B6H60DKEB9159F7DR" hidden="1">#REF!</definedName>
    <definedName name="BExEPYT6VDSMR8MU2341Q5GM2Y9V" localSheetId="15" hidden="1">#REF!</definedName>
    <definedName name="BExEPYT6VDSMR8MU2341Q5GM2Y9V" localSheetId="14" hidden="1">#REF!</definedName>
    <definedName name="BExEPYT6VDSMR8MU2341Q5GM2Y9V" hidden="1">#REF!</definedName>
    <definedName name="BExEQ2ENYLMY8K1796XBB31CJHNN" localSheetId="15" hidden="1">#REF!</definedName>
    <definedName name="BExEQ2ENYLMY8K1796XBB31CJHNN" localSheetId="14" hidden="1">#REF!</definedName>
    <definedName name="BExEQ2ENYLMY8K1796XBB31CJHNN" hidden="1">#REF!</definedName>
    <definedName name="BExEQ2PFE4N40LEPGDPS90WDL6BN" localSheetId="15" hidden="1">#REF!</definedName>
    <definedName name="BExEQ2PFE4N40LEPGDPS90WDL6BN" localSheetId="14" hidden="1">#REF!</definedName>
    <definedName name="BExEQ2PFE4N40LEPGDPS90WDL6BN" hidden="1">#REF!</definedName>
    <definedName name="BExEQ2PFURT24NQYGYVE8NKX1EGA" localSheetId="15" hidden="1">#REF!</definedName>
    <definedName name="BExEQ2PFURT24NQYGYVE8NKX1EGA" localSheetId="14" hidden="1">#REF!</definedName>
    <definedName name="BExEQ2PFURT24NQYGYVE8NKX1EGA" hidden="1">#REF!</definedName>
    <definedName name="BExEQB8ZWXO6IIGOEPWTLOJGE2NR" localSheetId="15" hidden="1">#REF!</definedName>
    <definedName name="BExEQB8ZWXO6IIGOEPWTLOJGE2NR" localSheetId="14" hidden="1">#REF!</definedName>
    <definedName name="BExEQB8ZWXO6IIGOEPWTLOJGE2NR" hidden="1">#REF!</definedName>
    <definedName name="BExEQBZX0EL6LIKPY01197ACK65H" localSheetId="15" hidden="1">#REF!</definedName>
    <definedName name="BExEQBZX0EL6LIKPY01197ACK65H" localSheetId="14" hidden="1">#REF!</definedName>
    <definedName name="BExEQBZX0EL6LIKPY01197ACK65H" hidden="1">#REF!</definedName>
    <definedName name="BExEQDXZALJLD4OBF74IKZBR13SR" localSheetId="15" hidden="1">#REF!</definedName>
    <definedName name="BExEQDXZALJLD4OBF74IKZBR13SR" localSheetId="14" hidden="1">#REF!</definedName>
    <definedName name="BExEQDXZALJLD4OBF74IKZBR13SR" hidden="1">#REF!</definedName>
    <definedName name="BExEQFLE2RPWGMWQAI4JMKUEFRPT" localSheetId="15" hidden="1">#REF!</definedName>
    <definedName name="BExEQFLE2RPWGMWQAI4JMKUEFRPT" localSheetId="14" hidden="1">#REF!</definedName>
    <definedName name="BExEQFLE2RPWGMWQAI4JMKUEFRPT" hidden="1">#REF!</definedName>
    <definedName name="BExEQJHNJV9U65F5VGIGX0VM02VF" localSheetId="15" hidden="1">#REF!</definedName>
    <definedName name="BExEQJHNJV9U65F5VGIGX0VM02VF" localSheetId="14" hidden="1">#REF!</definedName>
    <definedName name="BExEQJHNJV9U65F5VGIGX0VM02VF" hidden="1">#REF!</definedName>
    <definedName name="BExEQTZAP8R69U31W4LKGTKKGKQE" localSheetId="15" hidden="1">#REF!</definedName>
    <definedName name="BExEQTZAP8R69U31W4LKGTKKGKQE" localSheetId="14" hidden="1">#REF!</definedName>
    <definedName name="BExEQTZAP8R69U31W4LKGTKKGKQE" hidden="1">#REF!</definedName>
    <definedName name="BExER2O72H1F9WV6S1J04C15PXX7" localSheetId="15" hidden="1">#REF!</definedName>
    <definedName name="BExER2O72H1F9WV6S1J04C15PXX7" localSheetId="14" hidden="1">#REF!</definedName>
    <definedName name="BExER2O72H1F9WV6S1J04C15PXX7" hidden="1">#REF!</definedName>
    <definedName name="BExERIPCI7N2NW7JRL59DVT0TTSU" localSheetId="15" hidden="1">#REF!</definedName>
    <definedName name="BExERIPCI7N2NW7JRL59DVT0TTSU" localSheetId="14" hidden="1">#REF!</definedName>
    <definedName name="BExERIPCI7N2NW7JRL59DVT0TTSU" hidden="1">#REF!</definedName>
    <definedName name="BExERRUIKIOATPZ9U4HQ0V52RJAU" localSheetId="15" hidden="1">#REF!</definedName>
    <definedName name="BExERRUIKIOATPZ9U4HQ0V52RJAU" localSheetId="14" hidden="1">#REF!</definedName>
    <definedName name="BExERRUIKIOATPZ9U4HQ0V52RJAU" hidden="1">#REF!</definedName>
    <definedName name="BExERSANFNM1O7T65PC5MJ301YET" localSheetId="15" hidden="1">#REF!</definedName>
    <definedName name="BExERSANFNM1O7T65PC5MJ301YET" localSheetId="14" hidden="1">#REF!</definedName>
    <definedName name="BExERSANFNM1O7T65PC5MJ301YET" hidden="1">#REF!</definedName>
    <definedName name="BExERU8P606C6QQZZL55U0ZQYQF1" localSheetId="15" hidden="1">#REF!</definedName>
    <definedName name="BExERU8P606C6QQZZL55U0ZQYQF1" localSheetId="14" hidden="1">#REF!</definedName>
    <definedName name="BExERU8P606C6QQZZL55U0ZQYQF1" hidden="1">#REF!</definedName>
    <definedName name="BExERWCEBKQRYWRQLYJ4UCMMKTHG" localSheetId="15" hidden="1">[7]ZZCOOM_M03_Q004!#REF!</definedName>
    <definedName name="BExERWCEBKQRYWRQLYJ4UCMMKTHG" localSheetId="14" hidden="1">[7]ZZCOOM_M03_Q004!#REF!</definedName>
    <definedName name="BExERWCEBKQRYWRQLYJ4UCMMKTHG" hidden="1">[7]ZZCOOM_M03_Q004!#REF!</definedName>
    <definedName name="BExERXE1QW042A2T25RI4DVUU59O" localSheetId="15" hidden="1">#REF!</definedName>
    <definedName name="BExERXE1QW042A2T25RI4DVUU59O" localSheetId="0" hidden="1">#REF!</definedName>
    <definedName name="BExERXE1QW042A2T25RI4DVUU59O" localSheetId="14" hidden="1">#REF!</definedName>
    <definedName name="BExERXE1QW042A2T25RI4DVUU59O" hidden="1">#REF!</definedName>
    <definedName name="BExES44RHHDL3V7FLV6M20834WF1" localSheetId="15" hidden="1">#REF!</definedName>
    <definedName name="BExES44RHHDL3V7FLV6M20834WF1" localSheetId="14" hidden="1">#REF!</definedName>
    <definedName name="BExES44RHHDL3V7FLV6M20834WF1" hidden="1">#REF!</definedName>
    <definedName name="BExES4A7VE2X3RYYTVRLKZD4I7WU" localSheetId="15" hidden="1">#REF!</definedName>
    <definedName name="BExES4A7VE2X3RYYTVRLKZD4I7WU" localSheetId="14" hidden="1">#REF!</definedName>
    <definedName name="BExES4A7VE2X3RYYTVRLKZD4I7WU" hidden="1">#REF!</definedName>
    <definedName name="BExESLYUFDACMPARVY264HKBCXLX" localSheetId="15" hidden="1">#REF!</definedName>
    <definedName name="BExESLYUFDACMPARVY264HKBCXLX" localSheetId="14" hidden="1">#REF!</definedName>
    <definedName name="BExESLYUFDACMPARVY264HKBCXLX" hidden="1">#REF!</definedName>
    <definedName name="BExESMKD95A649M0WRSG6CXXP326" localSheetId="15" hidden="1">#REF!</definedName>
    <definedName name="BExESMKD95A649M0WRSG6CXXP326" localSheetId="14" hidden="1">#REF!</definedName>
    <definedName name="BExESMKD95A649M0WRSG6CXXP326" hidden="1">#REF!</definedName>
    <definedName name="BExESR27ZXJG5VMY4PR9D940VS7T" localSheetId="15" hidden="1">#REF!</definedName>
    <definedName name="BExESR27ZXJG5VMY4PR9D940VS7T" localSheetId="14" hidden="1">#REF!</definedName>
    <definedName name="BExESR27ZXJG5VMY4PR9D940VS7T" hidden="1">#REF!</definedName>
    <definedName name="BExESVK1YRJM6UG6FBYOF9CNX29X" localSheetId="15" hidden="1">#REF!</definedName>
    <definedName name="BExESVK1YRJM6UG6FBYOF9CNX29X" localSheetId="14" hidden="1">#REF!</definedName>
    <definedName name="BExESVK1YRJM6UG6FBYOF9CNX29X" hidden="1">#REF!</definedName>
    <definedName name="BExESZ03KXL8DQ2591HLR56ZML94" localSheetId="15" hidden="1">#REF!</definedName>
    <definedName name="BExESZ03KXL8DQ2591HLR56ZML94" localSheetId="14" hidden="1">#REF!</definedName>
    <definedName name="BExESZ03KXL8DQ2591HLR56ZML94" hidden="1">#REF!</definedName>
    <definedName name="BExESZAW5N443NRTKIP59OEI1CR6" localSheetId="15" hidden="1">#REF!</definedName>
    <definedName name="BExESZAW5N443NRTKIP59OEI1CR6" localSheetId="14" hidden="1">#REF!</definedName>
    <definedName name="BExESZAW5N443NRTKIP59OEI1CR6" hidden="1">#REF!</definedName>
    <definedName name="BExET3HXQ60A4O2OLKX8QNXRI6LQ" localSheetId="15" hidden="1">#REF!</definedName>
    <definedName name="BExET3HXQ60A4O2OLKX8QNXRI6LQ" localSheetId="14" hidden="1">#REF!</definedName>
    <definedName name="BExET3HXQ60A4O2OLKX8QNXRI6LQ" hidden="1">#REF!</definedName>
    <definedName name="BExET4EAH366GROMVVMDCSUI1018" localSheetId="15" hidden="1">#REF!</definedName>
    <definedName name="BExET4EAH366GROMVVMDCSUI1018" localSheetId="14" hidden="1">#REF!</definedName>
    <definedName name="BExET4EAH366GROMVVMDCSUI1018" hidden="1">#REF!</definedName>
    <definedName name="BExETA3B1FCIOA80H94K90FWXQKE" localSheetId="15" hidden="1">#REF!</definedName>
    <definedName name="BExETA3B1FCIOA80H94K90FWXQKE" localSheetId="14" hidden="1">#REF!</definedName>
    <definedName name="BExETA3B1FCIOA80H94K90FWXQKE" hidden="1">#REF!</definedName>
    <definedName name="BExETAZOYT4CJIT8RRKC9F2HJG1D" localSheetId="15" hidden="1">#REF!</definedName>
    <definedName name="BExETAZOYT4CJIT8RRKC9F2HJG1D" localSheetId="14" hidden="1">#REF!</definedName>
    <definedName name="BExETAZOYT4CJIT8RRKC9F2HJG1D" hidden="1">#REF!</definedName>
    <definedName name="BExETB55BNG40G9YOI2H6UHIR9WU" localSheetId="15" hidden="1">#REF!</definedName>
    <definedName name="BExETB55BNG40G9YOI2H6UHIR9WU" localSheetId="14" hidden="1">#REF!</definedName>
    <definedName name="BExETB55BNG40G9YOI2H6UHIR9WU" hidden="1">#REF!</definedName>
    <definedName name="BExETF6QD5A9GEINE1KZRRC2LXWM" localSheetId="15" hidden="1">#REF!</definedName>
    <definedName name="BExETF6QD5A9GEINE1KZRRC2LXWM" localSheetId="14" hidden="1">#REF!</definedName>
    <definedName name="BExETF6QD5A9GEINE1KZRRC2LXWM" hidden="1">#REF!</definedName>
    <definedName name="BExETQ9XRXLUACN82805SPSPNKHI" localSheetId="15" hidden="1">#REF!</definedName>
    <definedName name="BExETQ9XRXLUACN82805SPSPNKHI" localSheetId="14" hidden="1">#REF!</definedName>
    <definedName name="BExETQ9XRXLUACN82805SPSPNKHI" hidden="1">#REF!</definedName>
    <definedName name="BExETR0YRMOR63E6DHLEHV9QVVON" localSheetId="15" hidden="1">#REF!</definedName>
    <definedName name="BExETR0YRMOR63E6DHLEHV9QVVON" localSheetId="14" hidden="1">#REF!</definedName>
    <definedName name="BExETR0YRMOR63E6DHLEHV9QVVON" hidden="1">#REF!</definedName>
    <definedName name="BExETVO51BGF7GGNGB21UD7OIF15" localSheetId="15" hidden="1">#REF!</definedName>
    <definedName name="BExETVO51BGF7GGNGB21UD7OIF15" localSheetId="14" hidden="1">#REF!</definedName>
    <definedName name="BExETVO51BGF7GGNGB21UD7OIF15" hidden="1">#REF!</definedName>
    <definedName name="BExETVTGY38YXYYF7N73OYN6FYY3" localSheetId="15" hidden="1">#REF!</definedName>
    <definedName name="BExETVTGY38YXYYF7N73OYN6FYY3" localSheetId="14" hidden="1">#REF!</definedName>
    <definedName name="BExETVTGY38YXYYF7N73OYN6FYY3" hidden="1">#REF!</definedName>
    <definedName name="BExETVTH8RADW05P2XUUV7V44TWW" localSheetId="15" hidden="1">#REF!</definedName>
    <definedName name="BExETVTH8RADW05P2XUUV7V44TWW" localSheetId="14" hidden="1">#REF!</definedName>
    <definedName name="BExETVTH8RADW05P2XUUV7V44TWW" hidden="1">#REF!</definedName>
    <definedName name="BExETW9PYUAV5QY6A4VCYZRIOUX4" localSheetId="15" hidden="1">#REF!</definedName>
    <definedName name="BExETW9PYUAV5QY6A4VCYZRIOUX4" localSheetId="14" hidden="1">#REF!</definedName>
    <definedName name="BExETW9PYUAV5QY6A4VCYZRIOUX4" hidden="1">#REF!</definedName>
    <definedName name="BExEUGNELLVZ7K2PYWP2TG8T65XQ" localSheetId="15" hidden="1">#REF!</definedName>
    <definedName name="BExEUGNELLVZ7K2PYWP2TG8T65XQ" localSheetId="14" hidden="1">#REF!</definedName>
    <definedName name="BExEUGNELLVZ7K2PYWP2TG8T65XQ" hidden="1">#REF!</definedName>
    <definedName name="BExEUHUG1NGJGB6F1UH5IKFZ9B9M" localSheetId="15" hidden="1">#REF!</definedName>
    <definedName name="BExEUHUG1NGJGB6F1UH5IKFZ9B9M" localSheetId="14" hidden="1">#REF!</definedName>
    <definedName name="BExEUHUG1NGJGB6F1UH5IKFZ9B9M" hidden="1">#REF!</definedName>
    <definedName name="BExEUNE4T242Y59C6MS28MXEUGCP" localSheetId="15" hidden="1">#REF!</definedName>
    <definedName name="BExEUNE4T242Y59C6MS28MXEUGCP" localSheetId="14" hidden="1">#REF!</definedName>
    <definedName name="BExEUNE4T242Y59C6MS28MXEUGCP" hidden="1">#REF!</definedName>
    <definedName name="BExEUNU7FYVTR4DD1D31SS7PNXX2" localSheetId="15" hidden="1">#REF!</definedName>
    <definedName name="BExEUNU7FYVTR4DD1D31SS7PNXX2" localSheetId="14" hidden="1">#REF!</definedName>
    <definedName name="BExEUNU7FYVTR4DD1D31SS7PNXX2" hidden="1">#REF!</definedName>
    <definedName name="BExEUOAHB0OT3BACAHNZ3B905C0P" localSheetId="15" hidden="1">#REF!</definedName>
    <definedName name="BExEUOAHB0OT3BACAHNZ3B905C0P" localSheetId="14" hidden="1">#REF!</definedName>
    <definedName name="BExEUOAHB0OT3BACAHNZ3B905C0P" hidden="1">#REF!</definedName>
    <definedName name="BExEV2TP7NA3ZR6RJGH5ER370OUM" localSheetId="15" hidden="1">#REF!</definedName>
    <definedName name="BExEV2TP7NA3ZR6RJGH5ER370OUM" localSheetId="14" hidden="1">#REF!</definedName>
    <definedName name="BExEV2TP7NA3ZR6RJGH5ER370OUM" hidden="1">#REF!</definedName>
    <definedName name="BExEV3Q7M5YTX3CY3QCP1SUIEP2E" localSheetId="15" hidden="1">#REF!</definedName>
    <definedName name="BExEV3Q7M5YTX3CY3QCP1SUIEP2E" localSheetId="14" hidden="1">#REF!</definedName>
    <definedName name="BExEV3Q7M5YTX3CY3QCP1SUIEP2E" hidden="1">#REF!</definedName>
    <definedName name="BExEV69USLNYO2QRJRC0J92XUF00" localSheetId="15" hidden="1">#REF!</definedName>
    <definedName name="BExEV69USLNYO2QRJRC0J92XUF00" localSheetId="14" hidden="1">#REF!</definedName>
    <definedName name="BExEV69USLNYO2QRJRC0J92XUF00" hidden="1">#REF!</definedName>
    <definedName name="BExEV6KNTQOCFD7GV726XQEVQ7R6" localSheetId="15" hidden="1">#REF!</definedName>
    <definedName name="BExEV6KNTQOCFD7GV726XQEVQ7R6" localSheetId="14" hidden="1">#REF!</definedName>
    <definedName name="BExEV6KNTQOCFD7GV726XQEVQ7R6" hidden="1">#REF!</definedName>
    <definedName name="BExEV6VGM4POO9QT9KH3QA3VYCWM" localSheetId="15" hidden="1">#REF!</definedName>
    <definedName name="BExEV6VGM4POO9QT9KH3QA3VYCWM" localSheetId="14" hidden="1">#REF!</definedName>
    <definedName name="BExEV6VGM4POO9QT9KH3QA3VYCWM" hidden="1">#REF!</definedName>
    <definedName name="BExEVCEYMOI0PGO7HAEOS9CVMU2O" localSheetId="15" hidden="1">#REF!</definedName>
    <definedName name="BExEVCEYMOI0PGO7HAEOS9CVMU2O" localSheetId="14" hidden="1">#REF!</definedName>
    <definedName name="BExEVCEYMOI0PGO7HAEOS9CVMU2O" hidden="1">#REF!</definedName>
    <definedName name="BExEVET98G3FU6QBF9LHYWSAMV0O" localSheetId="15" hidden="1">#REF!</definedName>
    <definedName name="BExEVET98G3FU6QBF9LHYWSAMV0O" localSheetId="14" hidden="1">#REF!</definedName>
    <definedName name="BExEVET98G3FU6QBF9LHYWSAMV0O" hidden="1">#REF!</definedName>
    <definedName name="BExEVNCUT0PDUYNJH7G6BSEWZOT2" localSheetId="15" hidden="1">#REF!</definedName>
    <definedName name="BExEVNCUT0PDUYNJH7G6BSEWZOT2" localSheetId="14" hidden="1">#REF!</definedName>
    <definedName name="BExEVNCUT0PDUYNJH7G6BSEWZOT2" hidden="1">#REF!</definedName>
    <definedName name="BExEVPGF4V5J0WQRZKUM8F9TTKZJ" localSheetId="15" hidden="1">#REF!</definedName>
    <definedName name="BExEVPGF4V5J0WQRZKUM8F9TTKZJ" localSheetId="14" hidden="1">#REF!</definedName>
    <definedName name="BExEVPGF4V5J0WQRZKUM8F9TTKZJ" hidden="1">#REF!</definedName>
    <definedName name="BExEVVLIEVWYRF2UUC1H0H5QU1CP" localSheetId="15" hidden="1">#REF!</definedName>
    <definedName name="BExEVVLIEVWYRF2UUC1H0H5QU1CP" localSheetId="14" hidden="1">#REF!</definedName>
    <definedName name="BExEVVLIEVWYRF2UUC1H0H5QU1CP" hidden="1">#REF!</definedName>
    <definedName name="BExEVWCKO8T84GW9Z3X47915XKSH" localSheetId="15" hidden="1">#REF!</definedName>
    <definedName name="BExEVWCKO8T84GW9Z3X47915XKSH" localSheetId="14" hidden="1">#REF!</definedName>
    <definedName name="BExEVWCKO8T84GW9Z3X47915XKSH" hidden="1">#REF!</definedName>
    <definedName name="BExEVZSJWMZ5L2ZE7AZC57CXKW6T" localSheetId="15" hidden="1">#REF!</definedName>
    <definedName name="BExEVZSJWMZ5L2ZE7AZC57CXKW6T" localSheetId="14" hidden="1">#REF!</definedName>
    <definedName name="BExEVZSJWMZ5L2ZE7AZC57CXKW6T" hidden="1">#REF!</definedName>
    <definedName name="BExEW0JL1GFFCXMDGW54CI7Y8FZN" localSheetId="15" hidden="1">#REF!</definedName>
    <definedName name="BExEW0JL1GFFCXMDGW54CI7Y8FZN" localSheetId="14" hidden="1">#REF!</definedName>
    <definedName name="BExEW0JL1GFFCXMDGW54CI7Y8FZN" hidden="1">#REF!</definedName>
    <definedName name="BExEW68M9WL8214QH9C7VCK7BN08" localSheetId="15" hidden="1">#REF!</definedName>
    <definedName name="BExEW68M9WL8214QH9C7VCK7BN08" localSheetId="14" hidden="1">#REF!</definedName>
    <definedName name="BExEW68M9WL8214QH9C7VCK7BN08" hidden="1">#REF!</definedName>
    <definedName name="BExEW8HFKH6F47KIHYBDRUEFZ2ZZ" localSheetId="15" hidden="1">#REF!</definedName>
    <definedName name="BExEW8HFKH6F47KIHYBDRUEFZ2ZZ" localSheetId="14" hidden="1">#REF!</definedName>
    <definedName name="BExEW8HFKH6F47KIHYBDRUEFZ2ZZ" hidden="1">#REF!</definedName>
    <definedName name="BExEWB6JHMITZPXHB6JATOCLLKLJ" localSheetId="15" hidden="1">#REF!</definedName>
    <definedName name="BExEWB6JHMITZPXHB6JATOCLLKLJ" localSheetId="14" hidden="1">#REF!</definedName>
    <definedName name="BExEWB6JHMITZPXHB6JATOCLLKLJ" hidden="1">#REF!</definedName>
    <definedName name="BExEWNBGQS1U2LW3W84T4LSJ9K00" localSheetId="15" hidden="1">#REF!</definedName>
    <definedName name="BExEWNBGQS1U2LW3W84T4LSJ9K00" localSheetId="14" hidden="1">#REF!</definedName>
    <definedName name="BExEWNBGQS1U2LW3W84T4LSJ9K00" hidden="1">#REF!</definedName>
    <definedName name="BExEWO7STL7HNZSTY8VQBPTX1WK6" localSheetId="15" hidden="1">#REF!</definedName>
    <definedName name="BExEWO7STL7HNZSTY8VQBPTX1WK6" localSheetId="14" hidden="1">#REF!</definedName>
    <definedName name="BExEWO7STL7HNZSTY8VQBPTX1WK6" hidden="1">#REF!</definedName>
    <definedName name="BExEWQ0M1N3KMKTDJ73H10QSG4W1" localSheetId="15" hidden="1">#REF!</definedName>
    <definedName name="BExEWQ0M1N3KMKTDJ73H10QSG4W1" localSheetId="14" hidden="1">#REF!</definedName>
    <definedName name="BExEWQ0M1N3KMKTDJ73H10QSG4W1" hidden="1">#REF!</definedName>
    <definedName name="BExEX43OR6NH8GF32YY2ZB6Y8WGP" localSheetId="15" hidden="1">#REF!</definedName>
    <definedName name="BExEX43OR6NH8GF32YY2ZB6Y8WGP" localSheetId="14" hidden="1">#REF!</definedName>
    <definedName name="BExEX43OR6NH8GF32YY2ZB6Y8WGP" hidden="1">#REF!</definedName>
    <definedName name="BExEX85F3OSW8NSCYGYPS9372Z1Q" localSheetId="15" hidden="1">#REF!</definedName>
    <definedName name="BExEX85F3OSW8NSCYGYPS9372Z1Q" localSheetId="14" hidden="1">#REF!</definedName>
    <definedName name="BExEX85F3OSW8NSCYGYPS9372Z1Q" hidden="1">#REF!</definedName>
    <definedName name="BExEX9HWY2G6928ZVVVQF77QCM2C" localSheetId="15" hidden="1">#REF!</definedName>
    <definedName name="BExEX9HWY2G6928ZVVVQF77QCM2C" localSheetId="14" hidden="1">#REF!</definedName>
    <definedName name="BExEX9HWY2G6928ZVVVQF77QCM2C" hidden="1">#REF!</definedName>
    <definedName name="BExEXBQWAYKMVBRJRHB8PFCSYFVN" localSheetId="15" hidden="1">#REF!</definedName>
    <definedName name="BExEXBQWAYKMVBRJRHB8PFCSYFVN" localSheetId="14" hidden="1">#REF!</definedName>
    <definedName name="BExEXBQWAYKMVBRJRHB8PFCSYFVN" hidden="1">#REF!</definedName>
    <definedName name="BExEXGE2TE9MQWLQVHL7XGQWL102" localSheetId="15" hidden="1">#REF!</definedName>
    <definedName name="BExEXGE2TE9MQWLQVHL7XGQWL102" localSheetId="14" hidden="1">#REF!</definedName>
    <definedName name="BExEXGE2TE9MQWLQVHL7XGQWL102" hidden="1">#REF!</definedName>
    <definedName name="BExEXRBZ0DI9E2UFLLKYWGN66B61" localSheetId="15" hidden="1">#REF!</definedName>
    <definedName name="BExEXRBZ0DI9E2UFLLKYWGN66B61" localSheetId="14" hidden="1">#REF!</definedName>
    <definedName name="BExEXRBZ0DI9E2UFLLKYWGN66B61" hidden="1">#REF!</definedName>
    <definedName name="BExEXW4FSOZ9C2SZSQIAA3W82I5K" localSheetId="15" hidden="1">#REF!</definedName>
    <definedName name="BExEXW4FSOZ9C2SZSQIAA3W82I5K" localSheetId="14" hidden="1">#REF!</definedName>
    <definedName name="BExEXW4FSOZ9C2SZSQIAA3W82I5K" hidden="1">#REF!</definedName>
    <definedName name="BExEXZ4H2ZUNEW5I6I74GK08QAQC" localSheetId="15" hidden="1">#REF!</definedName>
    <definedName name="BExEXZ4H2ZUNEW5I6I74GK08QAQC" localSheetId="14" hidden="1">#REF!</definedName>
    <definedName name="BExEXZ4H2ZUNEW5I6I74GK08QAQC" hidden="1">#REF!</definedName>
    <definedName name="BExEY42GK80HA9M84NTZ3NV9K2VI" localSheetId="15" hidden="1">#REF!</definedName>
    <definedName name="BExEY42GK80HA9M84NTZ3NV9K2VI" localSheetId="14" hidden="1">#REF!</definedName>
    <definedName name="BExEY42GK80HA9M84NTZ3NV9K2VI" hidden="1">#REF!</definedName>
    <definedName name="BExEYLG9FL9V1JPPNZ3FUDNSEJ4V" localSheetId="15" hidden="1">#REF!</definedName>
    <definedName name="BExEYLG9FL9V1JPPNZ3FUDNSEJ4V" localSheetId="14" hidden="1">#REF!</definedName>
    <definedName name="BExEYLG9FL9V1JPPNZ3FUDNSEJ4V" hidden="1">#REF!</definedName>
    <definedName name="BExEYOW8C1B3OUUCIGEC7L8OOW1Z" localSheetId="15" hidden="1">#REF!</definedName>
    <definedName name="BExEYOW8C1B3OUUCIGEC7L8OOW1Z" localSheetId="14" hidden="1">#REF!</definedName>
    <definedName name="BExEYOW8C1B3OUUCIGEC7L8OOW1Z" hidden="1">#REF!</definedName>
    <definedName name="BExEYPCI2LT224YS4M3T50V85FAG" localSheetId="15" hidden="1">#REF!</definedName>
    <definedName name="BExEYPCI2LT224YS4M3T50V85FAG" localSheetId="14" hidden="1">#REF!</definedName>
    <definedName name="BExEYPCI2LT224YS4M3T50V85FAG" hidden="1">#REF!</definedName>
    <definedName name="BExEYUQJXZT6N5HJH8ACJF6SRWEE" localSheetId="15" hidden="1">#REF!</definedName>
    <definedName name="BExEYUQJXZT6N5HJH8ACJF6SRWEE" localSheetId="14" hidden="1">#REF!</definedName>
    <definedName name="BExEYUQJXZT6N5HJH8ACJF6SRWEE" hidden="1">#REF!</definedName>
    <definedName name="BExEYYC7KLO4XJQW9GMGVVJQXF4C" localSheetId="15" hidden="1">#REF!</definedName>
    <definedName name="BExEYYC7KLO4XJQW9GMGVVJQXF4C" localSheetId="14" hidden="1">#REF!</definedName>
    <definedName name="BExEYYC7KLO4XJQW9GMGVVJQXF4C" hidden="1">#REF!</definedName>
    <definedName name="BExEZ1S6VZCG01ZPLBSS9Z1SBOJ2" localSheetId="15" hidden="1">#REF!</definedName>
    <definedName name="BExEZ1S6VZCG01ZPLBSS9Z1SBOJ2" localSheetId="14" hidden="1">#REF!</definedName>
    <definedName name="BExEZ1S6VZCG01ZPLBSS9Z1SBOJ2" hidden="1">#REF!</definedName>
    <definedName name="BExEZ6KV8TDKOO0Y66LSH9DCFW5M" localSheetId="15" hidden="1">#REF!</definedName>
    <definedName name="BExEZ6KV8TDKOO0Y66LSH9DCFW5M" localSheetId="14" hidden="1">#REF!</definedName>
    <definedName name="BExEZ6KV8TDKOO0Y66LSH9DCFW5M" hidden="1">#REF!</definedName>
    <definedName name="BExEZGBFNJR8DLPN0V11AU22L6WY" localSheetId="15" hidden="1">#REF!</definedName>
    <definedName name="BExEZGBFNJR8DLPN0V11AU22L6WY" localSheetId="14" hidden="1">#REF!</definedName>
    <definedName name="BExEZGBFNJR8DLPN0V11AU22L6WY" hidden="1">#REF!</definedName>
    <definedName name="BExEZVR61GWO1ZM3XHWUKRJJMQXV" localSheetId="15" hidden="1">#REF!</definedName>
    <definedName name="BExEZVR61GWO1ZM3XHWUKRJJMQXV" localSheetId="14" hidden="1">#REF!</definedName>
    <definedName name="BExEZVR61GWO1ZM3XHWUKRJJMQXV" hidden="1">#REF!</definedName>
    <definedName name="BExF02Y3V3QEPO2XLDSK47APK9XJ" localSheetId="15" hidden="1">#REF!</definedName>
    <definedName name="BExF02Y3V3QEPO2XLDSK47APK9XJ" localSheetId="14" hidden="1">#REF!</definedName>
    <definedName name="BExF02Y3V3QEPO2XLDSK47APK9XJ" hidden="1">#REF!</definedName>
    <definedName name="BExF03E824NHBODFUZ3PZ5HLF85X" localSheetId="15" hidden="1">#REF!</definedName>
    <definedName name="BExF03E824NHBODFUZ3PZ5HLF85X" localSheetId="14" hidden="1">#REF!</definedName>
    <definedName name="BExF03E824NHBODFUZ3PZ5HLF85X" hidden="1">#REF!</definedName>
    <definedName name="BExF09OS91RT7N7IW8JLMZ121ZP3" localSheetId="15" hidden="1">#REF!</definedName>
    <definedName name="BExF09OS91RT7N7IW8JLMZ121ZP3" localSheetId="14" hidden="1">#REF!</definedName>
    <definedName name="BExF09OS91RT7N7IW8JLMZ121ZP3" hidden="1">#REF!</definedName>
    <definedName name="BExF0D4SEQ7RRCAER8UQKUJ4HH0Q" localSheetId="15" hidden="1">#REF!</definedName>
    <definedName name="BExF0D4SEQ7RRCAER8UQKUJ4HH0Q" localSheetId="14" hidden="1">#REF!</definedName>
    <definedName name="BExF0D4SEQ7RRCAER8UQKUJ4HH0Q" hidden="1">#REF!</definedName>
    <definedName name="BExF0D4Z97PCG5JI9CC2TFB553AX" localSheetId="15" hidden="1">#REF!</definedName>
    <definedName name="BExF0D4Z97PCG5JI9CC2TFB553AX" localSheetId="14" hidden="1">#REF!</definedName>
    <definedName name="BExF0D4Z97PCG5JI9CC2TFB553AX" hidden="1">#REF!</definedName>
    <definedName name="BExF0DAB1PUE0V936NFEK68CCKTJ" localSheetId="15" hidden="1">#REF!</definedName>
    <definedName name="BExF0DAB1PUE0V936NFEK68CCKTJ" localSheetId="14" hidden="1">#REF!</definedName>
    <definedName name="BExF0DAB1PUE0V936NFEK68CCKTJ" hidden="1">#REF!</definedName>
    <definedName name="BExF0LOEHV42P2DV7QL8O7HOQ3N9" localSheetId="15" hidden="1">#REF!</definedName>
    <definedName name="BExF0LOEHV42P2DV7QL8O7HOQ3N9" localSheetId="14" hidden="1">#REF!</definedName>
    <definedName name="BExF0LOEHV42P2DV7QL8O7HOQ3N9" hidden="1">#REF!</definedName>
    <definedName name="BExF0QRT0ZP2578DKKC9SRW40F5L" localSheetId="15" hidden="1">#REF!</definedName>
    <definedName name="BExF0QRT0ZP2578DKKC9SRW40F5L" localSheetId="14" hidden="1">#REF!</definedName>
    <definedName name="BExF0QRT0ZP2578DKKC9SRW40F5L" hidden="1">#REF!</definedName>
    <definedName name="BExF0WRM9VO25RLSO03ZOCE8H7K5" localSheetId="15" hidden="1">#REF!</definedName>
    <definedName name="BExF0WRM9VO25RLSO03ZOCE8H7K5" localSheetId="14" hidden="1">#REF!</definedName>
    <definedName name="BExF0WRM9VO25RLSO03ZOCE8H7K5" hidden="1">#REF!</definedName>
    <definedName name="BExF0ZRI7W4RSLIDLHTSM0AWXO3S" localSheetId="15" hidden="1">#REF!</definedName>
    <definedName name="BExF0ZRI7W4RSLIDLHTSM0AWXO3S" localSheetId="14" hidden="1">#REF!</definedName>
    <definedName name="BExF0ZRI7W4RSLIDLHTSM0AWXO3S" hidden="1">#REF!</definedName>
    <definedName name="BExF19CT3MMZZ2T5EWMDNG3UOJ01" localSheetId="15" hidden="1">#REF!</definedName>
    <definedName name="BExF19CT3MMZZ2T5EWMDNG3UOJ01" localSheetId="14" hidden="1">#REF!</definedName>
    <definedName name="BExF19CT3MMZZ2T5EWMDNG3UOJ01" hidden="1">#REF!</definedName>
    <definedName name="BExF1C1VNHJBRW2XQKVSL1KSLFZ8" localSheetId="15" hidden="1">#REF!</definedName>
    <definedName name="BExF1C1VNHJBRW2XQKVSL1KSLFZ8" localSheetId="14" hidden="1">#REF!</definedName>
    <definedName name="BExF1C1VNHJBRW2XQKVSL1KSLFZ8" hidden="1">#REF!</definedName>
    <definedName name="BExF1M38U6NX17YJA8YU359B5Z4M" localSheetId="15" hidden="1">#REF!</definedName>
    <definedName name="BExF1M38U6NX17YJA8YU359B5Z4M" localSheetId="14" hidden="1">#REF!</definedName>
    <definedName name="BExF1M38U6NX17YJA8YU359B5Z4M" hidden="1">#REF!</definedName>
    <definedName name="BExF1MU4W3NPEY0OHRDWP5IANCBB" localSheetId="15" hidden="1">#REF!</definedName>
    <definedName name="BExF1MU4W3NPEY0OHRDWP5IANCBB" localSheetId="14" hidden="1">#REF!</definedName>
    <definedName name="BExF1MU4W3NPEY0OHRDWP5IANCBB" hidden="1">#REF!</definedName>
    <definedName name="BExF1MZN8MWMOKOARHJ1QAF9HPGT" localSheetId="15" hidden="1">#REF!</definedName>
    <definedName name="BExF1MZN8MWMOKOARHJ1QAF9HPGT" localSheetId="14" hidden="1">#REF!</definedName>
    <definedName name="BExF1MZN8MWMOKOARHJ1QAF9HPGT" hidden="1">#REF!</definedName>
    <definedName name="BExF1US4ZIQYSU5LBFYNRA9N0K2O" localSheetId="15" hidden="1">#REF!</definedName>
    <definedName name="BExF1US4ZIQYSU5LBFYNRA9N0K2O" localSheetId="14" hidden="1">#REF!</definedName>
    <definedName name="BExF1US4ZIQYSU5LBFYNRA9N0K2O" hidden="1">#REF!</definedName>
    <definedName name="BExF272JNPJCK1XLBG016XXBVFO8" localSheetId="15" hidden="1">#REF!</definedName>
    <definedName name="BExF272JNPJCK1XLBG016XXBVFO8" localSheetId="14" hidden="1">#REF!</definedName>
    <definedName name="BExF272JNPJCK1XLBG016XXBVFO8" hidden="1">#REF!</definedName>
    <definedName name="BExF2CWZN6E87RGTBMD4YQI2QT7R" localSheetId="15" hidden="1">#REF!</definedName>
    <definedName name="BExF2CWZN6E87RGTBMD4YQI2QT7R" localSheetId="14" hidden="1">#REF!</definedName>
    <definedName name="BExF2CWZN6E87RGTBMD4YQI2QT7R" hidden="1">#REF!</definedName>
    <definedName name="BExF2DYO1WQ7GMXSTAQRDBW1NSFG" localSheetId="15" hidden="1">#REF!</definedName>
    <definedName name="BExF2DYO1WQ7GMXSTAQRDBW1NSFG" localSheetId="14" hidden="1">#REF!</definedName>
    <definedName name="BExF2DYO1WQ7GMXSTAQRDBW1NSFG" hidden="1">#REF!</definedName>
    <definedName name="BExF2H9D3MC9XKLPZ6VIP4F7G4YN" localSheetId="15" hidden="1">#REF!</definedName>
    <definedName name="BExF2H9D3MC9XKLPZ6VIP4F7G4YN" localSheetId="14" hidden="1">#REF!</definedName>
    <definedName name="BExF2H9D3MC9XKLPZ6VIP4F7G4YN" hidden="1">#REF!</definedName>
    <definedName name="BExF2MSWNUY9Z6BZJQZ538PPTION" localSheetId="15" hidden="1">#REF!</definedName>
    <definedName name="BExF2MSWNUY9Z6BZJQZ538PPTION" localSheetId="14" hidden="1">#REF!</definedName>
    <definedName name="BExF2MSWNUY9Z6BZJQZ538PPTION" hidden="1">#REF!</definedName>
    <definedName name="BExF2QZYWHTYGUTTXR15CKCV3LS7" localSheetId="15" hidden="1">#REF!</definedName>
    <definedName name="BExF2QZYWHTYGUTTXR15CKCV3LS7" localSheetId="14" hidden="1">#REF!</definedName>
    <definedName name="BExF2QZYWHTYGUTTXR15CKCV3LS7" hidden="1">#REF!</definedName>
    <definedName name="BExF2T8Y6TSJ74RMSZOA9CEH4OZ6" localSheetId="15" hidden="1">#REF!</definedName>
    <definedName name="BExF2T8Y6TSJ74RMSZOA9CEH4OZ6" localSheetId="14" hidden="1">#REF!</definedName>
    <definedName name="BExF2T8Y6TSJ74RMSZOA9CEH4OZ6" hidden="1">#REF!</definedName>
    <definedName name="BExF31N3YM4F37EOOY8M8VI1KXN8" localSheetId="15" hidden="1">#REF!</definedName>
    <definedName name="BExF31N3YM4F37EOOY8M8VI1KXN8" localSheetId="14" hidden="1">#REF!</definedName>
    <definedName name="BExF31N3YM4F37EOOY8M8VI1KXN8" hidden="1">#REF!</definedName>
    <definedName name="BExF37C1YKBT79Z9SOJAG5MXQGTU" localSheetId="15" hidden="1">#REF!</definedName>
    <definedName name="BExF37C1YKBT79Z9SOJAG5MXQGTU" localSheetId="14" hidden="1">#REF!</definedName>
    <definedName name="BExF37C1YKBT79Z9SOJAG5MXQGTU" hidden="1">#REF!</definedName>
    <definedName name="BExF3A6HPA6DGYALZNHHJPMCUYZR" localSheetId="15" hidden="1">#REF!</definedName>
    <definedName name="BExF3A6HPA6DGYALZNHHJPMCUYZR" localSheetId="14" hidden="1">#REF!</definedName>
    <definedName name="BExF3A6HPA6DGYALZNHHJPMCUYZR" hidden="1">#REF!</definedName>
    <definedName name="BExF3GMJW5D7066GYKTMM3CVH1HE" localSheetId="15" hidden="1">#REF!</definedName>
    <definedName name="BExF3GMJW5D7066GYKTMM3CVH1HE" localSheetId="14" hidden="1">#REF!</definedName>
    <definedName name="BExF3GMJW5D7066GYKTMM3CVH1HE" hidden="1">#REF!</definedName>
    <definedName name="BExF3I9T44X7DV9HHV51DVDDPPZG" localSheetId="15" hidden="1">#REF!</definedName>
    <definedName name="BExF3I9T44X7DV9HHV51DVDDPPZG" localSheetId="14" hidden="1">#REF!</definedName>
    <definedName name="BExF3I9T44X7DV9HHV51DVDDPPZG" hidden="1">#REF!</definedName>
    <definedName name="BExF3IKLZ35F2D4DI7R7P7NZLVC3" localSheetId="15" hidden="1">#REF!</definedName>
    <definedName name="BExF3IKLZ35F2D4DI7R7P7NZLVC3" localSheetId="14" hidden="1">#REF!</definedName>
    <definedName name="BExF3IKLZ35F2D4DI7R7P7NZLVC3" hidden="1">#REF!</definedName>
    <definedName name="BExF3JMFX5DILOIFUDIO1HZUK875" localSheetId="15" hidden="1">#REF!</definedName>
    <definedName name="BExF3JMFX5DILOIFUDIO1HZUK875" localSheetId="14" hidden="1">#REF!</definedName>
    <definedName name="BExF3JMFX5DILOIFUDIO1HZUK875" hidden="1">#REF!</definedName>
    <definedName name="BExF3KIO2G9LJYXZ61H8PJJ6OQXV" localSheetId="15" hidden="1">#REF!</definedName>
    <definedName name="BExF3KIO2G9LJYXZ61H8PJJ6OQXV" localSheetId="14" hidden="1">#REF!</definedName>
    <definedName name="BExF3KIO2G9LJYXZ61H8PJJ6OQXV" hidden="1">#REF!</definedName>
    <definedName name="BExF3MGVCZHXDAUDZAGUYESZ3RC8" localSheetId="15" hidden="1">#REF!</definedName>
    <definedName name="BExF3MGVCZHXDAUDZAGUYESZ3RC8" localSheetId="14" hidden="1">#REF!</definedName>
    <definedName name="BExF3MGVCZHXDAUDZAGUYESZ3RC8" hidden="1">#REF!</definedName>
    <definedName name="BExF3NTC4BGZEM6B87TCFX277QCS" localSheetId="15" hidden="1">#REF!</definedName>
    <definedName name="BExF3NTC4BGZEM6B87TCFX277QCS" localSheetId="14" hidden="1">#REF!</definedName>
    <definedName name="BExF3NTC4BGZEM6B87TCFX277QCS" hidden="1">#REF!</definedName>
    <definedName name="BExF3Q2DOSQI9SIAXB522CN0WBZ7" localSheetId="15" hidden="1">#REF!</definedName>
    <definedName name="BExF3Q2DOSQI9SIAXB522CN0WBZ7" localSheetId="14" hidden="1">#REF!</definedName>
    <definedName name="BExF3Q2DOSQI9SIAXB522CN0WBZ7" hidden="1">#REF!</definedName>
    <definedName name="BExF3Q7NI90WT31QHYSJDIG0LLLJ" localSheetId="15" hidden="1">#REF!</definedName>
    <definedName name="BExF3Q7NI90WT31QHYSJDIG0LLLJ" localSheetId="14" hidden="1">#REF!</definedName>
    <definedName name="BExF3Q7NI90WT31QHYSJDIG0LLLJ" hidden="1">#REF!</definedName>
    <definedName name="BExF3QD55TIY1MSBSRK9TUJKBEWO" localSheetId="15" hidden="1">#REF!</definedName>
    <definedName name="BExF3QD55TIY1MSBSRK9TUJKBEWO" localSheetId="14" hidden="1">#REF!</definedName>
    <definedName name="BExF3QD55TIY1MSBSRK9TUJKBEWO" hidden="1">#REF!</definedName>
    <definedName name="BExF3QT8J6RIF1L3R700MBSKIOKW" localSheetId="15" hidden="1">#REF!</definedName>
    <definedName name="BExF3QT8J6RIF1L3R700MBSKIOKW" localSheetId="14" hidden="1">#REF!</definedName>
    <definedName name="BExF3QT8J6RIF1L3R700MBSKIOKW" hidden="1">#REF!</definedName>
    <definedName name="BExF42SSBVPMLK2UB3B7FPEIY9TU" localSheetId="15" hidden="1">#REF!</definedName>
    <definedName name="BExF42SSBVPMLK2UB3B7FPEIY9TU" localSheetId="14" hidden="1">#REF!</definedName>
    <definedName name="BExF42SSBVPMLK2UB3B7FPEIY9TU" hidden="1">#REF!</definedName>
    <definedName name="BExF4HXSWB50BKYPWA0HTT8W56H6" localSheetId="15" hidden="1">#REF!</definedName>
    <definedName name="BExF4HXSWB50BKYPWA0HTT8W56H6" localSheetId="14" hidden="1">#REF!</definedName>
    <definedName name="BExF4HXSWB50BKYPWA0HTT8W56H6" hidden="1">#REF!</definedName>
    <definedName name="BExF4J4Y60OUA8GY6YN8XVRUX80A" localSheetId="15" hidden="1">#REF!</definedName>
    <definedName name="BExF4J4Y60OUA8GY6YN8XVRUX80A" localSheetId="14" hidden="1">#REF!</definedName>
    <definedName name="BExF4J4Y60OUA8GY6YN8XVRUX80A" hidden="1">#REF!</definedName>
    <definedName name="BExF4KHF04IWW4LQ95FHQPFE4Y9K" localSheetId="15" hidden="1">#REF!</definedName>
    <definedName name="BExF4KHF04IWW4LQ95FHQPFE4Y9K" localSheetId="14" hidden="1">#REF!</definedName>
    <definedName name="BExF4KHF04IWW4LQ95FHQPFE4Y9K" hidden="1">#REF!</definedName>
    <definedName name="BExF4MVQM5Y0QRDLDFSKWWTF709C" localSheetId="15" hidden="1">#REF!</definedName>
    <definedName name="BExF4MVQM5Y0QRDLDFSKWWTF709C" localSheetId="14" hidden="1">#REF!</definedName>
    <definedName name="BExF4MVQM5Y0QRDLDFSKWWTF709C" hidden="1">#REF!</definedName>
    <definedName name="BExF4PVMZYV36E8HOYY06J81AMBI" localSheetId="15" hidden="1">#REF!</definedName>
    <definedName name="BExF4PVMZYV36E8HOYY06J81AMBI" localSheetId="14" hidden="1">#REF!</definedName>
    <definedName name="BExF4PVMZYV36E8HOYY06J81AMBI" hidden="1">#REF!</definedName>
    <definedName name="BExF4SF9NEX1FZE9N8EXT89PM54D" localSheetId="15" hidden="1">#REF!</definedName>
    <definedName name="BExF4SF9NEX1FZE9N8EXT89PM54D" localSheetId="14" hidden="1">#REF!</definedName>
    <definedName name="BExF4SF9NEX1FZE9N8EXT89PM54D" hidden="1">#REF!</definedName>
    <definedName name="BExF52GTGP8MHGII4KJ8TJGR8W8U" localSheetId="15" hidden="1">#REF!</definedName>
    <definedName name="BExF52GTGP8MHGII4KJ8TJGR8W8U" localSheetId="14" hidden="1">#REF!</definedName>
    <definedName name="BExF52GTGP8MHGII4KJ8TJGR8W8U" hidden="1">#REF!</definedName>
    <definedName name="BExF57K7L3UC1I2FSAWURR4SN0UN" localSheetId="15" hidden="1">#REF!</definedName>
    <definedName name="BExF57K7L3UC1I2FSAWURR4SN0UN" localSheetId="14" hidden="1">#REF!</definedName>
    <definedName name="BExF57K7L3UC1I2FSAWURR4SN0UN" hidden="1">#REF!</definedName>
    <definedName name="BExF5HR2GFV7O8LKG9SJ4BY78LYA" localSheetId="15" hidden="1">#REF!</definedName>
    <definedName name="BExF5HR2GFV7O8LKG9SJ4BY78LYA" localSheetId="14" hidden="1">#REF!</definedName>
    <definedName name="BExF5HR2GFV7O8LKG9SJ4BY78LYA" hidden="1">#REF!</definedName>
    <definedName name="BExF5ZFO2A29GHWR5ES64Z9OS16J" localSheetId="15" hidden="1">#REF!</definedName>
    <definedName name="BExF5ZFO2A29GHWR5ES64Z9OS16J" localSheetId="14" hidden="1">#REF!</definedName>
    <definedName name="BExF5ZFO2A29GHWR5ES64Z9OS16J" hidden="1">#REF!</definedName>
    <definedName name="BExF63S045JO7H2ZJCBTBVH3SUIF" localSheetId="15" hidden="1">#REF!</definedName>
    <definedName name="BExF63S045JO7H2ZJCBTBVH3SUIF" localSheetId="14" hidden="1">#REF!</definedName>
    <definedName name="BExF63S045JO7H2ZJCBTBVH3SUIF" hidden="1">#REF!</definedName>
    <definedName name="BExF642TEGTXCI9A61ZOONJCB0U1" localSheetId="15" hidden="1">#REF!</definedName>
    <definedName name="BExF642TEGTXCI9A61ZOONJCB0U1" localSheetId="14" hidden="1">#REF!</definedName>
    <definedName name="BExF642TEGTXCI9A61ZOONJCB0U1" hidden="1">#REF!</definedName>
    <definedName name="BExF67O951CF8UJF3KBDNR0E83C1" localSheetId="15" hidden="1">#REF!</definedName>
    <definedName name="BExF67O951CF8UJF3KBDNR0E83C1" localSheetId="14" hidden="1">#REF!</definedName>
    <definedName name="BExF67O951CF8UJF3KBDNR0E83C1" hidden="1">#REF!</definedName>
    <definedName name="BExF6EV7I35NVMIJGYTB6E24YVPA" localSheetId="15" hidden="1">#REF!</definedName>
    <definedName name="BExF6EV7I35NVMIJGYTB6E24YVPA" localSheetId="14" hidden="1">#REF!</definedName>
    <definedName name="BExF6EV7I35NVMIJGYTB6E24YVPA" hidden="1">#REF!</definedName>
    <definedName name="BExF6FGUF393KTMBT40S5BYAFG00" localSheetId="15" hidden="1">#REF!</definedName>
    <definedName name="BExF6FGUF393KTMBT40S5BYAFG00" localSheetId="14" hidden="1">#REF!</definedName>
    <definedName name="BExF6FGUF393KTMBT40S5BYAFG00" hidden="1">#REF!</definedName>
    <definedName name="BExF6GNYXWY8A0SY4PW1B6KJMMTM" localSheetId="15" hidden="1">#REF!</definedName>
    <definedName name="BExF6GNYXWY8A0SY4PW1B6KJMMTM" localSheetId="14" hidden="1">#REF!</definedName>
    <definedName name="BExF6GNYXWY8A0SY4PW1B6KJMMTM" hidden="1">#REF!</definedName>
    <definedName name="BExF6IB8K74Z0AFT05GPOKKZW7C9" localSheetId="15" hidden="1">#REF!</definedName>
    <definedName name="BExF6IB8K74Z0AFT05GPOKKZW7C9" localSheetId="14" hidden="1">#REF!</definedName>
    <definedName name="BExF6IB8K74Z0AFT05GPOKKZW7C9" hidden="1">#REF!</definedName>
    <definedName name="BExF6NUXJI11W2IAZNAM1QWC0459" localSheetId="15" hidden="1">#REF!</definedName>
    <definedName name="BExF6NUXJI11W2IAZNAM1QWC0459" localSheetId="14" hidden="1">#REF!</definedName>
    <definedName name="BExF6NUXJI11W2IAZNAM1QWC0459" hidden="1">#REF!</definedName>
    <definedName name="BExF6RR76KNVIXGJOVFO8GDILKGZ" localSheetId="15" hidden="1">#REF!</definedName>
    <definedName name="BExF6RR76KNVIXGJOVFO8GDILKGZ" localSheetId="14" hidden="1">#REF!</definedName>
    <definedName name="BExF6RR76KNVIXGJOVFO8GDILKGZ" hidden="1">#REF!</definedName>
    <definedName name="BExF6ZE8D5CMPJPRWT6S4HM56LPF" localSheetId="15" hidden="1">#REF!</definedName>
    <definedName name="BExF6ZE8D5CMPJPRWT6S4HM56LPF" localSheetId="14" hidden="1">#REF!</definedName>
    <definedName name="BExF6ZE8D5CMPJPRWT6S4HM56LPF" hidden="1">#REF!</definedName>
    <definedName name="BExF76FV8SF7AJK7B35AL7VTZF6D" localSheetId="15" hidden="1">#REF!</definedName>
    <definedName name="BExF76FV8SF7AJK7B35AL7VTZF6D" localSheetId="14" hidden="1">#REF!</definedName>
    <definedName name="BExF76FV8SF7AJK7B35AL7VTZF6D" hidden="1">#REF!</definedName>
    <definedName name="BExF7EOIMC1OYL1N7835KGOI0FIZ" localSheetId="15" hidden="1">#REF!</definedName>
    <definedName name="BExF7EOIMC1OYL1N7835KGOI0FIZ" localSheetId="14" hidden="1">#REF!</definedName>
    <definedName name="BExF7EOIMC1OYL1N7835KGOI0FIZ" hidden="1">#REF!</definedName>
    <definedName name="BExF7K88K7ASGV6RAOAGH52G04VR" localSheetId="15" hidden="1">#REF!</definedName>
    <definedName name="BExF7K88K7ASGV6RAOAGH52G04VR" localSheetId="14" hidden="1">#REF!</definedName>
    <definedName name="BExF7K88K7ASGV6RAOAGH52G04VR" hidden="1">#REF!</definedName>
    <definedName name="BExF7OVDRP3LHNAF2CX4V84CKKIR" localSheetId="15" hidden="1">#REF!</definedName>
    <definedName name="BExF7OVDRP3LHNAF2CX4V84CKKIR" localSheetId="14" hidden="1">#REF!</definedName>
    <definedName name="BExF7OVDRP3LHNAF2CX4V84CKKIR" hidden="1">#REF!</definedName>
    <definedName name="BExF7QO41X2A2SL8UXDNP99GY7U9" localSheetId="15" hidden="1">#REF!</definedName>
    <definedName name="BExF7QO41X2A2SL8UXDNP99GY7U9" localSheetId="14" hidden="1">#REF!</definedName>
    <definedName name="BExF7QO41X2A2SL8UXDNP99GY7U9" hidden="1">#REF!</definedName>
    <definedName name="BExF7QYWRJ8S4SID84VVXH3TN7X8" localSheetId="15" hidden="1">#REF!</definedName>
    <definedName name="BExF7QYWRJ8S4SID84VVXH3TN7X8" localSheetId="14" hidden="1">#REF!</definedName>
    <definedName name="BExF7QYWRJ8S4SID84VVXH3TN7X8" hidden="1">#REF!</definedName>
    <definedName name="BExF81GI8B8WBHXFTET68A9358BR" localSheetId="15" hidden="1">#REF!</definedName>
    <definedName name="BExF81GI8B8WBHXFTET68A9358BR" localSheetId="14" hidden="1">#REF!</definedName>
    <definedName name="BExF81GI8B8WBHXFTET68A9358BR" hidden="1">#REF!</definedName>
    <definedName name="BExGKN1EUJWHOYSSFY4XX6T9QVV5" localSheetId="15" hidden="1">#REF!</definedName>
    <definedName name="BExGKN1EUJWHOYSSFY4XX6T9QVV5" localSheetId="14" hidden="1">#REF!</definedName>
    <definedName name="BExGKN1EUJWHOYSSFY4XX6T9QVV5" hidden="1">#REF!</definedName>
    <definedName name="BExGL97US0Y3KXXASUTVR26XLT70" localSheetId="15" hidden="1">#REF!</definedName>
    <definedName name="BExGL97US0Y3KXXASUTVR26XLT70" localSheetId="14" hidden="1">#REF!</definedName>
    <definedName name="BExGL97US0Y3KXXASUTVR26XLT70" hidden="1">#REF!</definedName>
    <definedName name="BExGL9TEJAX73AMCXKXTMRO9T6QA" localSheetId="15" hidden="1">#REF!</definedName>
    <definedName name="BExGL9TEJAX73AMCXKXTMRO9T6QA" localSheetId="14" hidden="1">#REF!</definedName>
    <definedName name="BExGL9TEJAX73AMCXKXTMRO9T6QA" hidden="1">#REF!</definedName>
    <definedName name="BExGLBM5GKGBJDTZSMMBZBAVQ7N1" localSheetId="15" hidden="1">#REF!</definedName>
    <definedName name="BExGLBM5GKGBJDTZSMMBZBAVQ7N1" localSheetId="14" hidden="1">#REF!</definedName>
    <definedName name="BExGLBM5GKGBJDTZSMMBZBAVQ7N1" hidden="1">#REF!</definedName>
    <definedName name="BExGLC7R4C33RO0PID97ZPPVCW4M" localSheetId="15" hidden="1">#REF!</definedName>
    <definedName name="BExGLC7R4C33RO0PID97ZPPVCW4M" localSheetId="14" hidden="1">#REF!</definedName>
    <definedName name="BExGLC7R4C33RO0PID97ZPPVCW4M" hidden="1">#REF!</definedName>
    <definedName name="BExGLFIF7HCFSHNQHKEV6RY0WCO3" localSheetId="15" hidden="1">#REF!</definedName>
    <definedName name="BExGLFIF7HCFSHNQHKEV6RY0WCO3" localSheetId="14" hidden="1">#REF!</definedName>
    <definedName name="BExGLFIF7HCFSHNQHKEV6RY0WCO3" hidden="1">#REF!</definedName>
    <definedName name="BExGLPP9Z6SH15N8AV0F7H58S14K" localSheetId="15" hidden="1">#REF!</definedName>
    <definedName name="BExGLPP9Z6SH15N8AV0F7H58S14K" localSheetId="14" hidden="1">#REF!</definedName>
    <definedName name="BExGLPP9Z6SH15N8AV0F7H58S14K" hidden="1">#REF!</definedName>
    <definedName name="BExGLQATG820J44V2O4JEICPUUTR" localSheetId="15" hidden="1">#REF!</definedName>
    <definedName name="BExGLQATG820J44V2O4JEICPUUTR" localSheetId="14" hidden="1">#REF!</definedName>
    <definedName name="BExGLQATG820J44V2O4JEICPUUTR" hidden="1">#REF!</definedName>
    <definedName name="BExGLTARRL0J772UD2TXEYAVPY6E" localSheetId="15" hidden="1">#REF!</definedName>
    <definedName name="BExGLTARRL0J772UD2TXEYAVPY6E" localSheetId="14" hidden="1">#REF!</definedName>
    <definedName name="BExGLTARRL0J772UD2TXEYAVPY6E" hidden="1">#REF!</definedName>
    <definedName name="BExGLYE6RZTAAWHJBG2QFJPTDS2Q" localSheetId="15" hidden="1">#REF!</definedName>
    <definedName name="BExGLYE6RZTAAWHJBG2QFJPTDS2Q" localSheetId="14" hidden="1">#REF!</definedName>
    <definedName name="BExGLYE6RZTAAWHJBG2QFJPTDS2Q" hidden="1">#REF!</definedName>
    <definedName name="BExGM4DZ65OAQP7MA4LN6QMYZOFF" localSheetId="15" hidden="1">#REF!</definedName>
    <definedName name="BExGM4DZ65OAQP7MA4LN6QMYZOFF" localSheetId="14" hidden="1">#REF!</definedName>
    <definedName name="BExGM4DZ65OAQP7MA4LN6QMYZOFF" hidden="1">#REF!</definedName>
    <definedName name="BExGMCXCWEC9XNUOEMZ61TMI6CUO" localSheetId="15" hidden="1">#REF!</definedName>
    <definedName name="BExGMCXCWEC9XNUOEMZ61TMI6CUO" localSheetId="14" hidden="1">#REF!</definedName>
    <definedName name="BExGMCXCWEC9XNUOEMZ61TMI6CUO" hidden="1">#REF!</definedName>
    <definedName name="BExGMJDGIH0MEPC2TUSFUCY2ROTB" localSheetId="15" hidden="1">#REF!</definedName>
    <definedName name="BExGMJDGIH0MEPC2TUSFUCY2ROTB" localSheetId="14" hidden="1">#REF!</definedName>
    <definedName name="BExGMJDGIH0MEPC2TUSFUCY2ROTB" hidden="1">#REF!</definedName>
    <definedName name="BExGMKPW2HPKN0M0XKF3AZ8YP0D6" localSheetId="15" hidden="1">#REF!</definedName>
    <definedName name="BExGMKPW2HPKN0M0XKF3AZ8YP0D6" localSheetId="14" hidden="1">#REF!</definedName>
    <definedName name="BExGMKPW2HPKN0M0XKF3AZ8YP0D6" hidden="1">#REF!</definedName>
    <definedName name="BExGMOGUOL3NATNV0TIZH2J6DLLD" localSheetId="15" hidden="1">#REF!</definedName>
    <definedName name="BExGMOGUOL3NATNV0TIZH2J6DLLD" localSheetId="14" hidden="1">#REF!</definedName>
    <definedName name="BExGMOGUOL3NATNV0TIZH2J6DLLD" hidden="1">#REF!</definedName>
    <definedName name="BExGMP2F175LGL6QVSJGP6GKYHHA" localSheetId="15" hidden="1">#REF!</definedName>
    <definedName name="BExGMP2F175LGL6QVSJGP6GKYHHA" localSheetId="14" hidden="1">#REF!</definedName>
    <definedName name="BExGMP2F175LGL6QVSJGP6GKYHHA" hidden="1">#REF!</definedName>
    <definedName name="BExGMPIIP8GKML2VVA8OEFL43NCS" localSheetId="15" hidden="1">#REF!</definedName>
    <definedName name="BExGMPIIP8GKML2VVA8OEFL43NCS" localSheetId="14" hidden="1">#REF!</definedName>
    <definedName name="BExGMPIIP8GKML2VVA8OEFL43NCS" hidden="1">#REF!</definedName>
    <definedName name="BExGMZ3SRIXLXMWBVOXXV3M4U4YL" localSheetId="15" hidden="1">#REF!</definedName>
    <definedName name="BExGMZ3SRIXLXMWBVOXXV3M4U4YL" localSheetId="14" hidden="1">#REF!</definedName>
    <definedName name="BExGMZ3SRIXLXMWBVOXXV3M4U4YL" hidden="1">#REF!</definedName>
    <definedName name="BExGMZ3UBN48IXU1ZEFYECEMZ1IM" localSheetId="15" hidden="1">#REF!</definedName>
    <definedName name="BExGMZ3UBN48IXU1ZEFYECEMZ1IM" localSheetId="14" hidden="1">#REF!</definedName>
    <definedName name="BExGMZ3UBN48IXU1ZEFYECEMZ1IM" hidden="1">#REF!</definedName>
    <definedName name="BExGN4I0QATXNZCLZJM1KH1OIJQH" localSheetId="15" hidden="1">#REF!</definedName>
    <definedName name="BExGN4I0QATXNZCLZJM1KH1OIJQH" localSheetId="14" hidden="1">#REF!</definedName>
    <definedName name="BExGN4I0QATXNZCLZJM1KH1OIJQH" hidden="1">#REF!</definedName>
    <definedName name="BExGN9FZ2RWCMSY1YOBJKZMNIM9R" localSheetId="15" hidden="1">#REF!</definedName>
    <definedName name="BExGN9FZ2RWCMSY1YOBJKZMNIM9R" localSheetId="14" hidden="1">#REF!</definedName>
    <definedName name="BExGN9FZ2RWCMSY1YOBJKZMNIM9R" hidden="1">#REF!</definedName>
    <definedName name="BExGNDSIMTHOCXXG6QOGR6DA8SGG" localSheetId="15" hidden="1">#REF!</definedName>
    <definedName name="BExGNDSIMTHOCXXG6QOGR6DA8SGG" localSheetId="14" hidden="1">#REF!</definedName>
    <definedName name="BExGNDSIMTHOCXXG6QOGR6DA8SGG" hidden="1">#REF!</definedName>
    <definedName name="BExGNHOS7RBERG1J2M2HVGSRZL5G" localSheetId="15" hidden="1">#REF!</definedName>
    <definedName name="BExGNHOS7RBERG1J2M2HVGSRZL5G" localSheetId="14" hidden="1">#REF!</definedName>
    <definedName name="BExGNHOS7RBERG1J2M2HVGSRZL5G" hidden="1">#REF!</definedName>
    <definedName name="BExGNJ18W3Q55XAXY8XTFB80IVMV" localSheetId="15" hidden="1">#REF!</definedName>
    <definedName name="BExGNJ18W3Q55XAXY8XTFB80IVMV" localSheetId="14" hidden="1">#REF!</definedName>
    <definedName name="BExGNJ18W3Q55XAXY8XTFB80IVMV" hidden="1">#REF!</definedName>
    <definedName name="BExGNN2YQ9BDAZXT2GLCSAPXKIM7" localSheetId="15" hidden="1">#REF!</definedName>
    <definedName name="BExGNN2YQ9BDAZXT2GLCSAPXKIM7" localSheetId="14" hidden="1">#REF!</definedName>
    <definedName name="BExGNN2YQ9BDAZXT2GLCSAPXKIM7" hidden="1">#REF!</definedName>
    <definedName name="BExGNP6INLF5NZFP5ME6K7C9Y0NH" localSheetId="15" hidden="1">#REF!</definedName>
    <definedName name="BExGNP6INLF5NZFP5ME6K7C9Y0NH" localSheetId="14" hidden="1">#REF!</definedName>
    <definedName name="BExGNP6INLF5NZFP5ME6K7C9Y0NH" hidden="1">#REF!</definedName>
    <definedName name="BExGNSS0CKRPKHO25R3TDBEL2NHX" localSheetId="15" hidden="1">#REF!</definedName>
    <definedName name="BExGNSS0CKRPKHO25R3TDBEL2NHX" localSheetId="14" hidden="1">#REF!</definedName>
    <definedName name="BExGNSS0CKRPKHO25R3TDBEL2NHX" hidden="1">#REF!</definedName>
    <definedName name="BExGNYH0MO8NOVS85L15G0RWX4GW" localSheetId="15" hidden="1">#REF!</definedName>
    <definedName name="BExGNYH0MO8NOVS85L15G0RWX4GW" localSheetId="14" hidden="1">#REF!</definedName>
    <definedName name="BExGNYH0MO8NOVS85L15G0RWX4GW" hidden="1">#REF!</definedName>
    <definedName name="BExGNZO44DEG8CGIDYSEGDUQ531R" localSheetId="15" hidden="1">#REF!</definedName>
    <definedName name="BExGNZO44DEG8CGIDYSEGDUQ531R" localSheetId="14" hidden="1">#REF!</definedName>
    <definedName name="BExGNZO44DEG8CGIDYSEGDUQ531R" hidden="1">#REF!</definedName>
    <definedName name="BExGO22GMMPZVQY9RQ8MDKZDP5G3" localSheetId="15" hidden="1">#REF!</definedName>
    <definedName name="BExGO22GMMPZVQY9RQ8MDKZDP5G3" localSheetId="14" hidden="1">#REF!</definedName>
    <definedName name="BExGO22GMMPZVQY9RQ8MDKZDP5G3" hidden="1">#REF!</definedName>
    <definedName name="BExGO2O0V6UYDY26AX8OSN72F77N" localSheetId="15" hidden="1">#REF!</definedName>
    <definedName name="BExGO2O0V6UYDY26AX8OSN72F77N" localSheetId="14" hidden="1">#REF!</definedName>
    <definedName name="BExGO2O0V6UYDY26AX8OSN72F77N" hidden="1">#REF!</definedName>
    <definedName name="BExGO2YUBOVLYHY1QSIHRE1KLAFV" localSheetId="15" hidden="1">#REF!</definedName>
    <definedName name="BExGO2YUBOVLYHY1QSIHRE1KLAFV" localSheetId="14" hidden="1">#REF!</definedName>
    <definedName name="BExGO2YUBOVLYHY1QSIHRE1KLAFV" hidden="1">#REF!</definedName>
    <definedName name="BExGO70E2O70LF46V8T26YFPL4V8" localSheetId="15" hidden="1">#REF!</definedName>
    <definedName name="BExGO70E2O70LF46V8T26YFPL4V8" localSheetId="14" hidden="1">#REF!</definedName>
    <definedName name="BExGO70E2O70LF46V8T26YFPL4V8" hidden="1">#REF!</definedName>
    <definedName name="BExGOB25QJMQCQE76MRW9X58OIOO" localSheetId="15" hidden="1">#REF!</definedName>
    <definedName name="BExGOB25QJMQCQE76MRW9X58OIOO" localSheetId="14" hidden="1">#REF!</definedName>
    <definedName name="BExGOB25QJMQCQE76MRW9X58OIOO" hidden="1">#REF!</definedName>
    <definedName name="BExGODAZKJ9EXMQZNQR5YDBSS525" localSheetId="15" hidden="1">#REF!</definedName>
    <definedName name="BExGODAZKJ9EXMQZNQR5YDBSS525" localSheetId="14" hidden="1">#REF!</definedName>
    <definedName name="BExGODAZKJ9EXMQZNQR5YDBSS525" hidden="1">#REF!</definedName>
    <definedName name="BExGODR8ZSMUC11I56QHSZ686XV5" localSheetId="15" hidden="1">#REF!</definedName>
    <definedName name="BExGODR8ZSMUC11I56QHSZ686XV5" localSheetId="14" hidden="1">#REF!</definedName>
    <definedName name="BExGODR8ZSMUC11I56QHSZ686XV5" hidden="1">#REF!</definedName>
    <definedName name="BExGOXJDHUDPDT8I8IVGVW9J0R5Q" localSheetId="15" hidden="1">#REF!</definedName>
    <definedName name="BExGOXJDHUDPDT8I8IVGVW9J0R5Q" localSheetId="14" hidden="1">#REF!</definedName>
    <definedName name="BExGOXJDHUDPDT8I8IVGVW9J0R5Q" hidden="1">#REF!</definedName>
    <definedName name="BExGPAPYI1N5W3IH8H485BHSVOY3" localSheetId="15" hidden="1">#REF!</definedName>
    <definedName name="BExGPAPYI1N5W3IH8H485BHSVOY3" localSheetId="14" hidden="1">#REF!</definedName>
    <definedName name="BExGPAPYI1N5W3IH8H485BHSVOY3" hidden="1">#REF!</definedName>
    <definedName name="BExGPFO3GOKYO2922Y91GMQRCMOA" localSheetId="15" hidden="1">#REF!</definedName>
    <definedName name="BExGPFO3GOKYO2922Y91GMQRCMOA" localSheetId="14" hidden="1">#REF!</definedName>
    <definedName name="BExGPFO3GOKYO2922Y91GMQRCMOA" hidden="1">#REF!</definedName>
    <definedName name="BExGPHGT5KDOCMV2EFS4OVKTWBRD" localSheetId="15" hidden="1">#REF!</definedName>
    <definedName name="BExGPHGT5KDOCMV2EFS4OVKTWBRD" localSheetId="14" hidden="1">#REF!</definedName>
    <definedName name="BExGPHGT5KDOCMV2EFS4OVKTWBRD" hidden="1">#REF!</definedName>
    <definedName name="BExGPID72Y4Y619LWASUQZKZHJNC" localSheetId="15" hidden="1">#REF!</definedName>
    <definedName name="BExGPID72Y4Y619LWASUQZKZHJNC" localSheetId="14" hidden="1">#REF!</definedName>
    <definedName name="BExGPID72Y4Y619LWASUQZKZHJNC" hidden="1">#REF!</definedName>
    <definedName name="BExGPPENQIANVGLVQJ77DK5JPRTB" localSheetId="15" hidden="1">#REF!</definedName>
    <definedName name="BExGPPENQIANVGLVQJ77DK5JPRTB" localSheetId="14" hidden="1">#REF!</definedName>
    <definedName name="BExGPPENQIANVGLVQJ77DK5JPRTB" hidden="1">#REF!</definedName>
    <definedName name="BExGPSUUG7TL5F5PTYU6G4HPJV1B" localSheetId="15" hidden="1">#REF!</definedName>
    <definedName name="BExGPSUUG7TL5F5PTYU6G4HPJV1B" localSheetId="14" hidden="1">#REF!</definedName>
    <definedName name="BExGPSUUG7TL5F5PTYU6G4HPJV1B" hidden="1">#REF!</definedName>
    <definedName name="BExGQ1E950UYXYWQ84EZEQPWHVYY" localSheetId="15" hidden="1">#REF!</definedName>
    <definedName name="BExGQ1E950UYXYWQ84EZEQPWHVYY" localSheetId="14" hidden="1">#REF!</definedName>
    <definedName name="BExGQ1E950UYXYWQ84EZEQPWHVYY" hidden="1">#REF!</definedName>
    <definedName name="BExGQ1ZU4967P72AHF4V1D0FOL5C" localSheetId="15" hidden="1">#REF!</definedName>
    <definedName name="BExGQ1ZU4967P72AHF4V1D0FOL5C" localSheetId="14" hidden="1">#REF!</definedName>
    <definedName name="BExGQ1ZU4967P72AHF4V1D0FOL5C" hidden="1">#REF!</definedName>
    <definedName name="BExGQ36ZOMR9GV8T05M605MMOY3Y" localSheetId="15" hidden="1">#REF!</definedName>
    <definedName name="BExGQ36ZOMR9GV8T05M605MMOY3Y" localSheetId="14" hidden="1">#REF!</definedName>
    <definedName name="BExGQ36ZOMR9GV8T05M605MMOY3Y" hidden="1">#REF!</definedName>
    <definedName name="BExGQ4ZP0PPMLDNVBUG12W9FFVI9" localSheetId="15" hidden="1">#REF!</definedName>
    <definedName name="BExGQ4ZP0PPMLDNVBUG12W9FFVI9" localSheetId="14" hidden="1">#REF!</definedName>
    <definedName name="BExGQ4ZP0PPMLDNVBUG12W9FFVI9" hidden="1">#REF!</definedName>
    <definedName name="BExGQ61DTJ0SBFMDFBAK3XZ9O0ZO" localSheetId="15" hidden="1">#REF!</definedName>
    <definedName name="BExGQ61DTJ0SBFMDFBAK3XZ9O0ZO" localSheetId="14" hidden="1">#REF!</definedName>
    <definedName name="BExGQ61DTJ0SBFMDFBAK3XZ9O0ZO" hidden="1">#REF!</definedName>
    <definedName name="BExGQ6SG9XEOD0VMBAR22YPZWSTA" localSheetId="15" hidden="1">#REF!</definedName>
    <definedName name="BExGQ6SG9XEOD0VMBAR22YPZWSTA" localSheetId="14" hidden="1">#REF!</definedName>
    <definedName name="BExGQ6SG9XEOD0VMBAR22YPZWSTA" hidden="1">#REF!</definedName>
    <definedName name="BExGQ8FQN3FRAGH5H2V74848P5JX" localSheetId="15" hidden="1">#REF!</definedName>
    <definedName name="BExGQ8FQN3FRAGH5H2V74848P5JX" localSheetId="14" hidden="1">#REF!</definedName>
    <definedName name="BExGQ8FQN3FRAGH5H2V74848P5JX" hidden="1">#REF!</definedName>
    <definedName name="BExGQGJ1A7LNZUS8QSMOG8UNGLMK" localSheetId="15" hidden="1">#REF!</definedName>
    <definedName name="BExGQGJ1A7LNZUS8QSMOG8UNGLMK" localSheetId="14" hidden="1">#REF!</definedName>
    <definedName name="BExGQGJ1A7LNZUS8QSMOG8UNGLMK" hidden="1">#REF!</definedName>
    <definedName name="BExGQLBNZ35IK2VK33HJUAE4ADX2" localSheetId="15" hidden="1">#REF!</definedName>
    <definedName name="BExGQLBNZ35IK2VK33HJUAE4ADX2" localSheetId="14" hidden="1">#REF!</definedName>
    <definedName name="BExGQLBNZ35IK2VK33HJUAE4ADX2" hidden="1">#REF!</definedName>
    <definedName name="BExGQPO7ENFEQC0NC6MC9OZR2LHY" localSheetId="15" hidden="1">#REF!</definedName>
    <definedName name="BExGQPO7ENFEQC0NC6MC9OZR2LHY" localSheetId="14" hidden="1">#REF!</definedName>
    <definedName name="BExGQPO7ENFEQC0NC6MC9OZR2LHY" hidden="1">#REF!</definedName>
    <definedName name="BExGQX0H4EZMXBJTKJJE4ICJWN5O" localSheetId="15" hidden="1">#REF!</definedName>
    <definedName name="BExGQX0H4EZMXBJTKJJE4ICJWN5O" localSheetId="14" hidden="1">#REF!</definedName>
    <definedName name="BExGQX0H4EZMXBJTKJJE4ICJWN5O" hidden="1">#REF!</definedName>
    <definedName name="BExGR4CW3WRIID17GGX4MI9ZDHFE" localSheetId="15" hidden="1">#REF!</definedName>
    <definedName name="BExGR4CW3WRIID17GGX4MI9ZDHFE" localSheetId="14" hidden="1">#REF!</definedName>
    <definedName name="BExGR4CW3WRIID17GGX4MI9ZDHFE" hidden="1">#REF!</definedName>
    <definedName name="BExGR65GJX27MU2OL6NI5PB8XVB4" localSheetId="15" hidden="1">#REF!</definedName>
    <definedName name="BExGR65GJX27MU2OL6NI5PB8XVB4" localSheetId="14" hidden="1">#REF!</definedName>
    <definedName name="BExGR65GJX27MU2OL6NI5PB8XVB4" hidden="1">#REF!</definedName>
    <definedName name="BExGR6LQ97HETGS3CT96L4IK0JSH" localSheetId="15" hidden="1">#REF!</definedName>
    <definedName name="BExGR6LQ97HETGS3CT96L4IK0JSH" localSheetId="14" hidden="1">#REF!</definedName>
    <definedName name="BExGR6LQ97HETGS3CT96L4IK0JSH" hidden="1">#REF!</definedName>
    <definedName name="BExGR9ATP2LVT7B9OCPSLJ11H9SX" localSheetId="15" hidden="1">#REF!</definedName>
    <definedName name="BExGR9ATP2LVT7B9OCPSLJ11H9SX" localSheetId="14" hidden="1">#REF!</definedName>
    <definedName name="BExGR9ATP2LVT7B9OCPSLJ11H9SX" hidden="1">#REF!</definedName>
    <definedName name="BExGRILCZ3BMTGDY72B1Q9BUGW0J" localSheetId="15" hidden="1">#REF!</definedName>
    <definedName name="BExGRILCZ3BMTGDY72B1Q9BUGW0J" localSheetId="14" hidden="1">#REF!</definedName>
    <definedName name="BExGRILCZ3BMTGDY72B1Q9BUGW0J" hidden="1">#REF!</definedName>
    <definedName name="BExGRNZJ74Y6OYJB9F9Y9T3CAHOS" localSheetId="15" hidden="1">#REF!</definedName>
    <definedName name="BExGRNZJ74Y6OYJB9F9Y9T3CAHOS" localSheetId="14" hidden="1">#REF!</definedName>
    <definedName name="BExGRNZJ74Y6OYJB9F9Y9T3CAHOS" hidden="1">#REF!</definedName>
    <definedName name="BExGRPC5QJQ7UGQ4P7CFWVGRQGFW" localSheetId="15" hidden="1">#REF!</definedName>
    <definedName name="BExGRPC5QJQ7UGQ4P7CFWVGRQGFW" localSheetId="14" hidden="1">#REF!</definedName>
    <definedName name="BExGRPC5QJQ7UGQ4P7CFWVGRQGFW" hidden="1">#REF!</definedName>
    <definedName name="BExGRSMULUXOBEN8G0TK90PRKQ9O" localSheetId="15" hidden="1">#REF!</definedName>
    <definedName name="BExGRSMULUXOBEN8G0TK90PRKQ9O" localSheetId="14" hidden="1">#REF!</definedName>
    <definedName name="BExGRSMULUXOBEN8G0TK90PRKQ9O" hidden="1">#REF!</definedName>
    <definedName name="BExGRUKVVKDL8483WI70VN2QZDGD" localSheetId="15" hidden="1">#REF!</definedName>
    <definedName name="BExGRUKVVKDL8483WI70VN2QZDGD" localSheetId="14" hidden="1">#REF!</definedName>
    <definedName name="BExGRUKVVKDL8483WI70VN2QZDGD" hidden="1">#REF!</definedName>
    <definedName name="BExGS2IWR5DUNJ1U9PAKIV8CMBNI" localSheetId="15" hidden="1">#REF!</definedName>
    <definedName name="BExGS2IWR5DUNJ1U9PAKIV8CMBNI" localSheetId="14" hidden="1">#REF!</definedName>
    <definedName name="BExGS2IWR5DUNJ1U9PAKIV8CMBNI" hidden="1">#REF!</definedName>
    <definedName name="BExGS69P9FFTEOPDS0MWFKF45G47" localSheetId="15" hidden="1">#REF!</definedName>
    <definedName name="BExGS69P9FFTEOPDS0MWFKF45G47" localSheetId="14" hidden="1">#REF!</definedName>
    <definedName name="BExGS69P9FFTEOPDS0MWFKF45G47" hidden="1">#REF!</definedName>
    <definedName name="BExGS6F1JFHM5MUJ1RFO50WP6D05" localSheetId="15" hidden="1">#REF!</definedName>
    <definedName name="BExGS6F1JFHM5MUJ1RFO50WP6D05" localSheetId="14" hidden="1">#REF!</definedName>
    <definedName name="BExGS6F1JFHM5MUJ1RFO50WP6D05" hidden="1">#REF!</definedName>
    <definedName name="BExGSA5YB5ZGE4NHDVCZ55TQAJTL" localSheetId="15" hidden="1">#REF!</definedName>
    <definedName name="BExGSA5YB5ZGE4NHDVCZ55TQAJTL" localSheetId="14" hidden="1">#REF!</definedName>
    <definedName name="BExGSA5YB5ZGE4NHDVCZ55TQAJTL" hidden="1">#REF!</definedName>
    <definedName name="BExGSBYPYOBOB218ABCIM2X63GJ8" localSheetId="15" hidden="1">#REF!</definedName>
    <definedName name="BExGSBYPYOBOB218ABCIM2X63GJ8" localSheetId="14" hidden="1">#REF!</definedName>
    <definedName name="BExGSBYPYOBOB218ABCIM2X63GJ8" hidden="1">#REF!</definedName>
    <definedName name="BExGSCEUCQQVDEEKWJ677QTGUVTE" localSheetId="15" hidden="1">#REF!</definedName>
    <definedName name="BExGSCEUCQQVDEEKWJ677QTGUVTE" localSheetId="14" hidden="1">#REF!</definedName>
    <definedName name="BExGSCEUCQQVDEEKWJ677QTGUVTE" hidden="1">#REF!</definedName>
    <definedName name="BExGSQY65LH1PCKKM5WHDW83F35O" localSheetId="15" hidden="1">#REF!</definedName>
    <definedName name="BExGSQY65LH1PCKKM5WHDW83F35O" localSheetId="14" hidden="1">#REF!</definedName>
    <definedName name="BExGSQY65LH1PCKKM5WHDW83F35O" hidden="1">#REF!</definedName>
    <definedName name="BExGSYW1GKISF0PMUAK3XJK9PEW9" localSheetId="15" hidden="1">#REF!</definedName>
    <definedName name="BExGSYW1GKISF0PMUAK3XJK9PEW9" localSheetId="14" hidden="1">#REF!</definedName>
    <definedName name="BExGSYW1GKISF0PMUAK3XJK9PEW9" hidden="1">#REF!</definedName>
    <definedName name="BExGT0DZJB6LSF6L693UUB9EY1VQ" localSheetId="15" hidden="1">#REF!</definedName>
    <definedName name="BExGT0DZJB6LSF6L693UUB9EY1VQ" localSheetId="14" hidden="1">#REF!</definedName>
    <definedName name="BExGT0DZJB6LSF6L693UUB9EY1VQ" hidden="1">#REF!</definedName>
    <definedName name="BExGTEMKIEF46KBIDWCAOAN5U718" localSheetId="15" hidden="1">#REF!</definedName>
    <definedName name="BExGTEMKIEF46KBIDWCAOAN5U718" localSheetId="14" hidden="1">#REF!</definedName>
    <definedName name="BExGTEMKIEF46KBIDWCAOAN5U718" hidden="1">#REF!</definedName>
    <definedName name="BExGTGVFIF8HOQXR54SK065A8M4K" localSheetId="15" hidden="1">#REF!</definedName>
    <definedName name="BExGTGVFIF8HOQXR54SK065A8M4K" localSheetId="14" hidden="1">#REF!</definedName>
    <definedName name="BExGTGVFIF8HOQXR54SK065A8M4K" hidden="1">#REF!</definedName>
    <definedName name="BExGTIYX3OWPIINOGY1E4QQYSKHP" localSheetId="15" hidden="1">#REF!</definedName>
    <definedName name="BExGTIYX3OWPIINOGY1E4QQYSKHP" localSheetId="14" hidden="1">#REF!</definedName>
    <definedName name="BExGTIYX3OWPIINOGY1E4QQYSKHP" hidden="1">#REF!</definedName>
    <definedName name="BExGTKGUN0KUU3C0RL2LK98D8MEK" localSheetId="15" hidden="1">#REF!</definedName>
    <definedName name="BExGTKGUN0KUU3C0RL2LK98D8MEK" localSheetId="14" hidden="1">#REF!</definedName>
    <definedName name="BExGTKGUN0KUU3C0RL2LK98D8MEK" hidden="1">#REF!</definedName>
    <definedName name="BExGTV3U5SZUPLTWEMEY3IIN1L4L" localSheetId="15" hidden="1">#REF!</definedName>
    <definedName name="BExGTV3U5SZUPLTWEMEY3IIN1L4L" localSheetId="14" hidden="1">#REF!</definedName>
    <definedName name="BExGTV3U5SZUPLTWEMEY3IIN1L4L" hidden="1">#REF!</definedName>
    <definedName name="BExGTZ046J7VMUG4YPKFN2K8TWB7" localSheetId="15" hidden="1">#REF!</definedName>
    <definedName name="BExGTZ046J7VMUG4YPKFN2K8TWB7" localSheetId="14" hidden="1">#REF!</definedName>
    <definedName name="BExGTZ046J7VMUG4YPKFN2K8TWB7" hidden="1">#REF!</definedName>
    <definedName name="BExGTZ04EFFQ3Z3JMM0G35JYWUK3" localSheetId="15" hidden="1">#REF!</definedName>
    <definedName name="BExGTZ04EFFQ3Z3JMM0G35JYWUK3" localSheetId="14" hidden="1">#REF!</definedName>
    <definedName name="BExGTZ04EFFQ3Z3JMM0G35JYWUK3" hidden="1">#REF!</definedName>
    <definedName name="BExGU2G9OPRZRIU9YGF6NX9FUW0J" localSheetId="15" hidden="1">#REF!</definedName>
    <definedName name="BExGU2G9OPRZRIU9YGF6NX9FUW0J" localSheetId="14" hidden="1">#REF!</definedName>
    <definedName name="BExGU2G9OPRZRIU9YGF6NX9FUW0J" hidden="1">#REF!</definedName>
    <definedName name="BExGU6HTKLRZO8UOI3DTAM5RFDBA" localSheetId="15" hidden="1">#REF!</definedName>
    <definedName name="BExGU6HTKLRZO8UOI3DTAM5RFDBA" localSheetId="14" hidden="1">#REF!</definedName>
    <definedName name="BExGU6HTKLRZO8UOI3DTAM5RFDBA" hidden="1">#REF!</definedName>
    <definedName name="BExGUDDZXFFQHAF4UZF8ZB1HO7H6" localSheetId="15" hidden="1">#REF!</definedName>
    <definedName name="BExGUDDZXFFQHAF4UZF8ZB1HO7H6" localSheetId="14" hidden="1">#REF!</definedName>
    <definedName name="BExGUDDZXFFQHAF4UZF8ZB1HO7H6" hidden="1">#REF!</definedName>
    <definedName name="BExGUI6NCRHY7EAB6SK6EPPMWFG1" localSheetId="15" hidden="1">#REF!</definedName>
    <definedName name="BExGUI6NCRHY7EAB6SK6EPPMWFG1" localSheetId="14" hidden="1">#REF!</definedName>
    <definedName name="BExGUI6NCRHY7EAB6SK6EPPMWFG1" hidden="1">#REF!</definedName>
    <definedName name="BExGUIBXBRHGM97ZX6GBA4ZDQ79C" localSheetId="15" hidden="1">#REF!</definedName>
    <definedName name="BExGUIBXBRHGM97ZX6GBA4ZDQ79C" localSheetId="14" hidden="1">#REF!</definedName>
    <definedName name="BExGUIBXBRHGM97ZX6GBA4ZDQ79C" hidden="1">#REF!</definedName>
    <definedName name="BExGUM8D91UNPCOO4TKP9FGX85TF" localSheetId="15" hidden="1">#REF!</definedName>
    <definedName name="BExGUM8D91UNPCOO4TKP9FGX85TF" localSheetId="14" hidden="1">#REF!</definedName>
    <definedName name="BExGUM8D91UNPCOO4TKP9FGX85TF" hidden="1">#REF!</definedName>
    <definedName name="BExGUMDP0WYFBZL2MCB36WWJIC04" localSheetId="15" hidden="1">#REF!</definedName>
    <definedName name="BExGUMDP0WYFBZL2MCB36WWJIC04" localSheetId="14" hidden="1">#REF!</definedName>
    <definedName name="BExGUMDP0WYFBZL2MCB36WWJIC04" hidden="1">#REF!</definedName>
    <definedName name="BExGUQF9N9FKI7S0H30WUAEB5LPD" localSheetId="15" hidden="1">#REF!</definedName>
    <definedName name="BExGUQF9N9FKI7S0H30WUAEB5LPD" localSheetId="14" hidden="1">#REF!</definedName>
    <definedName name="BExGUQF9N9FKI7S0H30WUAEB5LPD" hidden="1">#REF!</definedName>
    <definedName name="BExGUR6BA03XPBK60SQUW197GJ5X" localSheetId="15" hidden="1">#REF!</definedName>
    <definedName name="BExGUR6BA03XPBK60SQUW197GJ5X" localSheetId="14" hidden="1">#REF!</definedName>
    <definedName name="BExGUR6BA03XPBK60SQUW197GJ5X" hidden="1">#REF!</definedName>
    <definedName name="BExGUVIP60TA4B7X2PFGMBFUSKGX" localSheetId="15" hidden="1">#REF!</definedName>
    <definedName name="BExGUVIP60TA4B7X2PFGMBFUSKGX" localSheetId="14" hidden="1">#REF!</definedName>
    <definedName name="BExGUVIP60TA4B7X2PFGMBFUSKGX" hidden="1">#REF!</definedName>
    <definedName name="BExGUVTIIWAK5T0F5FD428QDO46W" localSheetId="15" hidden="1">#REF!</definedName>
    <definedName name="BExGUVTIIWAK5T0F5FD428QDO46W" localSheetId="14" hidden="1">#REF!</definedName>
    <definedName name="BExGUVTIIWAK5T0F5FD428QDO46W" hidden="1">#REF!</definedName>
    <definedName name="BExGUZKF06F209XL1IZWVJEQ82EE" localSheetId="15" hidden="1">#REF!</definedName>
    <definedName name="BExGUZKF06F209XL1IZWVJEQ82EE" localSheetId="14" hidden="1">#REF!</definedName>
    <definedName name="BExGUZKF06F209XL1IZWVJEQ82EE" hidden="1">#REF!</definedName>
    <definedName name="BExGUZPWM950OZ8P1A3N86LXK97U" localSheetId="15" hidden="1">#REF!</definedName>
    <definedName name="BExGUZPWM950OZ8P1A3N86LXK97U" localSheetId="14" hidden="1">#REF!</definedName>
    <definedName name="BExGUZPWM950OZ8P1A3N86LXK97U" hidden="1">#REF!</definedName>
    <definedName name="BExGV2EVT380QHD4AP2RL9MR8L5L" localSheetId="15" hidden="1">#REF!</definedName>
    <definedName name="BExGV2EVT380QHD4AP2RL9MR8L5L" localSheetId="14" hidden="1">#REF!</definedName>
    <definedName name="BExGV2EVT380QHD4AP2RL9MR8L5L" hidden="1">#REF!</definedName>
    <definedName name="BExGVBUSKOI7KB24K40PTXJE6MER" localSheetId="15" hidden="1">#REF!</definedName>
    <definedName name="BExGVBUSKOI7KB24K40PTXJE6MER" localSheetId="14" hidden="1">#REF!</definedName>
    <definedName name="BExGVBUSKOI7KB24K40PTXJE6MER" hidden="1">#REF!</definedName>
    <definedName name="BExGVGSQSVWTL2MNI6TT8Y92W3KA" localSheetId="15" hidden="1">#REF!</definedName>
    <definedName name="BExGVGSQSVWTL2MNI6TT8Y92W3KA" localSheetId="14" hidden="1">#REF!</definedName>
    <definedName name="BExGVGSQSVWTL2MNI6TT8Y92W3KA" hidden="1">#REF!</definedName>
    <definedName name="BExGVHP63K0GSYU17R73XGX6W2U6" localSheetId="15" hidden="1">#REF!</definedName>
    <definedName name="BExGVHP63K0GSYU17R73XGX6W2U6" localSheetId="14" hidden="1">#REF!</definedName>
    <definedName name="BExGVHP63K0GSYU17R73XGX6W2U6" hidden="1">#REF!</definedName>
    <definedName name="BExGVN3DDSLKWSP9MVJS9QMNEUIK" localSheetId="15" hidden="1">#REF!</definedName>
    <definedName name="BExGVN3DDSLKWSP9MVJS9QMNEUIK" localSheetId="14" hidden="1">#REF!</definedName>
    <definedName name="BExGVN3DDSLKWSP9MVJS9QMNEUIK" hidden="1">#REF!</definedName>
    <definedName name="BExGVUVVMLOCR9DPVUZSQ141EE4J" localSheetId="15" hidden="1">#REF!</definedName>
    <definedName name="BExGVUVVMLOCR9DPVUZSQ141EE4J" localSheetId="14" hidden="1">#REF!</definedName>
    <definedName name="BExGVUVVMLOCR9DPVUZSQ141EE4J" hidden="1">#REF!</definedName>
    <definedName name="BExGVV6OOLDQ3TXZK51TTF3YX0WN" localSheetId="15" hidden="1">#REF!</definedName>
    <definedName name="BExGVV6OOLDQ3TXZK51TTF3YX0WN" localSheetId="14" hidden="1">#REF!</definedName>
    <definedName name="BExGVV6OOLDQ3TXZK51TTF3YX0WN" hidden="1">#REF!</definedName>
    <definedName name="BExGW0KVS7U0C87XFZ78QW991IEV" localSheetId="15" hidden="1">#REF!</definedName>
    <definedName name="BExGW0KVS7U0C87XFZ78QW991IEV" localSheetId="14" hidden="1">#REF!</definedName>
    <definedName name="BExGW0KVS7U0C87XFZ78QW991IEV" hidden="1">#REF!</definedName>
    <definedName name="BExGW0Q7QHE29TGNWAWQ6GR0V6TQ" localSheetId="15" hidden="1">#REF!</definedName>
    <definedName name="BExGW0Q7QHE29TGNWAWQ6GR0V6TQ" localSheetId="14" hidden="1">#REF!</definedName>
    <definedName name="BExGW0Q7QHE29TGNWAWQ6GR0V6TQ" hidden="1">#REF!</definedName>
    <definedName name="BExGW2Z7AMPG6H9EXA9ML6EZVGGA" localSheetId="15" hidden="1">#REF!</definedName>
    <definedName name="BExGW2Z7AMPG6H9EXA9ML6EZVGGA" localSheetId="14" hidden="1">#REF!</definedName>
    <definedName name="BExGW2Z7AMPG6H9EXA9ML6EZVGGA" hidden="1">#REF!</definedName>
    <definedName name="BExGWABG5VT5XO1A196RK61AXA8C" localSheetId="15" hidden="1">#REF!</definedName>
    <definedName name="BExGWABG5VT5XO1A196RK61AXA8C" localSheetId="14" hidden="1">#REF!</definedName>
    <definedName name="BExGWABG5VT5XO1A196RK61AXA8C" hidden="1">#REF!</definedName>
    <definedName name="BExGWEO0JDG84NYLEAV5NSOAGMJZ" localSheetId="15" hidden="1">#REF!</definedName>
    <definedName name="BExGWEO0JDG84NYLEAV5NSOAGMJZ" localSheetId="14" hidden="1">#REF!</definedName>
    <definedName name="BExGWEO0JDG84NYLEAV5NSOAGMJZ" hidden="1">#REF!</definedName>
    <definedName name="BExGWLEOC70Z8QAJTPT2PDHTNM4L" localSheetId="15" hidden="1">#REF!</definedName>
    <definedName name="BExGWLEOC70Z8QAJTPT2PDHTNM4L" localSheetId="14" hidden="1">#REF!</definedName>
    <definedName name="BExGWLEOC70Z8QAJTPT2PDHTNM4L" hidden="1">#REF!</definedName>
    <definedName name="BExGWNCXLCRTLBVMTXYJ5PHQI6SS" localSheetId="15" hidden="1">#REF!</definedName>
    <definedName name="BExGWNCXLCRTLBVMTXYJ5PHQI6SS" localSheetId="14" hidden="1">#REF!</definedName>
    <definedName name="BExGWNCXLCRTLBVMTXYJ5PHQI6SS" hidden="1">#REF!</definedName>
    <definedName name="BExGX4L8N6ERT0Q4EVVNA97EGD80" localSheetId="15" hidden="1">#REF!</definedName>
    <definedName name="BExGX4L8N6ERT0Q4EVVNA97EGD80" localSheetId="14" hidden="1">#REF!</definedName>
    <definedName name="BExGX4L8N6ERT0Q4EVVNA97EGD80" hidden="1">#REF!</definedName>
    <definedName name="BExGX5MWTL78XM0QCP4NT564ML39" localSheetId="15" hidden="1">#REF!</definedName>
    <definedName name="BExGX5MWTL78XM0QCP4NT564ML39" localSheetId="14" hidden="1">#REF!</definedName>
    <definedName name="BExGX5MWTL78XM0QCP4NT564ML39" hidden="1">#REF!</definedName>
    <definedName name="BExGX6U988MCFIGDA1282F92U9AA" localSheetId="15" hidden="1">#REF!</definedName>
    <definedName name="BExGX6U988MCFIGDA1282F92U9AA" localSheetId="14" hidden="1">#REF!</definedName>
    <definedName name="BExGX6U988MCFIGDA1282F92U9AA" hidden="1">#REF!</definedName>
    <definedName name="BExGX7FTB1CKAT5HUW6H531FIY6I" localSheetId="15" hidden="1">#REF!</definedName>
    <definedName name="BExGX7FTB1CKAT5HUW6H531FIY6I" localSheetId="14" hidden="1">#REF!</definedName>
    <definedName name="BExGX7FTB1CKAT5HUW6H531FIY6I" hidden="1">#REF!</definedName>
    <definedName name="BExGX9DVACJQIZ4GH6YAD2A7F70O" localSheetId="15" hidden="1">#REF!</definedName>
    <definedName name="BExGX9DVACJQIZ4GH6YAD2A7F70O" localSheetId="14" hidden="1">#REF!</definedName>
    <definedName name="BExGX9DVACJQIZ4GH6YAD2A7F70O" hidden="1">#REF!</definedName>
    <definedName name="BExGXCZBQISQ3IMF6DJH1OXNAQP8" localSheetId="15" hidden="1">#REF!</definedName>
    <definedName name="BExGXCZBQISQ3IMF6DJH1OXNAQP8" localSheetId="14" hidden="1">#REF!</definedName>
    <definedName name="BExGXCZBQISQ3IMF6DJH1OXNAQP8" hidden="1">#REF!</definedName>
    <definedName name="BExGXDVP2S2Y8Z8Q43I78RCIK3DD" localSheetId="15" hidden="1">#REF!</definedName>
    <definedName name="BExGXDVP2S2Y8Z8Q43I78RCIK3DD" localSheetId="14" hidden="1">#REF!</definedName>
    <definedName name="BExGXDVP2S2Y8Z8Q43I78RCIK3DD" hidden="1">#REF!</definedName>
    <definedName name="BExGXJ9W5JU7TT9S0BKL5Y6VVB39" localSheetId="15" hidden="1">#REF!</definedName>
    <definedName name="BExGXJ9W5JU7TT9S0BKL5Y6VVB39" localSheetId="14" hidden="1">#REF!</definedName>
    <definedName name="BExGXJ9W5JU7TT9S0BKL5Y6VVB39" hidden="1">#REF!</definedName>
    <definedName name="BExGXWB73RJ4BASBQTQ8EY0EC1EB" localSheetId="15" hidden="1">#REF!</definedName>
    <definedName name="BExGXWB73RJ4BASBQTQ8EY0EC1EB" localSheetId="14" hidden="1">#REF!</definedName>
    <definedName name="BExGXWB73RJ4BASBQTQ8EY0EC1EB" hidden="1">#REF!</definedName>
    <definedName name="BExGXZ0ABB43C7SMRKZHWOSU9EQX" localSheetId="15" hidden="1">#REF!</definedName>
    <definedName name="BExGXZ0ABB43C7SMRKZHWOSU9EQX" localSheetId="14" hidden="1">#REF!</definedName>
    <definedName name="BExGXZ0ABB43C7SMRKZHWOSU9EQX" hidden="1">#REF!</definedName>
    <definedName name="BExGY6SU3SYVCJ3AG2ITY59SAZ5A" localSheetId="15" hidden="1">#REF!</definedName>
    <definedName name="BExGY6SU3SYVCJ3AG2ITY59SAZ5A" localSheetId="14" hidden="1">#REF!</definedName>
    <definedName name="BExGY6SU3SYVCJ3AG2ITY59SAZ5A" hidden="1">#REF!</definedName>
    <definedName name="BExGY6YA4P5KMY2VHT0DYK3YTFAX" localSheetId="15" hidden="1">#REF!</definedName>
    <definedName name="BExGY6YA4P5KMY2VHT0DYK3YTFAX" localSheetId="14" hidden="1">#REF!</definedName>
    <definedName name="BExGY6YA4P5KMY2VHT0DYK3YTFAX" hidden="1">#REF!</definedName>
    <definedName name="BExGY8G88PVVRYHPHRPJZFSX6HSC" localSheetId="15" hidden="1">#REF!</definedName>
    <definedName name="BExGY8G88PVVRYHPHRPJZFSX6HSC" localSheetId="14" hidden="1">#REF!</definedName>
    <definedName name="BExGY8G88PVVRYHPHRPJZFSX6HSC" hidden="1">#REF!</definedName>
    <definedName name="BExGYC718HTZ80PNKYPVIYGRJVF6" localSheetId="15" hidden="1">#REF!</definedName>
    <definedName name="BExGYC718HTZ80PNKYPVIYGRJVF6" localSheetId="14" hidden="1">#REF!</definedName>
    <definedName name="BExGYC718HTZ80PNKYPVIYGRJVF6" hidden="1">#REF!</definedName>
    <definedName name="BExGYCNATXZY2FID93B17YWIPPRD" localSheetId="15" hidden="1">#REF!</definedName>
    <definedName name="BExGYCNATXZY2FID93B17YWIPPRD" localSheetId="14" hidden="1">#REF!</definedName>
    <definedName name="BExGYCNATXZY2FID93B17YWIPPRD" hidden="1">#REF!</definedName>
    <definedName name="BExGYGJJJ3BBCQAOA51WHP01HN73" localSheetId="15" hidden="1">#REF!</definedName>
    <definedName name="BExGYGJJJ3BBCQAOA51WHP01HN73" localSheetId="14" hidden="1">#REF!</definedName>
    <definedName name="BExGYGJJJ3BBCQAOA51WHP01HN73" hidden="1">#REF!</definedName>
    <definedName name="BExGYOS6TV2C72PLRFU8RP1I58GY" localSheetId="15" hidden="1">#REF!</definedName>
    <definedName name="BExGYOS6TV2C72PLRFU8RP1I58GY" localSheetId="14" hidden="1">#REF!</definedName>
    <definedName name="BExGYOS6TV2C72PLRFU8RP1I58GY" hidden="1">#REF!</definedName>
    <definedName name="BExGYXBM828PX0KPDVAZBWDL6MJZ" localSheetId="15" hidden="1">#REF!</definedName>
    <definedName name="BExGYXBM828PX0KPDVAZBWDL6MJZ" localSheetId="14" hidden="1">#REF!</definedName>
    <definedName name="BExGYXBM828PX0KPDVAZBWDL6MJZ" hidden="1">#REF!</definedName>
    <definedName name="BExGZJ78ZWZCVHZ3BKEKFJZ6MAEO" localSheetId="15" hidden="1">#REF!</definedName>
    <definedName name="BExGZJ78ZWZCVHZ3BKEKFJZ6MAEO" localSheetId="14" hidden="1">#REF!</definedName>
    <definedName name="BExGZJ78ZWZCVHZ3BKEKFJZ6MAEO" hidden="1">#REF!</definedName>
    <definedName name="BExGZOLH2QV73J3M9IWDDPA62TP4" localSheetId="15" hidden="1">#REF!</definedName>
    <definedName name="BExGZOLH2QV73J3M9IWDDPA62TP4" localSheetId="14" hidden="1">#REF!</definedName>
    <definedName name="BExGZOLH2QV73J3M9IWDDPA62TP4" hidden="1">#REF!</definedName>
    <definedName name="BExGZP1PWGFKVVVN4YDIS22DZPCR" localSheetId="15" hidden="1">#REF!</definedName>
    <definedName name="BExGZP1PWGFKVVVN4YDIS22DZPCR" localSheetId="14" hidden="1">#REF!</definedName>
    <definedName name="BExGZP1PWGFKVVVN4YDIS22DZPCR" hidden="1">#REF!</definedName>
    <definedName name="BExGZQUHCPM6G5U9OM8JU339JAG6" localSheetId="15" hidden="1">#REF!</definedName>
    <definedName name="BExGZQUHCPM6G5U9OM8JU339JAG6" localSheetId="14" hidden="1">#REF!</definedName>
    <definedName name="BExGZQUHCPM6G5U9OM8JU339JAG6" hidden="1">#REF!</definedName>
    <definedName name="BExH00FQKX09BD5WU4DB5KPXAUYA" localSheetId="15" hidden="1">#REF!</definedName>
    <definedName name="BExH00FQKX09BD5WU4DB5KPXAUYA" localSheetId="14" hidden="1">#REF!</definedName>
    <definedName name="BExH00FQKX09BD5WU4DB5KPXAUYA" hidden="1">#REF!</definedName>
    <definedName name="BExH00L21GZX5YJJGVMOAWBERLP5" localSheetId="15" hidden="1">#REF!</definedName>
    <definedName name="BExH00L21GZX5YJJGVMOAWBERLP5" localSheetId="14" hidden="1">#REF!</definedName>
    <definedName name="BExH00L21GZX5YJJGVMOAWBERLP5" hidden="1">#REF!</definedName>
    <definedName name="BExH02ZD6VAY1KQLAQYBBI6WWIZB" localSheetId="15" hidden="1">#REF!</definedName>
    <definedName name="BExH02ZD6VAY1KQLAQYBBI6WWIZB" localSheetId="14" hidden="1">#REF!</definedName>
    <definedName name="BExH02ZD6VAY1KQLAQYBBI6WWIZB" hidden="1">#REF!</definedName>
    <definedName name="BExH08Z6LQCGGSGSAILMHX4X7JMD" localSheetId="15" hidden="1">#REF!</definedName>
    <definedName name="BExH08Z6LQCGGSGSAILMHX4X7JMD" localSheetId="14" hidden="1">#REF!</definedName>
    <definedName name="BExH08Z6LQCGGSGSAILMHX4X7JMD" hidden="1">#REF!</definedName>
    <definedName name="BExH0KT9Z8HEVRRQRGQ8YHXRLIJA" localSheetId="15" hidden="1">#REF!</definedName>
    <definedName name="BExH0KT9Z8HEVRRQRGQ8YHXRLIJA" localSheetId="14" hidden="1">#REF!</definedName>
    <definedName name="BExH0KT9Z8HEVRRQRGQ8YHXRLIJA" hidden="1">#REF!</definedName>
    <definedName name="BExH0M0FDN12YBOCKL3XL2Z7T7Y8" localSheetId="15" hidden="1">#REF!</definedName>
    <definedName name="BExH0M0FDN12YBOCKL3XL2Z7T7Y8" localSheetId="14" hidden="1">#REF!</definedName>
    <definedName name="BExH0M0FDN12YBOCKL3XL2Z7T7Y8" hidden="1">#REF!</definedName>
    <definedName name="BExH0O9G06YPZ5TN9RYT326I1CP2" localSheetId="15" hidden="1">#REF!</definedName>
    <definedName name="BExH0O9G06YPZ5TN9RYT326I1CP2" localSheetId="14" hidden="1">#REF!</definedName>
    <definedName name="BExH0O9G06YPZ5TN9RYT326I1CP2" hidden="1">#REF!</definedName>
    <definedName name="BExH0PGM6RG0F3AAGULBIGOH91C2" localSheetId="15" hidden="1">#REF!</definedName>
    <definedName name="BExH0PGM6RG0F3AAGULBIGOH91C2" localSheetId="14" hidden="1">#REF!</definedName>
    <definedName name="BExH0PGM6RG0F3AAGULBIGOH91C2" hidden="1">#REF!</definedName>
    <definedName name="BExH0QIB3F0YZLM5XYHBCU5F0OVR" localSheetId="15" hidden="1">#REF!</definedName>
    <definedName name="BExH0QIB3F0YZLM5XYHBCU5F0OVR" localSheetId="14" hidden="1">#REF!</definedName>
    <definedName name="BExH0QIB3F0YZLM5XYHBCU5F0OVR" hidden="1">#REF!</definedName>
    <definedName name="BExH0RK5LJAAP7O67ZFB4RG6WPPL" localSheetId="15" hidden="1">#REF!</definedName>
    <definedName name="BExH0RK5LJAAP7O67ZFB4RG6WPPL" localSheetId="14" hidden="1">#REF!</definedName>
    <definedName name="BExH0RK5LJAAP7O67ZFB4RG6WPPL" hidden="1">#REF!</definedName>
    <definedName name="BExH0WNJAKTJRCKMTX8O4KNMIIJM" localSheetId="15" hidden="1">#REF!</definedName>
    <definedName name="BExH0WNJAKTJRCKMTX8O4KNMIIJM" localSheetId="14" hidden="1">#REF!</definedName>
    <definedName name="BExH0WNJAKTJRCKMTX8O4KNMIIJM" hidden="1">#REF!</definedName>
    <definedName name="BExH12Y4WX542WI3ZEM15AK4UM9J" localSheetId="15" hidden="1">#REF!</definedName>
    <definedName name="BExH12Y4WX542WI3ZEM15AK4UM9J" localSheetId="14" hidden="1">#REF!</definedName>
    <definedName name="BExH12Y4WX542WI3ZEM15AK4UM9J" hidden="1">#REF!</definedName>
    <definedName name="BExH18CCU7B8JWO8AWGEQRLWZG6J" localSheetId="15" hidden="1">#REF!</definedName>
    <definedName name="BExH18CCU7B8JWO8AWGEQRLWZG6J" localSheetId="14" hidden="1">#REF!</definedName>
    <definedName name="BExH18CCU7B8JWO8AWGEQRLWZG6J" hidden="1">#REF!</definedName>
    <definedName name="BExH1BN2H92IQKKP5IREFSS9FBF2" localSheetId="15" hidden="1">#REF!</definedName>
    <definedName name="BExH1BN2H92IQKKP5IREFSS9FBF2" localSheetId="14" hidden="1">#REF!</definedName>
    <definedName name="BExH1BN2H92IQKKP5IREFSS9FBF2" hidden="1">#REF!</definedName>
    <definedName name="BExH1FDTQXR9QQ31WDB7OPXU7MPT" localSheetId="15" hidden="1">#REF!</definedName>
    <definedName name="BExH1FDTQXR9QQ31WDB7OPXU7MPT" localSheetId="14" hidden="1">#REF!</definedName>
    <definedName name="BExH1FDTQXR9QQ31WDB7OPXU7MPT" hidden="1">#REF!</definedName>
    <definedName name="BExH1FOMEUIJNIDJAUY0ZQFBJSY9" localSheetId="15" hidden="1">#REF!</definedName>
    <definedName name="BExH1FOMEUIJNIDJAUY0ZQFBJSY9" localSheetId="14" hidden="1">#REF!</definedName>
    <definedName name="BExH1FOMEUIJNIDJAUY0ZQFBJSY9" hidden="1">#REF!</definedName>
    <definedName name="BExH1GA6TT290OTIZ8C3N610CYZ1" localSheetId="15" hidden="1">#REF!</definedName>
    <definedName name="BExH1GA6TT290OTIZ8C3N610CYZ1" localSheetId="14" hidden="1">#REF!</definedName>
    <definedName name="BExH1GA6TT290OTIZ8C3N610CYZ1" hidden="1">#REF!</definedName>
    <definedName name="BExH1I8E3HJSZLFRZZ1ZKX7TBJEP" localSheetId="15" hidden="1">#REF!</definedName>
    <definedName name="BExH1I8E3HJSZLFRZZ1ZKX7TBJEP" localSheetId="14" hidden="1">#REF!</definedName>
    <definedName name="BExH1I8E3HJSZLFRZZ1ZKX7TBJEP" hidden="1">#REF!</definedName>
    <definedName name="BExH1JFFHEBFX9BWJMNIA3N66R3Z" localSheetId="15" hidden="1">#REF!</definedName>
    <definedName name="BExH1JFFHEBFX9BWJMNIA3N66R3Z" localSheetId="14" hidden="1">#REF!</definedName>
    <definedName name="BExH1JFFHEBFX9BWJMNIA3N66R3Z" hidden="1">#REF!</definedName>
    <definedName name="BExH1XYRKX51T571O1SRBP9J1D98" localSheetId="15" hidden="1">#REF!</definedName>
    <definedName name="BExH1XYRKX51T571O1SRBP9J1D98" localSheetId="14" hidden="1">#REF!</definedName>
    <definedName name="BExH1XYRKX51T571O1SRBP9J1D98" hidden="1">#REF!</definedName>
    <definedName name="BExH1Z0GIUSVTF2H1G1I3PDGBNK2" localSheetId="15" hidden="1">#REF!</definedName>
    <definedName name="BExH1Z0GIUSVTF2H1G1I3PDGBNK2" localSheetId="14" hidden="1">#REF!</definedName>
    <definedName name="BExH1Z0GIUSVTF2H1G1I3PDGBNK2" hidden="1">#REF!</definedName>
    <definedName name="BExH225UTM6S9FW4MUDZS7F1PQSH" localSheetId="15" hidden="1">#REF!</definedName>
    <definedName name="BExH225UTM6S9FW4MUDZS7F1PQSH" localSheetId="14" hidden="1">#REF!</definedName>
    <definedName name="BExH225UTM6S9FW4MUDZS7F1PQSH" hidden="1">#REF!</definedName>
    <definedName name="BExH23271RF7AYZ542KHQTH68GQ7" localSheetId="15" hidden="1">#REF!</definedName>
    <definedName name="BExH23271RF7AYZ542KHQTH68GQ7" localSheetId="14" hidden="1">#REF!</definedName>
    <definedName name="BExH23271RF7AYZ542KHQTH68GQ7" hidden="1">#REF!</definedName>
    <definedName name="BExH2DP58R7D1BGUFBM2FHESVRF0" localSheetId="15" hidden="1">#REF!</definedName>
    <definedName name="BExH2DP58R7D1BGUFBM2FHESVRF0" localSheetId="14" hidden="1">#REF!</definedName>
    <definedName name="BExH2DP58R7D1BGUFBM2FHESVRF0" hidden="1">#REF!</definedName>
    <definedName name="BExH2GJQR4JALNB314RY0LDI49VH" localSheetId="15" hidden="1">#REF!</definedName>
    <definedName name="BExH2GJQR4JALNB314RY0LDI49VH" localSheetId="14" hidden="1">#REF!</definedName>
    <definedName name="BExH2GJQR4JALNB314RY0LDI49VH" hidden="1">#REF!</definedName>
    <definedName name="BExH2JZR49T7644JFVE7B3N7RZM9" localSheetId="15" hidden="1">#REF!</definedName>
    <definedName name="BExH2JZR49T7644JFVE7B3N7RZM9" localSheetId="14" hidden="1">#REF!</definedName>
    <definedName name="BExH2JZR49T7644JFVE7B3N7RZM9" hidden="1">#REF!</definedName>
    <definedName name="BExH2QVWL3AXHSB9EK2GQRD0DBRH" localSheetId="15" hidden="1">#REF!</definedName>
    <definedName name="BExH2QVWL3AXHSB9EK2GQRD0DBRH" localSheetId="14" hidden="1">#REF!</definedName>
    <definedName name="BExH2QVWL3AXHSB9EK2GQRD0DBRH" hidden="1">#REF!</definedName>
    <definedName name="BExH2WKXV8X5S2GSBBTWGI0NLNAH" localSheetId="15" hidden="1">#REF!</definedName>
    <definedName name="BExH2WKXV8X5S2GSBBTWGI0NLNAH" localSheetId="14" hidden="1">#REF!</definedName>
    <definedName name="BExH2WKXV8X5S2GSBBTWGI0NLNAH" hidden="1">#REF!</definedName>
    <definedName name="BExH2XS1UFYFGU0S0EBXX90W2WE8" localSheetId="15" hidden="1">#REF!</definedName>
    <definedName name="BExH2XS1UFYFGU0S0EBXX90W2WE8" localSheetId="14" hidden="1">#REF!</definedName>
    <definedName name="BExH2XS1UFYFGU0S0EBXX90W2WE8" hidden="1">#REF!</definedName>
    <definedName name="BExH2XS1X04DMUN544K5RU4XPDCI" localSheetId="15" hidden="1">#REF!</definedName>
    <definedName name="BExH2XS1X04DMUN544K5RU4XPDCI" localSheetId="14" hidden="1">#REF!</definedName>
    <definedName name="BExH2XS1X04DMUN544K5RU4XPDCI" hidden="1">#REF!</definedName>
    <definedName name="BExH2XS2TND9SB0GC295R4FP6K5Y" localSheetId="15" hidden="1">#REF!</definedName>
    <definedName name="BExH2XS2TND9SB0GC295R4FP6K5Y" localSheetId="14" hidden="1">#REF!</definedName>
    <definedName name="BExH2XS2TND9SB0GC295R4FP6K5Y" hidden="1">#REF!</definedName>
    <definedName name="BExH2ZA0SZ4SSITL50NA8LZ3OEX6" localSheetId="15" hidden="1">#REF!</definedName>
    <definedName name="BExH2ZA0SZ4SSITL50NA8LZ3OEX6" localSheetId="14" hidden="1">#REF!</definedName>
    <definedName name="BExH2ZA0SZ4SSITL50NA8LZ3OEX6" hidden="1">#REF!</definedName>
    <definedName name="BExH31Z3JNVJPESWKXHILGXZHP2M" localSheetId="15" hidden="1">#REF!</definedName>
    <definedName name="BExH31Z3JNVJPESWKXHILGXZHP2M" localSheetId="14" hidden="1">#REF!</definedName>
    <definedName name="BExH31Z3JNVJPESWKXHILGXZHP2M" hidden="1">#REF!</definedName>
    <definedName name="BExH3E9HZ3QJCDZW7WI7YACFQCHE" localSheetId="15" hidden="1">#REF!</definedName>
    <definedName name="BExH3E9HZ3QJCDZW7WI7YACFQCHE" localSheetId="14" hidden="1">#REF!</definedName>
    <definedName name="BExH3E9HZ3QJCDZW7WI7YACFQCHE" hidden="1">#REF!</definedName>
    <definedName name="BExH3IRB6764RQ5HBYRLH6XCT29X" localSheetId="15" hidden="1">#REF!</definedName>
    <definedName name="BExH3IRB6764RQ5HBYRLH6XCT29X" localSheetId="14" hidden="1">#REF!</definedName>
    <definedName name="BExH3IRB6764RQ5HBYRLH6XCT29X" hidden="1">#REF!</definedName>
    <definedName name="BExIG2U8V6RSB47SXLCQG3Q68YRO" localSheetId="15" hidden="1">#REF!</definedName>
    <definedName name="BExIG2U8V6RSB47SXLCQG3Q68YRO" localSheetId="14" hidden="1">#REF!</definedName>
    <definedName name="BExIG2U8V6RSB47SXLCQG3Q68YRO" hidden="1">#REF!</definedName>
    <definedName name="BExIGJBO8R13LV7CZ7C1YCP974NN" localSheetId="15" hidden="1">#REF!</definedName>
    <definedName name="BExIGJBO8R13LV7CZ7C1YCP974NN" localSheetId="14" hidden="1">#REF!</definedName>
    <definedName name="BExIGJBO8R13LV7CZ7C1YCP974NN" hidden="1">#REF!</definedName>
    <definedName name="BExIGWT86FPOEYTI8GXCGU5Y3KGK" localSheetId="15" hidden="1">#REF!</definedName>
    <definedName name="BExIGWT86FPOEYTI8GXCGU5Y3KGK" localSheetId="14" hidden="1">#REF!</definedName>
    <definedName name="BExIGWT86FPOEYTI8GXCGU5Y3KGK" hidden="1">#REF!</definedName>
    <definedName name="BExIHBHXA7E7VUTBVHXXXCH3A5CL" localSheetId="15" hidden="1">#REF!</definedName>
    <definedName name="BExIHBHXA7E7VUTBVHXXXCH3A5CL" localSheetId="14" hidden="1">#REF!</definedName>
    <definedName name="BExIHBHXA7E7VUTBVHXXXCH3A5CL" hidden="1">#REF!</definedName>
    <definedName name="BExIHBSOGRSH1GKS6GKBRAJ7GXFQ" localSheetId="15" hidden="1">#REF!</definedName>
    <definedName name="BExIHBSOGRSH1GKS6GKBRAJ7GXFQ" localSheetId="14" hidden="1">#REF!</definedName>
    <definedName name="BExIHBSOGRSH1GKS6GKBRAJ7GXFQ" hidden="1">#REF!</definedName>
    <definedName name="BExIHDFY73YM0AHAR2Z5OJTFKSL2" localSheetId="15" hidden="1">#REF!</definedName>
    <definedName name="BExIHDFY73YM0AHAR2Z5OJTFKSL2" localSheetId="14" hidden="1">#REF!</definedName>
    <definedName name="BExIHDFY73YM0AHAR2Z5OJTFKSL2" hidden="1">#REF!</definedName>
    <definedName name="BExIHPQCQTGEW8QOJVIQ4VX0P6DX" localSheetId="15" hidden="1">#REF!</definedName>
    <definedName name="BExIHPQCQTGEW8QOJVIQ4VX0P6DX" localSheetId="14" hidden="1">#REF!</definedName>
    <definedName name="BExIHPQCQTGEW8QOJVIQ4VX0P6DX" hidden="1">#REF!</definedName>
    <definedName name="BExII1KN91Q7DLW0UB7W2TJ5ACT9" localSheetId="15" hidden="1">#REF!</definedName>
    <definedName name="BExII1KN91Q7DLW0UB7W2TJ5ACT9" localSheetId="14" hidden="1">#REF!</definedName>
    <definedName name="BExII1KN91Q7DLW0UB7W2TJ5ACT9" hidden="1">#REF!</definedName>
    <definedName name="BExII50LI8I0CDOOZEMIVHVA2V95" localSheetId="15" hidden="1">#REF!</definedName>
    <definedName name="BExII50LI8I0CDOOZEMIVHVA2V95" localSheetId="14" hidden="1">#REF!</definedName>
    <definedName name="BExII50LI8I0CDOOZEMIVHVA2V95" hidden="1">#REF!</definedName>
    <definedName name="BExIINQWABWRGYDT02DOJQ5L7BQF" localSheetId="15" hidden="1">#REF!</definedName>
    <definedName name="BExIINQWABWRGYDT02DOJQ5L7BQF" localSheetId="14" hidden="1">#REF!</definedName>
    <definedName name="BExIINQWABWRGYDT02DOJQ5L7BQF" hidden="1">#REF!</definedName>
    <definedName name="BExIIXMY38TQD12CVV4S57L3I809" localSheetId="15" hidden="1">#REF!</definedName>
    <definedName name="BExIIXMY38TQD12CVV4S57L3I809" localSheetId="14" hidden="1">#REF!</definedName>
    <definedName name="BExIIXMY38TQD12CVV4S57L3I809" hidden="1">#REF!</definedName>
    <definedName name="BExIIY37NEVU2LGS1JE4VR9AN6W4" localSheetId="15" hidden="1">#REF!</definedName>
    <definedName name="BExIIY37NEVU2LGS1JE4VR9AN6W4" localSheetId="14" hidden="1">#REF!</definedName>
    <definedName name="BExIIY37NEVU2LGS1JE4VR9AN6W4" hidden="1">#REF!</definedName>
    <definedName name="BExIIYJAGXR8TPZ1KCYM7EGJ79UW" localSheetId="15" hidden="1">#REF!</definedName>
    <definedName name="BExIIYJAGXR8TPZ1KCYM7EGJ79UW" localSheetId="14" hidden="1">#REF!</definedName>
    <definedName name="BExIIYJAGXR8TPZ1KCYM7EGJ79UW" hidden="1">#REF!</definedName>
    <definedName name="BExIJ3160YCWGAVEU0208ZGXXG3P" localSheetId="15" hidden="1">#REF!</definedName>
    <definedName name="BExIJ3160YCWGAVEU0208ZGXXG3P" localSheetId="14" hidden="1">#REF!</definedName>
    <definedName name="BExIJ3160YCWGAVEU0208ZGXXG3P" hidden="1">#REF!</definedName>
    <definedName name="BExIJFGZJ5ED9D6KAY4PGQYLELAX" localSheetId="15" hidden="1">#REF!</definedName>
    <definedName name="BExIJFGZJ5ED9D6KAY4PGQYLELAX" localSheetId="14" hidden="1">#REF!</definedName>
    <definedName name="BExIJFGZJ5ED9D6KAY4PGQYLELAX" hidden="1">#REF!</definedName>
    <definedName name="BExIJQK80ZEKSTV62E59AYJYUNLI" localSheetId="15" hidden="1">#REF!</definedName>
    <definedName name="BExIJQK80ZEKSTV62E59AYJYUNLI" localSheetId="14" hidden="1">#REF!</definedName>
    <definedName name="BExIJQK80ZEKSTV62E59AYJYUNLI" hidden="1">#REF!</definedName>
    <definedName name="BExIJRLX3M0YQLU1D5Y9V7HM5QNM" localSheetId="15" hidden="1">#REF!</definedName>
    <definedName name="BExIJRLX3M0YQLU1D5Y9V7HM5QNM" localSheetId="14" hidden="1">#REF!</definedName>
    <definedName name="BExIJRLX3M0YQLU1D5Y9V7HM5QNM" hidden="1">#REF!</definedName>
    <definedName name="BExIJV22J0QA7286KNPMHO1ZUCB3" localSheetId="15" hidden="1">#REF!</definedName>
    <definedName name="BExIJV22J0QA7286KNPMHO1ZUCB3" localSheetId="14" hidden="1">#REF!</definedName>
    <definedName name="BExIJV22J0QA7286KNPMHO1ZUCB3" hidden="1">#REF!</definedName>
    <definedName name="BExIJVI6OC7B6ZE9V4PAOYZXKNER" localSheetId="15" hidden="1">#REF!</definedName>
    <definedName name="BExIJVI6OC7B6ZE9V4PAOYZXKNER" localSheetId="14" hidden="1">#REF!</definedName>
    <definedName name="BExIJVI6OC7B6ZE9V4PAOYZXKNER" hidden="1">#REF!</definedName>
    <definedName name="BExIJWK0NGTGQ4X7D5VIVXD14JHI" localSheetId="15" hidden="1">#REF!</definedName>
    <definedName name="BExIJWK0NGTGQ4X7D5VIVXD14JHI" localSheetId="14" hidden="1">#REF!</definedName>
    <definedName name="BExIJWK0NGTGQ4X7D5VIVXD14JHI" hidden="1">#REF!</definedName>
    <definedName name="BExIJWPCIYINEJUTXU74VK7WG031" localSheetId="15" hidden="1">#REF!</definedName>
    <definedName name="BExIJWPCIYINEJUTXU74VK7WG031" localSheetId="14" hidden="1">#REF!</definedName>
    <definedName name="BExIJWPCIYINEJUTXU74VK7WG031" hidden="1">#REF!</definedName>
    <definedName name="BExIKHTXPZR5A8OHB6HDP6QWDHAD" localSheetId="15" hidden="1">#REF!</definedName>
    <definedName name="BExIKHTXPZR5A8OHB6HDP6QWDHAD" localSheetId="14" hidden="1">#REF!</definedName>
    <definedName name="BExIKHTXPZR5A8OHB6HDP6QWDHAD" hidden="1">#REF!</definedName>
    <definedName name="BExIKMMJOETSAXJYY1SIKM58LMA2" localSheetId="15" hidden="1">#REF!</definedName>
    <definedName name="BExIKMMJOETSAXJYY1SIKM58LMA2" localSheetId="14" hidden="1">#REF!</definedName>
    <definedName name="BExIKMMJOETSAXJYY1SIKM58LMA2" hidden="1">#REF!</definedName>
    <definedName name="BExIKRF6AQ6VOO9KCIWSM6FY8M7D" localSheetId="15" hidden="1">#REF!</definedName>
    <definedName name="BExIKRF6AQ6VOO9KCIWSM6FY8M7D" localSheetId="14" hidden="1">#REF!</definedName>
    <definedName name="BExIKRF6AQ6VOO9KCIWSM6FY8M7D" hidden="1">#REF!</definedName>
    <definedName name="BExIKTYZESFT3LC0ASFMFKSE0D1X" localSheetId="15" hidden="1">#REF!</definedName>
    <definedName name="BExIKTYZESFT3LC0ASFMFKSE0D1X" localSheetId="14" hidden="1">#REF!</definedName>
    <definedName name="BExIKTYZESFT3LC0ASFMFKSE0D1X" hidden="1">#REF!</definedName>
    <definedName name="BExIKXVA6M8K0PTRYAGXS666L335" localSheetId="15" hidden="1">#REF!</definedName>
    <definedName name="BExIKXVA6M8K0PTRYAGXS666L335" localSheetId="14" hidden="1">#REF!</definedName>
    <definedName name="BExIKXVA6M8K0PTRYAGXS666L335" hidden="1">#REF!</definedName>
    <definedName name="BExIL0PMZ2SXK9R6MLP43KBU1J2P" localSheetId="15" hidden="1">#REF!</definedName>
    <definedName name="BExIL0PMZ2SXK9R6MLP43KBU1J2P" localSheetId="14" hidden="1">#REF!</definedName>
    <definedName name="BExIL0PMZ2SXK9R6MLP43KBU1J2P" hidden="1">#REF!</definedName>
    <definedName name="BExIL1WSMNNQQK98YHWHV5HVONIZ" localSheetId="15" hidden="1">#REF!</definedName>
    <definedName name="BExIL1WSMNNQQK98YHWHV5HVONIZ" localSheetId="14" hidden="1">#REF!</definedName>
    <definedName name="BExIL1WSMNNQQK98YHWHV5HVONIZ" hidden="1">#REF!</definedName>
    <definedName name="BExILAAXRTRAD18K74M6MGUEEPUM" localSheetId="15" hidden="1">#REF!</definedName>
    <definedName name="BExILAAXRTRAD18K74M6MGUEEPUM" localSheetId="14" hidden="1">#REF!</definedName>
    <definedName name="BExILAAXRTRAD18K74M6MGUEEPUM" hidden="1">#REF!</definedName>
    <definedName name="BExILG5F338C0FFLMVOKMKF8X5ZP" localSheetId="15" hidden="1">#REF!</definedName>
    <definedName name="BExILG5F338C0FFLMVOKMKF8X5ZP" localSheetId="14" hidden="1">#REF!</definedName>
    <definedName name="BExILG5F338C0FFLMVOKMKF8X5ZP" hidden="1">#REF!</definedName>
    <definedName name="BExILGQTQM0HOD0BJI90YO7GOIN3" localSheetId="15" hidden="1">#REF!</definedName>
    <definedName name="BExILGQTQM0HOD0BJI90YO7GOIN3" localSheetId="14" hidden="1">#REF!</definedName>
    <definedName name="BExILGQTQM0HOD0BJI90YO7GOIN3" hidden="1">#REF!</definedName>
    <definedName name="BExILPL7P2BNCD7MYCGTQ9F0R5JX" localSheetId="15" hidden="1">#REF!</definedName>
    <definedName name="BExILPL7P2BNCD7MYCGTQ9F0R5JX" localSheetId="14" hidden="1">#REF!</definedName>
    <definedName name="BExILPL7P2BNCD7MYCGTQ9F0R5JX" hidden="1">#REF!</definedName>
    <definedName name="BExILVVS4B1B4G7IO0LPUDWY9K8W" localSheetId="15" hidden="1">#REF!</definedName>
    <definedName name="BExILVVS4B1B4G7IO0LPUDWY9K8W" localSheetId="14" hidden="1">#REF!</definedName>
    <definedName name="BExILVVS4B1B4G7IO0LPUDWY9K8W" hidden="1">#REF!</definedName>
    <definedName name="BExIM9DBUB7ZGF4B20FVUO9QGOX2" localSheetId="15" hidden="1">#REF!</definedName>
    <definedName name="BExIM9DBUB7ZGF4B20FVUO9QGOX2" localSheetId="14" hidden="1">#REF!</definedName>
    <definedName name="BExIM9DBUB7ZGF4B20FVUO9QGOX2" hidden="1">#REF!</definedName>
    <definedName name="BExIMCTBZ4WAESGCDWJ64SB4F0L1" localSheetId="15" hidden="1">#REF!</definedName>
    <definedName name="BExIMCTBZ4WAESGCDWJ64SB4F0L1" localSheetId="14" hidden="1">#REF!</definedName>
    <definedName name="BExIMCTBZ4WAESGCDWJ64SB4F0L1" hidden="1">#REF!</definedName>
    <definedName name="BExIMGK9Z94TFPWWZFMD10HV0IF6" localSheetId="15" hidden="1">#REF!</definedName>
    <definedName name="BExIMGK9Z94TFPWWZFMD10HV0IF6" localSheetId="14" hidden="1">#REF!</definedName>
    <definedName name="BExIMGK9Z94TFPWWZFMD10HV0IF6" hidden="1">#REF!</definedName>
    <definedName name="BExIMPEGKG18TELVC33T4OQTNBWC" localSheetId="15" hidden="1">#REF!</definedName>
    <definedName name="BExIMPEGKG18TELVC33T4OQTNBWC" localSheetId="14" hidden="1">#REF!</definedName>
    <definedName name="BExIMPEGKG18TELVC33T4OQTNBWC" hidden="1">#REF!</definedName>
    <definedName name="BExIN4OR435DL1US13JQPOQK8GD5" localSheetId="15" hidden="1">#REF!</definedName>
    <definedName name="BExIN4OR435DL1US13JQPOQK8GD5" localSheetId="14" hidden="1">#REF!</definedName>
    <definedName name="BExIN4OR435DL1US13JQPOQK8GD5" hidden="1">#REF!</definedName>
    <definedName name="BExINI6A7H3KSFRFA6UBBDPKW37F" localSheetId="15" hidden="1">#REF!</definedName>
    <definedName name="BExINI6A7H3KSFRFA6UBBDPKW37F" localSheetId="14" hidden="1">#REF!</definedName>
    <definedName name="BExINI6A7H3KSFRFA6UBBDPKW37F" hidden="1">#REF!</definedName>
    <definedName name="BExINIMK8XC3JOBT2EXYFHHH52H0" localSheetId="15" hidden="1">#REF!</definedName>
    <definedName name="BExINIMK8XC3JOBT2EXYFHHH52H0" localSheetId="14" hidden="1">#REF!</definedName>
    <definedName name="BExINIMK8XC3JOBT2EXYFHHH52H0" hidden="1">#REF!</definedName>
    <definedName name="BExINLX401ZKEGWU168DS4JUM2J6" localSheetId="15" hidden="1">#REF!</definedName>
    <definedName name="BExINLX401ZKEGWU168DS4JUM2J6" localSheetId="14" hidden="1">#REF!</definedName>
    <definedName name="BExINLX401ZKEGWU168DS4JUM2J6" hidden="1">#REF!</definedName>
    <definedName name="BExINMYYJO1FTV1CZF6O5XCFAMQX" localSheetId="15" hidden="1">#REF!</definedName>
    <definedName name="BExINMYYJO1FTV1CZF6O5XCFAMQX" localSheetId="14" hidden="1">#REF!</definedName>
    <definedName name="BExINMYYJO1FTV1CZF6O5XCFAMQX" hidden="1">#REF!</definedName>
    <definedName name="BExINP2H4KI05FRFV5PKZFE00HKO" localSheetId="15" hidden="1">#REF!</definedName>
    <definedName name="BExINP2H4KI05FRFV5PKZFE00HKO" localSheetId="14" hidden="1">#REF!</definedName>
    <definedName name="BExINP2H4KI05FRFV5PKZFE00HKO" hidden="1">#REF!</definedName>
    <definedName name="BExINPTCEJ9RPDEBJEJH80NATGUQ" localSheetId="15" hidden="1">#REF!</definedName>
    <definedName name="BExINPTCEJ9RPDEBJEJH80NATGUQ" localSheetId="14" hidden="1">#REF!</definedName>
    <definedName name="BExINPTCEJ9RPDEBJEJH80NATGUQ" hidden="1">#REF!</definedName>
    <definedName name="BExINWEQMNJ70A6JRXC2LACBX1GX" localSheetId="15" hidden="1">#REF!</definedName>
    <definedName name="BExINWEQMNJ70A6JRXC2LACBX1GX" localSheetId="14" hidden="1">#REF!</definedName>
    <definedName name="BExINWEQMNJ70A6JRXC2LACBX1GX" hidden="1">#REF!</definedName>
    <definedName name="BExINZELVWYGU876QUUZCIMXPBQC" localSheetId="15" hidden="1">#REF!</definedName>
    <definedName name="BExINZELVWYGU876QUUZCIMXPBQC" localSheetId="14" hidden="1">#REF!</definedName>
    <definedName name="BExINZELVWYGU876QUUZCIMXPBQC" hidden="1">#REF!</definedName>
    <definedName name="BExIO9QZ59ZHRA8SX6QICH2AY8A2" localSheetId="15" hidden="1">#REF!</definedName>
    <definedName name="BExIO9QZ59ZHRA8SX6QICH2AY8A2" localSheetId="14" hidden="1">#REF!</definedName>
    <definedName name="BExIO9QZ59ZHRA8SX6QICH2AY8A2" hidden="1">#REF!</definedName>
    <definedName name="BExIOAHV525SMMGFDJFE7456JPBD" localSheetId="15" hidden="1">#REF!</definedName>
    <definedName name="BExIOAHV525SMMGFDJFE7456JPBD" localSheetId="14" hidden="1">#REF!</definedName>
    <definedName name="BExIOAHV525SMMGFDJFE7456JPBD" hidden="1">#REF!</definedName>
    <definedName name="BExIOCQUQHKUU1KONGSDOLQTQEIC" localSheetId="15" hidden="1">#REF!</definedName>
    <definedName name="BExIOCQUQHKUU1KONGSDOLQTQEIC" localSheetId="14" hidden="1">#REF!</definedName>
    <definedName name="BExIOCQUQHKUU1KONGSDOLQTQEIC" hidden="1">#REF!</definedName>
    <definedName name="BExIOFAGCDQQKALMX3V0KU94KUQO" localSheetId="15" hidden="1">#REF!</definedName>
    <definedName name="BExIOFAGCDQQKALMX3V0KU94KUQO" localSheetId="14" hidden="1">#REF!</definedName>
    <definedName name="BExIOFAGCDQQKALMX3V0KU94KUQO" hidden="1">#REF!</definedName>
    <definedName name="BExIOFL8Y5O61VLKTB4H20IJNWS1" localSheetId="15" hidden="1">#REF!</definedName>
    <definedName name="BExIOFL8Y5O61VLKTB4H20IJNWS1" localSheetId="14" hidden="1">#REF!</definedName>
    <definedName name="BExIOFL8Y5O61VLKTB4H20IJNWS1" hidden="1">#REF!</definedName>
    <definedName name="BExIOMBXRW5NS4ZPYX9G5QREZ5J6" localSheetId="15" hidden="1">#REF!</definedName>
    <definedName name="BExIOMBXRW5NS4ZPYX9G5QREZ5J6" localSheetId="14" hidden="1">#REF!</definedName>
    <definedName name="BExIOMBXRW5NS4ZPYX9G5QREZ5J6" hidden="1">#REF!</definedName>
    <definedName name="BExIORA3GK78T7C7SNBJJUONJ0LS" localSheetId="15" hidden="1">#REF!</definedName>
    <definedName name="BExIORA3GK78T7C7SNBJJUONJ0LS" localSheetId="14" hidden="1">#REF!</definedName>
    <definedName name="BExIORA3GK78T7C7SNBJJUONJ0LS" hidden="1">#REF!</definedName>
    <definedName name="BExIORFDXP4AVIEBLSTZ8ETSXMNM" localSheetId="15" hidden="1">#REF!</definedName>
    <definedName name="BExIORFDXP4AVIEBLSTZ8ETSXMNM" localSheetId="14" hidden="1">#REF!</definedName>
    <definedName name="BExIORFDXP4AVIEBLSTZ8ETSXMNM" hidden="1">#REF!</definedName>
    <definedName name="BExIOTZ5EFZ2NASVQ05RH15HRSW6" localSheetId="15" hidden="1">#REF!</definedName>
    <definedName name="BExIOTZ5EFZ2NASVQ05RH15HRSW6" localSheetId="14" hidden="1">#REF!</definedName>
    <definedName name="BExIOTZ5EFZ2NASVQ05RH15HRSW6" hidden="1">#REF!</definedName>
    <definedName name="BExIP8YNN6UUE1GZ223SWH7DLGKO" localSheetId="15" hidden="1">#REF!</definedName>
    <definedName name="BExIP8YNN6UUE1GZ223SWH7DLGKO" localSheetId="14" hidden="1">#REF!</definedName>
    <definedName name="BExIP8YNN6UUE1GZ223SWH7DLGKO" hidden="1">#REF!</definedName>
    <definedName name="BExIPAB4AOL592OJCC1CFAXTLF1A" localSheetId="15" hidden="1">#REF!</definedName>
    <definedName name="BExIPAB4AOL592OJCC1CFAXTLF1A" localSheetId="14" hidden="1">#REF!</definedName>
    <definedName name="BExIPAB4AOL592OJCC1CFAXTLF1A" hidden="1">#REF!</definedName>
    <definedName name="BExIPB25DKX4S2ZCKQN7KWSC3JBF" localSheetId="15" hidden="1">#REF!</definedName>
    <definedName name="BExIPB25DKX4S2ZCKQN7KWSC3JBF" localSheetId="14" hidden="1">#REF!</definedName>
    <definedName name="BExIPB25DKX4S2ZCKQN7KWSC3JBF" hidden="1">#REF!</definedName>
    <definedName name="BExIPCUX4I4S2N50TLMMLALYLH9S" localSheetId="15" hidden="1">#REF!</definedName>
    <definedName name="BExIPCUX4I4S2N50TLMMLALYLH9S" localSheetId="14" hidden="1">#REF!</definedName>
    <definedName name="BExIPCUX4I4S2N50TLMMLALYLH9S" hidden="1">#REF!</definedName>
    <definedName name="BExIPDLT8JYAMGE5HTN4D1YHZF3V" localSheetId="15" hidden="1">#REF!</definedName>
    <definedName name="BExIPDLT8JYAMGE5HTN4D1YHZF3V" localSheetId="14" hidden="1">#REF!</definedName>
    <definedName name="BExIPDLT8JYAMGE5HTN4D1YHZF3V" hidden="1">#REF!</definedName>
    <definedName name="BExIPG040Q08EWIWL6CAVR3GRI43" localSheetId="15" hidden="1">#REF!</definedName>
    <definedName name="BExIPG040Q08EWIWL6CAVR3GRI43" localSheetId="14" hidden="1">#REF!</definedName>
    <definedName name="BExIPG040Q08EWIWL6CAVR3GRI43" hidden="1">#REF!</definedName>
    <definedName name="BExIPKNFUDPDKOSH5GHDVNA8D66S" localSheetId="15" hidden="1">#REF!</definedName>
    <definedName name="BExIPKNFUDPDKOSH5GHDVNA8D66S" localSheetId="14" hidden="1">#REF!</definedName>
    <definedName name="BExIPKNFUDPDKOSH5GHDVNA8D66S" hidden="1">#REF!</definedName>
    <definedName name="BExIPVL5VEVK9Q7AYB7EC2VZWBEZ" localSheetId="15" hidden="1">#REF!</definedName>
    <definedName name="BExIPVL5VEVK9Q7AYB7EC2VZWBEZ" localSheetId="14" hidden="1">#REF!</definedName>
    <definedName name="BExIPVL5VEVK9Q7AYB7EC2VZWBEZ" hidden="1">#REF!</definedName>
    <definedName name="BExIQ1VS9A2FHVD9TUHKG9K8EVVP" localSheetId="15" hidden="1">#REF!</definedName>
    <definedName name="BExIQ1VS9A2FHVD9TUHKG9K8EVVP" localSheetId="14" hidden="1">#REF!</definedName>
    <definedName name="BExIQ1VS9A2FHVD9TUHKG9K8EVVP" hidden="1">#REF!</definedName>
    <definedName name="BExIQ3J19L30PSQ2CXNT6IHW0I7V" localSheetId="15" hidden="1">#REF!</definedName>
    <definedName name="BExIQ3J19L30PSQ2CXNT6IHW0I7V" localSheetId="14" hidden="1">#REF!</definedName>
    <definedName name="BExIQ3J19L30PSQ2CXNT6IHW0I7V" hidden="1">#REF!</definedName>
    <definedName name="BExIQ3OJ7M04XCY276IO0LJA5XUK" localSheetId="15" hidden="1">#REF!</definedName>
    <definedName name="BExIQ3OJ7M04XCY276IO0LJA5XUK" localSheetId="14" hidden="1">#REF!</definedName>
    <definedName name="BExIQ3OJ7M04XCY276IO0LJA5XUK" hidden="1">#REF!</definedName>
    <definedName name="BExIQ5S19ITB0NDRUN4XV7B905ED" localSheetId="15" hidden="1">#REF!</definedName>
    <definedName name="BExIQ5S19ITB0NDRUN4XV7B905ED" localSheetId="14" hidden="1">#REF!</definedName>
    <definedName name="BExIQ5S19ITB0NDRUN4XV7B905ED" hidden="1">#REF!</definedName>
    <definedName name="BExIQ810MMN2UN0EQ9CRQAFWA19X" localSheetId="15" hidden="1">#REF!</definedName>
    <definedName name="BExIQ810MMN2UN0EQ9CRQAFWA19X" localSheetId="14" hidden="1">#REF!</definedName>
    <definedName name="BExIQ810MMN2UN0EQ9CRQAFWA19X" hidden="1">#REF!</definedName>
    <definedName name="BExIQ9TMQT2EIXSVQW7GVSOAW2VJ" localSheetId="15" hidden="1">#REF!</definedName>
    <definedName name="BExIQ9TMQT2EIXSVQW7GVSOAW2VJ" localSheetId="14" hidden="1">#REF!</definedName>
    <definedName name="BExIQ9TMQT2EIXSVQW7GVSOAW2VJ" hidden="1">#REF!</definedName>
    <definedName name="BExIQBMDE1L6J4H27K1FMSHQKDSE" localSheetId="15" hidden="1">#REF!</definedName>
    <definedName name="BExIQBMDE1L6J4H27K1FMSHQKDSE" localSheetId="14" hidden="1">#REF!</definedName>
    <definedName name="BExIQBMDE1L6J4H27K1FMSHQKDSE" hidden="1">#REF!</definedName>
    <definedName name="BExIQE65LVXUOF3UZFO7SDHFJH22" localSheetId="15" hidden="1">#REF!</definedName>
    <definedName name="BExIQE65LVXUOF3UZFO7SDHFJH22" localSheetId="14" hidden="1">#REF!</definedName>
    <definedName name="BExIQE65LVXUOF3UZFO7SDHFJH22" hidden="1">#REF!</definedName>
    <definedName name="BExIQG9OO2KKBOWTMD1OXY36TEGA" localSheetId="15" hidden="1">#REF!</definedName>
    <definedName name="BExIQG9OO2KKBOWTMD1OXY36TEGA" localSheetId="14" hidden="1">#REF!</definedName>
    <definedName name="BExIQG9OO2KKBOWTMD1OXY36TEGA" hidden="1">#REF!</definedName>
    <definedName name="BExIQHWZ65ALA9VAFCJEGIL1145G" localSheetId="15" hidden="1">#REF!</definedName>
    <definedName name="BExIQHWZ65ALA9VAFCJEGIL1145G" localSheetId="14" hidden="1">#REF!</definedName>
    <definedName name="BExIQHWZ65ALA9VAFCJEGIL1145G" hidden="1">#REF!</definedName>
    <definedName name="BExIQX1XBB31HZTYEEVOBSE3C5A6" localSheetId="15" hidden="1">#REF!</definedName>
    <definedName name="BExIQX1XBB31HZTYEEVOBSE3C5A6" localSheetId="14" hidden="1">#REF!</definedName>
    <definedName name="BExIQX1XBB31HZTYEEVOBSE3C5A6" hidden="1">#REF!</definedName>
    <definedName name="BExIR2ALYRP9FW99DK2084J7IIDC" localSheetId="15" hidden="1">#REF!</definedName>
    <definedName name="BExIR2ALYRP9FW99DK2084J7IIDC" localSheetId="14" hidden="1">#REF!</definedName>
    <definedName name="BExIR2ALYRP9FW99DK2084J7IIDC" hidden="1">#REF!</definedName>
    <definedName name="BExIR8FQETPTQYW37DBVDWG3J4JW" localSheetId="15" hidden="1">#REF!</definedName>
    <definedName name="BExIR8FQETPTQYW37DBVDWG3J4JW" localSheetId="14" hidden="1">#REF!</definedName>
    <definedName name="BExIR8FQETPTQYW37DBVDWG3J4JW" hidden="1">#REF!</definedName>
    <definedName name="BExIRHKWQB1PP4ZLB0C3AVUBAFMD" localSheetId="15" hidden="1">#REF!</definedName>
    <definedName name="BExIRHKWQB1PP4ZLB0C3AVUBAFMD" localSheetId="14" hidden="1">#REF!</definedName>
    <definedName name="BExIRHKWQB1PP4ZLB0C3AVUBAFMD" hidden="1">#REF!</definedName>
    <definedName name="BExIRJTRJPQR3OTAGAV7JTA4VMPS" localSheetId="15" hidden="1">#REF!</definedName>
    <definedName name="BExIRJTRJPQR3OTAGAV7JTA4VMPS" localSheetId="14" hidden="1">#REF!</definedName>
    <definedName name="BExIRJTRJPQR3OTAGAV7JTA4VMPS" hidden="1">#REF!</definedName>
    <definedName name="BExIROH27RJOG6VI7ZHR0RZGAZZ4" localSheetId="15" hidden="1">#REF!</definedName>
    <definedName name="BExIROH27RJOG6VI7ZHR0RZGAZZ4" localSheetId="14" hidden="1">#REF!</definedName>
    <definedName name="BExIROH27RJOG6VI7ZHR0RZGAZZ4" hidden="1">#REF!</definedName>
    <definedName name="BExIRRBGTY01OQOI3U5SW59RFDFI" localSheetId="15" hidden="1">#REF!</definedName>
    <definedName name="BExIRRBGTY01OQOI3U5SW59RFDFI" localSheetId="14" hidden="1">#REF!</definedName>
    <definedName name="BExIRRBGTY01OQOI3U5SW59RFDFI" hidden="1">#REF!</definedName>
    <definedName name="BExIS4T0DRF57HYO7OGG72KBOFOI" localSheetId="15" hidden="1">#REF!</definedName>
    <definedName name="BExIS4T0DRF57HYO7OGG72KBOFOI" localSheetId="14" hidden="1">#REF!</definedName>
    <definedName name="BExIS4T0DRF57HYO7OGG72KBOFOI" hidden="1">#REF!</definedName>
    <definedName name="BExIS77BJDDK18PGI9DSEYZPIL7P" localSheetId="15" hidden="1">#REF!</definedName>
    <definedName name="BExIS77BJDDK18PGI9DSEYZPIL7P" localSheetId="14" hidden="1">#REF!</definedName>
    <definedName name="BExIS77BJDDK18PGI9DSEYZPIL7P" hidden="1">#REF!</definedName>
    <definedName name="BExIS8USL1T3Z97CZ30HJ98E2GXQ" localSheetId="15" hidden="1">#REF!</definedName>
    <definedName name="BExIS8USL1T3Z97CZ30HJ98E2GXQ" localSheetId="14" hidden="1">#REF!</definedName>
    <definedName name="BExIS8USL1T3Z97CZ30HJ98E2GXQ" hidden="1">#REF!</definedName>
    <definedName name="BExISC5B700MZUBFTQ9K4IKTF7HR" localSheetId="15" hidden="1">#REF!</definedName>
    <definedName name="BExISC5B700MZUBFTQ9K4IKTF7HR" localSheetId="14" hidden="1">#REF!</definedName>
    <definedName name="BExISC5B700MZUBFTQ9K4IKTF7HR" hidden="1">#REF!</definedName>
    <definedName name="BExISDHXS49S1H56ENBPRF1NLD5C" localSheetId="15" hidden="1">#REF!</definedName>
    <definedName name="BExISDHXS49S1H56ENBPRF1NLD5C" localSheetId="14" hidden="1">#REF!</definedName>
    <definedName name="BExISDHXS49S1H56ENBPRF1NLD5C" hidden="1">#REF!</definedName>
    <definedName name="BExISM1JLV54A21A164IURMPGUMU" localSheetId="15" hidden="1">#REF!</definedName>
    <definedName name="BExISM1JLV54A21A164IURMPGUMU" localSheetId="14" hidden="1">#REF!</definedName>
    <definedName name="BExISM1JLV54A21A164IURMPGUMU" hidden="1">#REF!</definedName>
    <definedName name="BExISRFKJYUZ4AKW44IJF7RF9Y90" localSheetId="15" hidden="1">#REF!</definedName>
    <definedName name="BExISRFKJYUZ4AKW44IJF7RF9Y90" localSheetId="14" hidden="1">#REF!</definedName>
    <definedName name="BExISRFKJYUZ4AKW44IJF7RF9Y90" hidden="1">#REF!</definedName>
    <definedName name="BExISSMVV57JAUB6CSGBMBFVNGWK" localSheetId="15" hidden="1">#REF!</definedName>
    <definedName name="BExISSMVV57JAUB6CSGBMBFVNGWK" localSheetId="14" hidden="1">#REF!</definedName>
    <definedName name="BExISSMVV57JAUB6CSGBMBFVNGWK" hidden="1">#REF!</definedName>
    <definedName name="BExIT16AD4HCD0WQCCA72AKLQHK1" localSheetId="15" hidden="1">#REF!</definedName>
    <definedName name="BExIT16AD4HCD0WQCCA72AKLQHK1" localSheetId="14" hidden="1">#REF!</definedName>
    <definedName name="BExIT16AD4HCD0WQCCA72AKLQHK1" hidden="1">#REF!</definedName>
    <definedName name="BExIT1MK8TBAK3SNP36A8FKDQSOK" localSheetId="15" hidden="1">#REF!</definedName>
    <definedName name="BExIT1MK8TBAK3SNP36A8FKDQSOK" localSheetId="14" hidden="1">#REF!</definedName>
    <definedName name="BExIT1MK8TBAK3SNP36A8FKDQSOK" hidden="1">#REF!</definedName>
    <definedName name="BExIT9PPVL7XGGIZS7G6QI6L7H9U" localSheetId="15" hidden="1">#REF!</definedName>
    <definedName name="BExIT9PPVL7XGGIZS7G6QI6L7H9U" localSheetId="14" hidden="1">#REF!</definedName>
    <definedName name="BExIT9PPVL7XGGIZS7G6QI6L7H9U" hidden="1">#REF!</definedName>
    <definedName name="BExITBNYANV2S8KD56GOGCKW393R" localSheetId="15" hidden="1">#REF!</definedName>
    <definedName name="BExITBNYANV2S8KD56GOGCKW393R" localSheetId="14" hidden="1">#REF!</definedName>
    <definedName name="BExITBNYANV2S8KD56GOGCKW393R" hidden="1">#REF!</definedName>
    <definedName name="BExITGB4FVAV0LE88D7JMX7FBYXI" localSheetId="15" hidden="1">#REF!</definedName>
    <definedName name="BExITGB4FVAV0LE88D7JMX7FBYXI" localSheetId="14" hidden="1">#REF!</definedName>
    <definedName name="BExITGB4FVAV0LE88D7JMX7FBYXI" hidden="1">#REF!</definedName>
    <definedName name="BExITI3TQ14K842P38QF0PNWSWNO" localSheetId="15" hidden="1">#REF!</definedName>
    <definedName name="BExITI3TQ14K842P38QF0PNWSWNO" localSheetId="14" hidden="1">#REF!</definedName>
    <definedName name="BExITI3TQ14K842P38QF0PNWSWNO" hidden="1">#REF!</definedName>
    <definedName name="BExIU9OGER4TPMETACWUEP1UENK0" localSheetId="15" hidden="1">#REF!</definedName>
    <definedName name="BExIU9OGER4TPMETACWUEP1UENK0" localSheetId="14" hidden="1">#REF!</definedName>
    <definedName name="BExIU9OGER4TPMETACWUEP1UENK0" hidden="1">#REF!</definedName>
    <definedName name="BExIUD4OJGH65NFNQ4VMCE3R4J1X" localSheetId="15" hidden="1">#REF!</definedName>
    <definedName name="BExIUD4OJGH65NFNQ4VMCE3R4J1X" localSheetId="14" hidden="1">#REF!</definedName>
    <definedName name="BExIUD4OJGH65NFNQ4VMCE3R4J1X" hidden="1">#REF!</definedName>
    <definedName name="BExIUQM0XWNNW3MJD26EOVIT7FSU" localSheetId="15" hidden="1">#REF!</definedName>
    <definedName name="BExIUQM0XWNNW3MJD26EOVIT7FSU" localSheetId="14" hidden="1">#REF!</definedName>
    <definedName name="BExIUQM0XWNNW3MJD26EOVIT7FSU" hidden="1">#REF!</definedName>
    <definedName name="BExIUTB5OAAXYW0OFMP0PS40SPOB" localSheetId="15" hidden="1">#REF!</definedName>
    <definedName name="BExIUTB5OAAXYW0OFMP0PS40SPOB" localSheetId="14" hidden="1">#REF!</definedName>
    <definedName name="BExIUTB5OAAXYW0OFMP0PS40SPOB" hidden="1">#REF!</definedName>
    <definedName name="BExIUUT2MHIOV6R3WHA0DPM1KBKY" localSheetId="15" hidden="1">#REF!</definedName>
    <definedName name="BExIUUT2MHIOV6R3WHA0DPM1KBKY" localSheetId="14" hidden="1">#REF!</definedName>
    <definedName name="BExIUUT2MHIOV6R3WHA0DPM1KBKY" hidden="1">#REF!</definedName>
    <definedName name="BExIUYPDT1AM6MWGWQS646PIZIWC" localSheetId="15" hidden="1">#REF!</definedName>
    <definedName name="BExIUYPDT1AM6MWGWQS646PIZIWC" localSheetId="14" hidden="1">#REF!</definedName>
    <definedName name="BExIUYPDT1AM6MWGWQS646PIZIWC" hidden="1">#REF!</definedName>
    <definedName name="BExIV0I2O9F8D1UK1SI8AEYR6U0A" localSheetId="15" hidden="1">#REF!</definedName>
    <definedName name="BExIV0I2O9F8D1UK1SI8AEYR6U0A" localSheetId="14" hidden="1">#REF!</definedName>
    <definedName name="BExIV0I2O9F8D1UK1SI8AEYR6U0A" hidden="1">#REF!</definedName>
    <definedName name="BExIV2LM38XPLRTWT0R44TMQ59E5" localSheetId="15" hidden="1">#REF!</definedName>
    <definedName name="BExIV2LM38XPLRTWT0R44TMQ59E5" localSheetId="14" hidden="1">#REF!</definedName>
    <definedName name="BExIV2LM38XPLRTWT0R44TMQ59E5" hidden="1">#REF!</definedName>
    <definedName name="BExIV3HY4S0YRV1F7XEMF2YHAR2I" localSheetId="15" hidden="1">#REF!</definedName>
    <definedName name="BExIV3HY4S0YRV1F7XEMF2YHAR2I" localSheetId="14" hidden="1">#REF!</definedName>
    <definedName name="BExIV3HY4S0YRV1F7XEMF2YHAR2I" hidden="1">#REF!</definedName>
    <definedName name="BExIV6HUZFRIFLXW2SICKGTAH1PV" localSheetId="15" hidden="1">#REF!</definedName>
    <definedName name="BExIV6HUZFRIFLXW2SICKGTAH1PV" localSheetId="14" hidden="1">#REF!</definedName>
    <definedName name="BExIV6HUZFRIFLXW2SICKGTAH1PV" hidden="1">#REF!</definedName>
    <definedName name="BExIVCXWL6H5LD9DHDIA4F5U9TQL" localSheetId="15" hidden="1">#REF!</definedName>
    <definedName name="BExIVCXWL6H5LD9DHDIA4F5U9TQL" localSheetId="14" hidden="1">#REF!</definedName>
    <definedName name="BExIVCXWL6H5LD9DHDIA4F5U9TQL" hidden="1">#REF!</definedName>
    <definedName name="BExIVEVYJ7KL8QNR5ZTOSD11I5A6" localSheetId="15" hidden="1">#REF!</definedName>
    <definedName name="BExIVEVYJ7KL8QNR5ZTOSD11I5A6" localSheetId="14" hidden="1">#REF!</definedName>
    <definedName name="BExIVEVYJ7KL8QNR5ZTOSD11I5A6" hidden="1">#REF!</definedName>
    <definedName name="BExIVJ30S9U8MA1TUBRND8DGF96D" localSheetId="15" hidden="1">#REF!</definedName>
    <definedName name="BExIVJ30S9U8MA1TUBRND8DGF96D" localSheetId="14" hidden="1">#REF!</definedName>
    <definedName name="BExIVJ30S9U8MA1TUBRND8DGF96D" hidden="1">#REF!</definedName>
    <definedName name="BExIVMOIPSEWSIHIDDLOXESQ28A0" localSheetId="15" hidden="1">#REF!</definedName>
    <definedName name="BExIVMOIPSEWSIHIDDLOXESQ28A0" localSheetId="14" hidden="1">#REF!</definedName>
    <definedName name="BExIVMOIPSEWSIHIDDLOXESQ28A0" hidden="1">#REF!</definedName>
    <definedName name="BExIVNVNJX9BYDLC88NG09YF5XQ6" localSheetId="15" hidden="1">#REF!</definedName>
    <definedName name="BExIVNVNJX9BYDLC88NG09YF5XQ6" localSheetId="14" hidden="1">#REF!</definedName>
    <definedName name="BExIVNVNJX9BYDLC88NG09YF5XQ6" hidden="1">#REF!</definedName>
    <definedName name="BExIVQVKLMGSRYT1LFZH0KUIA4OR" localSheetId="15" hidden="1">#REF!</definedName>
    <definedName name="BExIVQVKLMGSRYT1LFZH0KUIA4OR" localSheetId="14" hidden="1">#REF!</definedName>
    <definedName name="BExIVQVKLMGSRYT1LFZH0KUIA4OR" hidden="1">#REF!</definedName>
    <definedName name="BExIVYTFI35KNR2XSA6N8OJYUTUR" localSheetId="15" hidden="1">#REF!</definedName>
    <definedName name="BExIVYTFI35KNR2XSA6N8OJYUTUR" localSheetId="14" hidden="1">#REF!</definedName>
    <definedName name="BExIVYTFI35KNR2XSA6N8OJYUTUR" hidden="1">#REF!</definedName>
    <definedName name="BExIVZF05SNB8DE7VLQOFG9S41HS" localSheetId="15" hidden="1">#REF!</definedName>
    <definedName name="BExIVZF05SNB8DE7VLQOFG9S41HS" localSheetId="14" hidden="1">#REF!</definedName>
    <definedName name="BExIVZF05SNB8DE7VLQOFG9S41HS" hidden="1">#REF!</definedName>
    <definedName name="BExIWB3SY3WRIVIOF988DNNODBOA" localSheetId="15" hidden="1">#REF!</definedName>
    <definedName name="BExIWB3SY3WRIVIOF988DNNODBOA" localSheetId="14" hidden="1">#REF!</definedName>
    <definedName name="BExIWB3SY3WRIVIOF988DNNODBOA" hidden="1">#REF!</definedName>
    <definedName name="BExIWB99CG0H52LRD6QWPN4L6DV2" localSheetId="15" hidden="1">#REF!</definedName>
    <definedName name="BExIWB99CG0H52LRD6QWPN4L6DV2" localSheetId="14" hidden="1">#REF!</definedName>
    <definedName name="BExIWB99CG0H52LRD6QWPN4L6DV2" hidden="1">#REF!</definedName>
    <definedName name="BExIWG1W7XP9DFYYSZAIOSHM0QLQ" localSheetId="15" hidden="1">#REF!</definedName>
    <definedName name="BExIWG1W7XP9DFYYSZAIOSHM0QLQ" localSheetId="14" hidden="1">#REF!</definedName>
    <definedName name="BExIWG1W7XP9DFYYSZAIOSHM0QLQ" hidden="1">#REF!</definedName>
    <definedName name="BExIWH3KUK94B7833DD4TB0Y6KP9" localSheetId="15" hidden="1">#REF!</definedName>
    <definedName name="BExIWH3KUK94B7833DD4TB0Y6KP9" localSheetId="14" hidden="1">#REF!</definedName>
    <definedName name="BExIWH3KUK94B7833DD4TB0Y6KP9" hidden="1">#REF!</definedName>
    <definedName name="BExIWHZXYAALPLS8CSHZHJ82LBOH" localSheetId="15" hidden="1">#REF!</definedName>
    <definedName name="BExIWHZXYAALPLS8CSHZHJ82LBOH" localSheetId="14" hidden="1">#REF!</definedName>
    <definedName name="BExIWHZXYAALPLS8CSHZHJ82LBOH" hidden="1">#REF!</definedName>
    <definedName name="BExIWJY6FHR6KOO0P8U4IZ7VD42D" localSheetId="15" hidden="1">#REF!</definedName>
    <definedName name="BExIWJY6FHR6KOO0P8U4IZ7VD42D" localSheetId="14" hidden="1">#REF!</definedName>
    <definedName name="BExIWJY6FHR6KOO0P8U4IZ7VD42D" hidden="1">#REF!</definedName>
    <definedName name="BExIWKE9MGIDWORBI43AWTUNYFAN" localSheetId="15" hidden="1">#REF!</definedName>
    <definedName name="BExIWKE9MGIDWORBI43AWTUNYFAN" localSheetId="14" hidden="1">#REF!</definedName>
    <definedName name="BExIWKE9MGIDWORBI43AWTUNYFAN" hidden="1">#REF!</definedName>
    <definedName name="BExIWPHOYLSNGZKVD3RRKOEALEUG" localSheetId="15" hidden="1">#REF!</definedName>
    <definedName name="BExIWPHOYLSNGZKVD3RRKOEALEUG" localSheetId="14" hidden="1">#REF!</definedName>
    <definedName name="BExIWPHOYLSNGZKVD3RRKOEALEUG" hidden="1">#REF!</definedName>
    <definedName name="BExIWSHLD1QIZPL5ARLXOJ9Y2CAA" localSheetId="15" hidden="1">#REF!</definedName>
    <definedName name="BExIWSHLD1QIZPL5ARLXOJ9Y2CAA" localSheetId="14" hidden="1">#REF!</definedName>
    <definedName name="BExIWSHLD1QIZPL5ARLXOJ9Y2CAA" hidden="1">#REF!</definedName>
    <definedName name="BExIX34PM5DBTRHRQWP6PL6WIX88" localSheetId="15" hidden="1">#REF!</definedName>
    <definedName name="BExIX34PM5DBTRHRQWP6PL6WIX88" localSheetId="14" hidden="1">#REF!</definedName>
    <definedName name="BExIX34PM5DBTRHRQWP6PL6WIX88" hidden="1">#REF!</definedName>
    <definedName name="BExIX5OAP9KSUE5SIZCW9P39Q4WE" localSheetId="15" hidden="1">#REF!</definedName>
    <definedName name="BExIX5OAP9KSUE5SIZCW9P39Q4WE" localSheetId="14" hidden="1">#REF!</definedName>
    <definedName name="BExIX5OAP9KSUE5SIZCW9P39Q4WE" hidden="1">#REF!</definedName>
    <definedName name="BExIXGRJPVJMUDGSG7IHPXPNO69B" localSheetId="15" hidden="1">#REF!</definedName>
    <definedName name="BExIXGRJPVJMUDGSG7IHPXPNO69B" localSheetId="14" hidden="1">#REF!</definedName>
    <definedName name="BExIXGRJPVJMUDGSG7IHPXPNO69B" hidden="1">#REF!</definedName>
    <definedName name="BExIXGWVQ9WOO0NCJLXAU4PJPOPM" localSheetId="15" hidden="1">#REF!</definedName>
    <definedName name="BExIXGWVQ9WOO0NCJLXAU4PJPOPM" localSheetId="14" hidden="1">#REF!</definedName>
    <definedName name="BExIXGWVQ9WOO0NCJLXAU4PJPOPM" hidden="1">#REF!</definedName>
    <definedName name="BExIXLK6SEOTUWQVNLCH4SAKTVGQ" localSheetId="15" hidden="1">#REF!</definedName>
    <definedName name="BExIXLK6SEOTUWQVNLCH4SAKTVGQ" localSheetId="14" hidden="1">#REF!</definedName>
    <definedName name="BExIXLK6SEOTUWQVNLCH4SAKTVGQ" hidden="1">#REF!</definedName>
    <definedName name="BExIXM5R87ZL3FHALWZXYCPHGX3E" localSheetId="15" hidden="1">#REF!</definedName>
    <definedName name="BExIXM5R87ZL3FHALWZXYCPHGX3E" localSheetId="14" hidden="1">#REF!</definedName>
    <definedName name="BExIXM5R87ZL3FHALWZXYCPHGX3E" hidden="1">#REF!</definedName>
    <definedName name="BExIXN24YK8MIB3OZ905DHU9CDH1" localSheetId="15" hidden="1">#REF!</definedName>
    <definedName name="BExIXN24YK8MIB3OZ905DHU9CDH1" localSheetId="14" hidden="1">#REF!</definedName>
    <definedName name="BExIXN24YK8MIB3OZ905DHU9CDH1" hidden="1">#REF!</definedName>
    <definedName name="BExIXS036ZCKT2Z8XZKLZ8PFWQGL" localSheetId="15" hidden="1">#REF!</definedName>
    <definedName name="BExIXS036ZCKT2Z8XZKLZ8PFWQGL" localSheetId="14" hidden="1">#REF!</definedName>
    <definedName name="BExIXS036ZCKT2Z8XZKLZ8PFWQGL" hidden="1">#REF!</definedName>
    <definedName name="BExIXY5CF9PFM0P40AZ4U51TMWV0" localSheetId="15" hidden="1">#REF!</definedName>
    <definedName name="BExIXY5CF9PFM0P40AZ4U51TMWV0" localSheetId="14" hidden="1">#REF!</definedName>
    <definedName name="BExIXY5CF9PFM0P40AZ4U51TMWV0" hidden="1">#REF!</definedName>
    <definedName name="BExIYEXJBK8JDWIRSVV4RJSKZVV1" localSheetId="15" hidden="1">#REF!</definedName>
    <definedName name="BExIYEXJBK8JDWIRSVV4RJSKZVV1" localSheetId="14" hidden="1">#REF!</definedName>
    <definedName name="BExIYEXJBK8JDWIRSVV4RJSKZVV1" hidden="1">#REF!</definedName>
    <definedName name="BExIYFJ59KLIPRTGIHX9X07UVGT3" localSheetId="15" hidden="1">#REF!</definedName>
    <definedName name="BExIYFJ59KLIPRTGIHX9X07UVGT3" localSheetId="14" hidden="1">#REF!</definedName>
    <definedName name="BExIYFJ59KLIPRTGIHX9X07UVGT3" hidden="1">#REF!</definedName>
    <definedName name="BExIYHH7GZO6BU3DC4GRLH3FD3ZS" localSheetId="15" hidden="1">#REF!</definedName>
    <definedName name="BExIYHH7GZO6BU3DC4GRLH3FD3ZS" localSheetId="14" hidden="1">#REF!</definedName>
    <definedName name="BExIYHH7GZO6BU3DC4GRLH3FD3ZS" hidden="1">#REF!</definedName>
    <definedName name="BExIYHMPBTD67ZNUL9O76FZQHYPT" localSheetId="15" hidden="1">#REF!</definedName>
    <definedName name="BExIYHMPBTD67ZNUL9O76FZQHYPT" localSheetId="14" hidden="1">#REF!</definedName>
    <definedName name="BExIYHMPBTD67ZNUL9O76FZQHYPT" hidden="1">#REF!</definedName>
    <definedName name="BExIYI2RH0K4225XO970K2IQ1E79" localSheetId="15" hidden="1">#REF!</definedName>
    <definedName name="BExIYI2RH0K4225XO970K2IQ1E79" localSheetId="14" hidden="1">#REF!</definedName>
    <definedName name="BExIYI2RH0K4225XO970K2IQ1E79" hidden="1">#REF!</definedName>
    <definedName name="BExIYMPZ0KS2KOJFQAUQJ77L7701" localSheetId="15" hidden="1">#REF!</definedName>
    <definedName name="BExIYMPZ0KS2KOJFQAUQJ77L7701" localSheetId="14" hidden="1">#REF!</definedName>
    <definedName name="BExIYMPZ0KS2KOJFQAUQJ77L7701" hidden="1">#REF!</definedName>
    <definedName name="BExIYP9Q6FV9T0R9G3UDKLS4TTYX" localSheetId="15" hidden="1">#REF!</definedName>
    <definedName name="BExIYP9Q6FV9T0R9G3UDKLS4TTYX" localSheetId="14" hidden="1">#REF!</definedName>
    <definedName name="BExIYP9Q6FV9T0R9G3UDKLS4TTYX" hidden="1">#REF!</definedName>
    <definedName name="BExIYZGLDQ1TN7BIIN4RLDP31GIM" localSheetId="15" hidden="1">#REF!</definedName>
    <definedName name="BExIYZGLDQ1TN7BIIN4RLDP31GIM" localSheetId="14" hidden="1">#REF!</definedName>
    <definedName name="BExIYZGLDQ1TN7BIIN4RLDP31GIM" hidden="1">#REF!</definedName>
    <definedName name="BExIZ4K0EZJK6PW3L8SVKTJFSWW9" localSheetId="15" hidden="1">#REF!</definedName>
    <definedName name="BExIZ4K0EZJK6PW3L8SVKTJFSWW9" localSheetId="14" hidden="1">#REF!</definedName>
    <definedName name="BExIZ4K0EZJK6PW3L8SVKTJFSWW9" hidden="1">#REF!</definedName>
    <definedName name="BExIZAECOEZGBAO29QMV14E6XDIV" localSheetId="15" hidden="1">#REF!</definedName>
    <definedName name="BExIZAECOEZGBAO29QMV14E6XDIV" localSheetId="14" hidden="1">#REF!</definedName>
    <definedName name="BExIZAECOEZGBAO29QMV14E6XDIV" hidden="1">#REF!</definedName>
    <definedName name="BExIZHQR3N1546MQS83ZJ8I6SPZ3" localSheetId="15" hidden="1">#REF!</definedName>
    <definedName name="BExIZHQR3N1546MQS83ZJ8I6SPZ3" localSheetId="14" hidden="1">#REF!</definedName>
    <definedName name="BExIZHQR3N1546MQS83ZJ8I6SPZ3" hidden="1">#REF!</definedName>
    <definedName name="BExIZKVXYD5O2JBU81F2UFJZLLSI" localSheetId="15" hidden="1">#REF!</definedName>
    <definedName name="BExIZKVXYD5O2JBU81F2UFJZLLSI" localSheetId="14" hidden="1">#REF!</definedName>
    <definedName name="BExIZKVXYD5O2JBU81F2UFJZLLSI" hidden="1">#REF!</definedName>
    <definedName name="BExIZPZDHC8HGER83WHCZAHOX7LK" localSheetId="15" hidden="1">#REF!</definedName>
    <definedName name="BExIZPZDHC8HGER83WHCZAHOX7LK" localSheetId="14" hidden="1">#REF!</definedName>
    <definedName name="BExIZPZDHC8HGER83WHCZAHOX7LK" hidden="1">#REF!</definedName>
    <definedName name="BExIZQA5XCS39QKXMYR1MH2ZIGPS" localSheetId="15" hidden="1">#REF!</definedName>
    <definedName name="BExIZQA5XCS39QKXMYR1MH2ZIGPS" localSheetId="14" hidden="1">#REF!</definedName>
    <definedName name="BExIZQA5XCS39QKXMYR1MH2ZIGPS" hidden="1">#REF!</definedName>
    <definedName name="BExIZVDLRUNAL32D9KO9X7Y4PB3O" localSheetId="15" hidden="1">#REF!</definedName>
    <definedName name="BExIZVDLRUNAL32D9KO9X7Y4PB3O" localSheetId="14" hidden="1">#REF!</definedName>
    <definedName name="BExIZVDLRUNAL32D9KO9X7Y4PB3O" hidden="1">#REF!</definedName>
    <definedName name="BExIZY2PUZ0OF9YKK1B13IW0VS6G" localSheetId="15" hidden="1">#REF!</definedName>
    <definedName name="BExIZY2PUZ0OF9YKK1B13IW0VS6G" localSheetId="14" hidden="1">#REF!</definedName>
    <definedName name="BExIZY2PUZ0OF9YKK1B13IW0VS6G" hidden="1">#REF!</definedName>
    <definedName name="BExJ08KBRR2XMWW3VZMPSQKXHZUH" localSheetId="15" hidden="1">#REF!</definedName>
    <definedName name="BExJ08KBRR2XMWW3VZMPSQKXHZUH" localSheetId="14" hidden="1">#REF!</definedName>
    <definedName name="BExJ08KBRR2XMWW3VZMPSQKXHZUH" hidden="1">#REF!</definedName>
    <definedName name="BExJ0DYJWXGE7DA39PYL3WM05U9O" localSheetId="15" hidden="1">#REF!</definedName>
    <definedName name="BExJ0DYJWXGE7DA39PYL3WM05U9O" localSheetId="14" hidden="1">#REF!</definedName>
    <definedName name="BExJ0DYJWXGE7DA39PYL3WM05U9O" hidden="1">#REF!</definedName>
    <definedName name="BExJ0JYDEZPM2303TRBXOZ74M7N6" localSheetId="15" hidden="1">#REF!</definedName>
    <definedName name="BExJ0JYDEZPM2303TRBXOZ74M7N6" localSheetId="14" hidden="1">#REF!</definedName>
    <definedName name="BExJ0JYDEZPM2303TRBXOZ74M7N6" hidden="1">#REF!</definedName>
    <definedName name="BExJ0MY8SY5J5V50H3UKE78ODTVB" localSheetId="15" hidden="1">#REF!</definedName>
    <definedName name="BExJ0MY8SY5J5V50H3UKE78ODTVB" localSheetId="14" hidden="1">#REF!</definedName>
    <definedName name="BExJ0MY8SY5J5V50H3UKE78ODTVB" hidden="1">#REF!</definedName>
    <definedName name="BExJ0YC98G37ML4N8FLP8D95EFRF" localSheetId="15" hidden="1">#REF!</definedName>
    <definedName name="BExJ0YC98G37ML4N8FLP8D95EFRF" localSheetId="14" hidden="1">#REF!</definedName>
    <definedName name="BExJ0YC98G37ML4N8FLP8D95EFRF" hidden="1">#REF!</definedName>
    <definedName name="BExKCDYKAEV45AFXHVHZZ62E5BM3" localSheetId="15" hidden="1">#REF!</definedName>
    <definedName name="BExKCDYKAEV45AFXHVHZZ62E5BM3" localSheetId="14" hidden="1">#REF!</definedName>
    <definedName name="BExKCDYKAEV45AFXHVHZZ62E5BM3" hidden="1">#REF!</definedName>
    <definedName name="BExKCYXU0W2VQVDI3N3N37K2598P" localSheetId="15" hidden="1">#REF!</definedName>
    <definedName name="BExKCYXU0W2VQVDI3N3N37K2598P" localSheetId="14" hidden="1">#REF!</definedName>
    <definedName name="BExKCYXU0W2VQVDI3N3N37K2598P" hidden="1">#REF!</definedName>
    <definedName name="BExKDJX3Z1TS0WFDD9EAO42JHL9G" localSheetId="15" hidden="1">#REF!</definedName>
    <definedName name="BExKDJX3Z1TS0WFDD9EAO42JHL9G" localSheetId="14" hidden="1">#REF!</definedName>
    <definedName name="BExKDJX3Z1TS0WFDD9EAO42JHL9G" hidden="1">#REF!</definedName>
    <definedName name="BExKDK7WVA5I2WBACAZHAHN35D0I" localSheetId="15" hidden="1">#REF!</definedName>
    <definedName name="BExKDK7WVA5I2WBACAZHAHN35D0I" localSheetId="14" hidden="1">#REF!</definedName>
    <definedName name="BExKDK7WVA5I2WBACAZHAHN35D0I" hidden="1">#REF!</definedName>
    <definedName name="BExKDKO0W4AGQO1V7K6Q4VM750FT" localSheetId="15" hidden="1">#REF!</definedName>
    <definedName name="BExKDKO0W4AGQO1V7K6Q4VM750FT" localSheetId="14" hidden="1">#REF!</definedName>
    <definedName name="BExKDKO0W4AGQO1V7K6Q4VM750FT" hidden="1">#REF!</definedName>
    <definedName name="BExKDLF10G7W77J87QWH3ZGLUCLW" localSheetId="15" hidden="1">#REF!</definedName>
    <definedName name="BExKDLF10G7W77J87QWH3ZGLUCLW" localSheetId="14" hidden="1">#REF!</definedName>
    <definedName name="BExKDLF10G7W77J87QWH3ZGLUCLW" hidden="1">#REF!</definedName>
    <definedName name="BExKE2NDBQ14HOJH945N4W9ZZFJO" localSheetId="15" hidden="1">#REF!</definedName>
    <definedName name="BExKE2NDBQ14HOJH945N4W9ZZFJO" localSheetId="14" hidden="1">#REF!</definedName>
    <definedName name="BExKE2NDBQ14HOJH945N4W9ZZFJO" hidden="1">#REF!</definedName>
    <definedName name="BExKEFE0I3MT6ZLC4T1L9465HKTN" localSheetId="15" hidden="1">#REF!</definedName>
    <definedName name="BExKEFE0I3MT6ZLC4T1L9465HKTN" localSheetId="14" hidden="1">#REF!</definedName>
    <definedName name="BExKEFE0I3MT6ZLC4T1L9465HKTN" hidden="1">#REF!</definedName>
    <definedName name="BExKEK6O5BVJP4VY02FY7JNAZ6BT" localSheetId="15" hidden="1">#REF!</definedName>
    <definedName name="BExKEK6O5BVJP4VY02FY7JNAZ6BT" localSheetId="14" hidden="1">#REF!</definedName>
    <definedName name="BExKEK6O5BVJP4VY02FY7JNAZ6BT" hidden="1">#REF!</definedName>
    <definedName name="BExKEKXK6E6QX339ELPXDIRZSJE0" localSheetId="15" hidden="1">#REF!</definedName>
    <definedName name="BExKEKXK6E6QX339ELPXDIRZSJE0" localSheetId="14" hidden="1">#REF!</definedName>
    <definedName name="BExKEKXK6E6QX339ELPXDIRZSJE0" hidden="1">#REF!</definedName>
    <definedName name="BExKEMFI35R0D4WN4A59V9QH7I5S" localSheetId="15" hidden="1">#REF!</definedName>
    <definedName name="BExKEMFI35R0D4WN4A59V9QH7I5S" localSheetId="14" hidden="1">#REF!</definedName>
    <definedName name="BExKEMFI35R0D4WN4A59V9QH7I5S" hidden="1">#REF!</definedName>
    <definedName name="BExKEOOIBMP7N8033EY2CJYCBX6H" localSheetId="15" hidden="1">#REF!</definedName>
    <definedName name="BExKEOOIBMP7N8033EY2CJYCBX6H" localSheetId="14" hidden="1">#REF!</definedName>
    <definedName name="BExKEOOIBMP7N8033EY2CJYCBX6H" hidden="1">#REF!</definedName>
    <definedName name="BExKEW0RR5LA3VC46A2BEOOMQE56" localSheetId="15" hidden="1">#REF!</definedName>
    <definedName name="BExKEW0RR5LA3VC46A2BEOOMQE56" localSheetId="14" hidden="1">#REF!</definedName>
    <definedName name="BExKEW0RR5LA3VC46A2BEOOMQE56" hidden="1">#REF!</definedName>
    <definedName name="BExKF37PTJB4PE1PUQWG20ASBX4E" localSheetId="15" hidden="1">#REF!</definedName>
    <definedName name="BExKF37PTJB4PE1PUQWG20ASBX4E" localSheetId="14" hidden="1">#REF!</definedName>
    <definedName name="BExKF37PTJB4PE1PUQWG20ASBX4E" hidden="1">#REF!</definedName>
    <definedName name="BExKFA3VI1CZK21SM0N3LZWT9LA1" localSheetId="15" hidden="1">#REF!</definedName>
    <definedName name="BExKFA3VI1CZK21SM0N3LZWT9LA1" localSheetId="14" hidden="1">#REF!</definedName>
    <definedName name="BExKFA3VI1CZK21SM0N3LZWT9LA1" hidden="1">#REF!</definedName>
    <definedName name="BExKFBB29XXT9A2LVUXYSIVKPWGB" localSheetId="15" hidden="1">#REF!</definedName>
    <definedName name="BExKFBB29XXT9A2LVUXYSIVKPWGB" localSheetId="14" hidden="1">#REF!</definedName>
    <definedName name="BExKFBB29XXT9A2LVUXYSIVKPWGB" hidden="1">#REF!</definedName>
    <definedName name="BExKFINBFV5J2NFRCL4YUO3YF0ZE" localSheetId="15" hidden="1">#REF!</definedName>
    <definedName name="BExKFINBFV5J2NFRCL4YUO3YF0ZE" localSheetId="14" hidden="1">#REF!</definedName>
    <definedName name="BExKFINBFV5J2NFRCL4YUO3YF0ZE" hidden="1">#REF!</definedName>
    <definedName name="BExKFISRBFACTAMJSALEYMY66F6X" localSheetId="15" hidden="1">#REF!</definedName>
    <definedName name="BExKFISRBFACTAMJSALEYMY66F6X" localSheetId="14" hidden="1">#REF!</definedName>
    <definedName name="BExKFISRBFACTAMJSALEYMY66F6X" hidden="1">#REF!</definedName>
    <definedName name="BExKFOSK5DJ151C4E8544UWMYTOC" localSheetId="15" hidden="1">#REF!</definedName>
    <definedName name="BExKFOSK5DJ151C4E8544UWMYTOC" localSheetId="14" hidden="1">#REF!</definedName>
    <definedName name="BExKFOSK5DJ151C4E8544UWMYTOC" hidden="1">#REF!</definedName>
    <definedName name="BExKFWL3DE1V1VOVHAFYBE85QUB7" localSheetId="15" hidden="1">#REF!</definedName>
    <definedName name="BExKFWL3DE1V1VOVHAFYBE85QUB7" localSheetId="14" hidden="1">#REF!</definedName>
    <definedName name="BExKFWL3DE1V1VOVHAFYBE85QUB7" hidden="1">#REF!</definedName>
    <definedName name="BExKFXS9NDEWPZDVGLTMOM3CFO7N" localSheetId="15" hidden="1">#REF!</definedName>
    <definedName name="BExKFXS9NDEWPZDVGLTMOM3CFO7N" localSheetId="14" hidden="1">#REF!</definedName>
    <definedName name="BExKFXS9NDEWPZDVGLTMOM3CFO7N" hidden="1">#REF!</definedName>
    <definedName name="BExKFYJC4EVEV54F82K6VKP7Q3OU" localSheetId="15" hidden="1">#REF!</definedName>
    <definedName name="BExKFYJC4EVEV54F82K6VKP7Q3OU" localSheetId="14" hidden="1">#REF!</definedName>
    <definedName name="BExKFYJC4EVEV54F82K6VKP7Q3OU" hidden="1">#REF!</definedName>
    <definedName name="BExKG4IYHBKQQ8J8FN10GB2IKO33" localSheetId="15" hidden="1">#REF!</definedName>
    <definedName name="BExKG4IYHBKQQ8J8FN10GB2IKO33" localSheetId="14" hidden="1">#REF!</definedName>
    <definedName name="BExKG4IYHBKQQ8J8FN10GB2IKO33" hidden="1">#REF!</definedName>
    <definedName name="BExKGBVDO2JNJUFOFQMF0RJG03ZK" localSheetId="15" hidden="1">#REF!</definedName>
    <definedName name="BExKGBVDO2JNJUFOFQMF0RJG03ZK" localSheetId="14" hidden="1">#REF!</definedName>
    <definedName name="BExKGBVDO2JNJUFOFQMF0RJG03ZK" hidden="1">#REF!</definedName>
    <definedName name="BExKGF0L44S78D33WMQ1A75TRKB9" localSheetId="15" hidden="1">#REF!</definedName>
    <definedName name="BExKGF0L44S78D33WMQ1A75TRKB9" localSheetId="14" hidden="1">#REF!</definedName>
    <definedName name="BExKGF0L44S78D33WMQ1A75TRKB9" hidden="1">#REF!</definedName>
    <definedName name="BExKGFRN31B3G20LMQ4LRF879J68" localSheetId="15" hidden="1">#REF!</definedName>
    <definedName name="BExKGFRN31B3G20LMQ4LRF879J68" localSheetId="14" hidden="1">#REF!</definedName>
    <definedName name="BExKGFRN31B3G20LMQ4LRF879J68" hidden="1">#REF!</definedName>
    <definedName name="BExKGJD3U3ADZILP20U3EURP0UQP" localSheetId="15" hidden="1">#REF!</definedName>
    <definedName name="BExKGJD3U3ADZILP20U3EURP0UQP" localSheetId="14" hidden="1">#REF!</definedName>
    <definedName name="BExKGJD3U3ADZILP20U3EURP0UQP" hidden="1">#REF!</definedName>
    <definedName name="BExKGNK5YGKP0YHHTAAOV17Z9EIM" localSheetId="15" hidden="1">#REF!</definedName>
    <definedName name="BExKGNK5YGKP0YHHTAAOV17Z9EIM" localSheetId="14" hidden="1">#REF!</definedName>
    <definedName name="BExKGNK5YGKP0YHHTAAOV17Z9EIM" hidden="1">#REF!</definedName>
    <definedName name="BExKGQ3T3TWGZUSNVWJE1XWXHGRQ" localSheetId="15" hidden="1">#REF!</definedName>
    <definedName name="BExKGQ3T3TWGZUSNVWJE1XWXHGRQ" localSheetId="14" hidden="1">#REF!</definedName>
    <definedName name="BExKGQ3T3TWGZUSNVWJE1XWXHGRQ" hidden="1">#REF!</definedName>
    <definedName name="BExKGV77YH9YXIQTRKK2331QGYKF" localSheetId="15" hidden="1">#REF!</definedName>
    <definedName name="BExKGV77YH9YXIQTRKK2331QGYKF" localSheetId="14" hidden="1">#REF!</definedName>
    <definedName name="BExKGV77YH9YXIQTRKK2331QGYKF" hidden="1">#REF!</definedName>
    <definedName name="BExKH3FTZ5VGTB86W9M4AB39R0G8" localSheetId="15" hidden="1">#REF!</definedName>
    <definedName name="BExKH3FTZ5VGTB86W9M4AB39R0G8" localSheetId="14" hidden="1">#REF!</definedName>
    <definedName name="BExKH3FTZ5VGTB86W9M4AB39R0G8" hidden="1">#REF!</definedName>
    <definedName name="BExKH3FV5U5O6XZM7STS3NZKQFGJ" localSheetId="15" hidden="1">#REF!</definedName>
    <definedName name="BExKH3FV5U5O6XZM7STS3NZKQFGJ" localSheetId="14" hidden="1">#REF!</definedName>
    <definedName name="BExKH3FV5U5O6XZM7STS3NZKQFGJ" hidden="1">#REF!</definedName>
    <definedName name="BExKH3W5435VN8DZ68OCKI93SEO4" localSheetId="15" hidden="1">#REF!</definedName>
    <definedName name="BExKH3W5435VN8DZ68OCKI93SEO4" localSheetId="14" hidden="1">#REF!</definedName>
    <definedName name="BExKH3W5435VN8DZ68OCKI93SEO4" hidden="1">#REF!</definedName>
    <definedName name="BExKH9L4L5ZUAA98QAZ7DB7YH4QE" localSheetId="15" hidden="1">#REF!</definedName>
    <definedName name="BExKH9L4L5ZUAA98QAZ7DB7YH4QE" localSheetId="14" hidden="1">#REF!</definedName>
    <definedName name="BExKH9L4L5ZUAA98QAZ7DB7YH4QE" hidden="1">#REF!</definedName>
    <definedName name="BExKHAMUH8NR3HRV0V6FHJE3ROLN" localSheetId="15" hidden="1">#REF!</definedName>
    <definedName name="BExKHAMUH8NR3HRV0V6FHJE3ROLN" localSheetId="14" hidden="1">#REF!</definedName>
    <definedName name="BExKHAMUH8NR3HRV0V6FHJE3ROLN" hidden="1">#REF!</definedName>
    <definedName name="BExKHCFKOWFHO2WW0N7Y5XDXEWAO" localSheetId="15" hidden="1">#REF!</definedName>
    <definedName name="BExKHCFKOWFHO2WW0N7Y5XDXEWAO" localSheetId="14" hidden="1">#REF!</definedName>
    <definedName name="BExKHCFKOWFHO2WW0N7Y5XDXEWAO" hidden="1">#REF!</definedName>
    <definedName name="BExKHIVLONZ46HLMR50DEXKEUNEP" localSheetId="15" hidden="1">#REF!</definedName>
    <definedName name="BExKHIVLONZ46HLMR50DEXKEUNEP" localSheetId="14" hidden="1">#REF!</definedName>
    <definedName name="BExKHIVLONZ46HLMR50DEXKEUNEP" hidden="1">#REF!</definedName>
    <definedName name="BExKHPM9XA0ADDK7TUR0N38EXWEP" localSheetId="15" hidden="1">#REF!</definedName>
    <definedName name="BExKHPM9XA0ADDK7TUR0N38EXWEP" localSheetId="14" hidden="1">#REF!</definedName>
    <definedName name="BExKHPM9XA0ADDK7TUR0N38EXWEP" hidden="1">#REF!</definedName>
    <definedName name="BExKHQYXEM47TMIQRQVHE4T5LT8K" localSheetId="15" hidden="1">#REF!</definedName>
    <definedName name="BExKHQYXEM47TMIQRQVHE4T5LT8K" localSheetId="14" hidden="1">#REF!</definedName>
    <definedName name="BExKHQYXEM47TMIQRQVHE4T5LT8K" hidden="1">#REF!</definedName>
    <definedName name="BExKI4076KXCDE5KXL79KT36OKLO" localSheetId="15" hidden="1">#REF!</definedName>
    <definedName name="BExKI4076KXCDE5KXL79KT36OKLO" localSheetId="14" hidden="1">#REF!</definedName>
    <definedName name="BExKI4076KXCDE5KXL79KT36OKLO" hidden="1">#REF!</definedName>
    <definedName name="BExKI7AUWXBP1WBLFRIYSNQZDWCY" localSheetId="15" hidden="1">#REF!</definedName>
    <definedName name="BExKI7AUWXBP1WBLFRIYSNQZDWCY" localSheetId="14" hidden="1">#REF!</definedName>
    <definedName name="BExKI7AUWXBP1WBLFRIYSNQZDWCY" hidden="1">#REF!</definedName>
    <definedName name="BExKI7LO70WYISR7Q0Y1ZDWO9M3B" localSheetId="15" hidden="1">#REF!</definedName>
    <definedName name="BExKI7LO70WYISR7Q0Y1ZDWO9M3B" localSheetId="14" hidden="1">#REF!</definedName>
    <definedName name="BExKI7LO70WYISR7Q0Y1ZDWO9M3B" hidden="1">#REF!</definedName>
    <definedName name="BExKIF3EIT434ZQKMDXUBJCRLMK8" localSheetId="15" hidden="1">#REF!</definedName>
    <definedName name="BExKIF3EIT434ZQKMDXUBJCRLMK8" localSheetId="14" hidden="1">#REF!</definedName>
    <definedName name="BExKIF3EIT434ZQKMDXUBJCRLMK8" hidden="1">#REF!</definedName>
    <definedName name="BExKIGQV6TXIZG039HBOJU62WP2U" localSheetId="15" hidden="1">#REF!</definedName>
    <definedName name="BExKIGQV6TXIZG039HBOJU62WP2U" localSheetId="14" hidden="1">#REF!</definedName>
    <definedName name="BExKIGQV6TXIZG039HBOJU62WP2U" hidden="1">#REF!</definedName>
    <definedName name="BExKILE008SF3KTAN8WML3XKI1NZ" localSheetId="15" hidden="1">#REF!</definedName>
    <definedName name="BExKILE008SF3KTAN8WML3XKI1NZ" localSheetId="14" hidden="1">#REF!</definedName>
    <definedName name="BExKILE008SF3KTAN8WML3XKI1NZ" hidden="1">#REF!</definedName>
    <definedName name="BExKINSBB6RS7I489QHMCOMU4Z2X" localSheetId="15" hidden="1">#REF!</definedName>
    <definedName name="BExKINSBB6RS7I489QHMCOMU4Z2X" localSheetId="14" hidden="1">#REF!</definedName>
    <definedName name="BExKINSBB6RS7I489QHMCOMU4Z2X" hidden="1">#REF!</definedName>
    <definedName name="BExKINXMPEA03CETGL1VOW1XRJIR" localSheetId="15" hidden="1">#REF!</definedName>
    <definedName name="BExKINXMPEA03CETGL1VOW1XRJIR" localSheetId="14" hidden="1">#REF!</definedName>
    <definedName name="BExKINXMPEA03CETGL1VOW1XRJIR" hidden="1">#REF!</definedName>
    <definedName name="BExKITBU5LXLZYDJS3D3BAVWEY3U" localSheetId="15" hidden="1">#REF!</definedName>
    <definedName name="BExKITBU5LXLZYDJS3D3BAVWEY3U" localSheetId="14" hidden="1">#REF!</definedName>
    <definedName name="BExKITBU5LXLZYDJS3D3BAVWEY3U" hidden="1">#REF!</definedName>
    <definedName name="BExKIU87ZKSOC2DYZWFK6SAK9I8E" localSheetId="15" hidden="1">#REF!</definedName>
    <definedName name="BExKIU87ZKSOC2DYZWFK6SAK9I8E" localSheetId="14" hidden="1">#REF!</definedName>
    <definedName name="BExKIU87ZKSOC2DYZWFK6SAK9I8E" hidden="1">#REF!</definedName>
    <definedName name="BExKJ449HLYX2DJ9UF0H9GTPSQ73" localSheetId="15" hidden="1">#REF!</definedName>
    <definedName name="BExKJ449HLYX2DJ9UF0H9GTPSQ73" localSheetId="14" hidden="1">#REF!</definedName>
    <definedName name="BExKJ449HLYX2DJ9UF0H9GTPSQ73" hidden="1">#REF!</definedName>
    <definedName name="BExKJ5649R9IC0GKQD6QI2G7C99Q" localSheetId="15" hidden="1">#REF!</definedName>
    <definedName name="BExKJ5649R9IC0GKQD6QI2G7C99Q" localSheetId="14" hidden="1">#REF!</definedName>
    <definedName name="BExKJ5649R9IC0GKQD6QI2G7C99Q" hidden="1">#REF!</definedName>
    <definedName name="BExKJEB4FXIMV2AAE9S3FCGRK1R0" localSheetId="15" hidden="1">#REF!</definedName>
    <definedName name="BExKJEB4FXIMV2AAE9S3FCGRK1R0" localSheetId="14" hidden="1">#REF!</definedName>
    <definedName name="BExKJEB4FXIMV2AAE9S3FCGRK1R0" hidden="1">#REF!</definedName>
    <definedName name="BExKJELX2RUC8UEC56IZPYYZXHA7" localSheetId="15" hidden="1">#REF!</definedName>
    <definedName name="BExKJELX2RUC8UEC56IZPYYZXHA7" localSheetId="14" hidden="1">#REF!</definedName>
    <definedName name="BExKJELX2RUC8UEC56IZPYYZXHA7" hidden="1">#REF!</definedName>
    <definedName name="BExKJI7CV9I6ILFIZ3SVO4DGK64J" localSheetId="15" hidden="1">#REF!</definedName>
    <definedName name="BExKJI7CV9I6ILFIZ3SVO4DGK64J" localSheetId="14" hidden="1">#REF!</definedName>
    <definedName name="BExKJI7CV9I6ILFIZ3SVO4DGK64J" hidden="1">#REF!</definedName>
    <definedName name="BExKJINMXS61G2TZEXCJAWVV4F57" localSheetId="15" hidden="1">#REF!</definedName>
    <definedName name="BExKJINMXS61G2TZEXCJAWVV4F57" localSheetId="14" hidden="1">#REF!</definedName>
    <definedName name="BExKJINMXS61G2TZEXCJAWVV4F57" hidden="1">#REF!</definedName>
    <definedName name="BExKJK5ME8KB7HA0180L7OUZDDGV" localSheetId="15" hidden="1">#REF!</definedName>
    <definedName name="BExKJK5ME8KB7HA0180L7OUZDDGV" localSheetId="14" hidden="1">#REF!</definedName>
    <definedName name="BExKJK5ME8KB7HA0180L7OUZDDGV" hidden="1">#REF!</definedName>
    <definedName name="BExKJLY652HI5GNEEWQXOB08K2C1" localSheetId="15" hidden="1">#REF!</definedName>
    <definedName name="BExKJLY652HI5GNEEWQXOB08K2C1" localSheetId="14" hidden="1">#REF!</definedName>
    <definedName name="BExKJLY652HI5GNEEWQXOB08K2C1" hidden="1">#REF!</definedName>
    <definedName name="BExKJN5IF0VMDILJ5K8ZENF2QYV1" localSheetId="15" hidden="1">#REF!</definedName>
    <definedName name="BExKJN5IF0VMDILJ5K8ZENF2QYV1" localSheetId="14" hidden="1">#REF!</definedName>
    <definedName name="BExKJN5IF0VMDILJ5K8ZENF2QYV1" hidden="1">#REF!</definedName>
    <definedName name="BExKJUSJPFUIK20FTVAFJWR2OUYX" localSheetId="15" hidden="1">#REF!</definedName>
    <definedName name="BExKJUSJPFUIK20FTVAFJWR2OUYX" localSheetId="14" hidden="1">#REF!</definedName>
    <definedName name="BExKJUSJPFUIK20FTVAFJWR2OUYX" hidden="1">#REF!</definedName>
    <definedName name="BExKJXHNZTE5OMRQ1KTVM1DIQE9I" localSheetId="15" hidden="1">#REF!</definedName>
    <definedName name="BExKJXHNZTE5OMRQ1KTVM1DIQE9I" localSheetId="14" hidden="1">#REF!</definedName>
    <definedName name="BExKJXHNZTE5OMRQ1KTVM1DIQE9I" hidden="1">#REF!</definedName>
    <definedName name="BExKK8VP5RS3D0UXZVKA37C4SYBP" localSheetId="15" hidden="1">#REF!</definedName>
    <definedName name="BExKK8VP5RS3D0UXZVKA37C4SYBP" localSheetId="14" hidden="1">#REF!</definedName>
    <definedName name="BExKK8VP5RS3D0UXZVKA37C4SYBP" hidden="1">#REF!</definedName>
    <definedName name="BExKKIM9NPF6B3SPMPIQB27HQME4" localSheetId="15" hidden="1">#REF!</definedName>
    <definedName name="BExKKIM9NPF6B3SPMPIQB27HQME4" localSheetId="14" hidden="1">#REF!</definedName>
    <definedName name="BExKKIM9NPF6B3SPMPIQB27HQME4" hidden="1">#REF!</definedName>
    <definedName name="BExKKIX1BCBQ4R3K41QD8NTV0OV0" localSheetId="15" hidden="1">#REF!</definedName>
    <definedName name="BExKKIX1BCBQ4R3K41QD8NTV0OV0" localSheetId="14" hidden="1">#REF!</definedName>
    <definedName name="BExKKIX1BCBQ4R3K41QD8NTV0OV0" hidden="1">#REF!</definedName>
    <definedName name="BExKKJ2IHMOO66DQ0V2YABR4GV05" localSheetId="15" hidden="1">#REF!</definedName>
    <definedName name="BExKKJ2IHMOO66DQ0V2YABR4GV05" localSheetId="14" hidden="1">#REF!</definedName>
    <definedName name="BExKKJ2IHMOO66DQ0V2YABR4GV05" hidden="1">#REF!</definedName>
    <definedName name="BExKKQ3ZWADYV03YHMXDOAMU90EB" localSheetId="15" hidden="1">#REF!</definedName>
    <definedName name="BExKKQ3ZWADYV03YHMXDOAMU90EB" localSheetId="14" hidden="1">#REF!</definedName>
    <definedName name="BExKKQ3ZWADYV03YHMXDOAMU90EB" hidden="1">#REF!</definedName>
    <definedName name="BExKKUGD2HMJWQEYZ8H3X1BMXFS9" localSheetId="15" hidden="1">#REF!</definedName>
    <definedName name="BExKKUGD2HMJWQEYZ8H3X1BMXFS9" localSheetId="14" hidden="1">#REF!</definedName>
    <definedName name="BExKKUGD2HMJWQEYZ8H3X1BMXFS9" hidden="1">#REF!</definedName>
    <definedName name="BExKKX05KCZZZPKOR1NE5A8RGVT4" localSheetId="15" hidden="1">#REF!</definedName>
    <definedName name="BExKKX05KCZZZPKOR1NE5A8RGVT4" localSheetId="14" hidden="1">#REF!</definedName>
    <definedName name="BExKKX05KCZZZPKOR1NE5A8RGVT4" hidden="1">#REF!</definedName>
    <definedName name="BExKL3QUCLQLECGZM555PRF8EN56" localSheetId="15" hidden="1">#REF!</definedName>
    <definedName name="BExKL3QUCLQLECGZM555PRF8EN56" localSheetId="14" hidden="1">#REF!</definedName>
    <definedName name="BExKL3QUCLQLECGZM555PRF8EN56" hidden="1">#REF!</definedName>
    <definedName name="BExKL7CGLA62V9UQH9ZDEHIK8W4O" localSheetId="15" hidden="1">#REF!</definedName>
    <definedName name="BExKL7CGLA62V9UQH9ZDEHIK8W4O" localSheetId="14" hidden="1">#REF!</definedName>
    <definedName name="BExKL7CGLA62V9UQH9ZDEHIK8W4O" hidden="1">#REF!</definedName>
    <definedName name="BExKLD6S9L66QYREYHBE5J44OK7X" localSheetId="15" hidden="1">#REF!</definedName>
    <definedName name="BExKLD6S9L66QYREYHBE5J44OK7X" localSheetId="14" hidden="1">#REF!</definedName>
    <definedName name="BExKLD6S9L66QYREYHBE5J44OK7X" hidden="1">#REF!</definedName>
    <definedName name="BExKLEZK32L28GYJWVO63BZ5E1JD" localSheetId="15" hidden="1">#REF!</definedName>
    <definedName name="BExKLEZK32L28GYJWVO63BZ5E1JD" localSheetId="14" hidden="1">#REF!</definedName>
    <definedName name="BExKLEZK32L28GYJWVO63BZ5E1JD" hidden="1">#REF!</definedName>
    <definedName name="BExKLLKVVHT06LA55JB2FC871DC5" localSheetId="15" hidden="1">#REF!</definedName>
    <definedName name="BExKLLKVVHT06LA55JB2FC871DC5" localSheetId="14" hidden="1">#REF!</definedName>
    <definedName name="BExKLLKVVHT06LA55JB2FC871DC5" hidden="1">#REF!</definedName>
    <definedName name="BExKMKNALVJRCZS69GFJA4M1J08O" localSheetId="15" hidden="1">#REF!</definedName>
    <definedName name="BExKMKNALVJRCZS69GFJA4M1J08O" localSheetId="14" hidden="1">#REF!</definedName>
    <definedName name="BExKMKNALVJRCZS69GFJA4M1J08O" hidden="1">#REF!</definedName>
    <definedName name="BExKMMFZIDRFNSBCWVADJ4S2JE52" localSheetId="15" hidden="1">#REF!</definedName>
    <definedName name="BExKMMFZIDRFNSBCWVADJ4S2JE52" localSheetId="14" hidden="1">#REF!</definedName>
    <definedName name="BExKMMFZIDRFNSBCWVADJ4S2JE52" hidden="1">#REF!</definedName>
    <definedName name="BExKMRZJS845FERFW6HUXLFAOMYD" localSheetId="15" hidden="1">#REF!</definedName>
    <definedName name="BExKMRZJS845FERFW6HUXLFAOMYD" localSheetId="14" hidden="1">#REF!</definedName>
    <definedName name="BExKMRZJS845FERFW6HUXLFAOMYD" hidden="1">#REF!</definedName>
    <definedName name="BExKMS514WWPGUGRYGTH6XU97T8B" localSheetId="15" hidden="1">#REF!</definedName>
    <definedName name="BExKMS514WWPGUGRYGTH6XU97T8B" localSheetId="14" hidden="1">#REF!</definedName>
    <definedName name="BExKMS514WWPGUGRYGTH6XU97T8B" hidden="1">#REF!</definedName>
    <definedName name="BExKMUDV8AH8HQAD5HJVUW7GFDWU" localSheetId="15" hidden="1">#REF!</definedName>
    <definedName name="BExKMUDV8AH8HQAD5HJVUW7GFDWU" localSheetId="14" hidden="1">#REF!</definedName>
    <definedName name="BExKMUDV8AH8HQAD5HJVUW7GFDWU" hidden="1">#REF!</definedName>
    <definedName name="BExKMWBX4EH3EYJ07UFEM08NB40Z" localSheetId="15" hidden="1">#REF!</definedName>
    <definedName name="BExKMWBX4EH3EYJ07UFEM08NB40Z" localSheetId="14" hidden="1">#REF!</definedName>
    <definedName name="BExKMWBX4EH3EYJ07UFEM08NB40Z" hidden="1">#REF!</definedName>
    <definedName name="BExKN4Q70IU9OY91QRUSK3044MQD" localSheetId="15" hidden="1">#REF!</definedName>
    <definedName name="BExKN4Q70IU9OY91QRUSK3044MQD" localSheetId="14" hidden="1">#REF!</definedName>
    <definedName name="BExKN4Q70IU9OY91QRUSK3044MQD" hidden="1">#REF!</definedName>
    <definedName name="BExKNBGV2IR3S7M0BX4810KZB4V3" localSheetId="15" hidden="1">#REF!</definedName>
    <definedName name="BExKNBGV2IR3S7M0BX4810KZB4V3" localSheetId="14" hidden="1">#REF!</definedName>
    <definedName name="BExKNBGV2IR3S7M0BX4810KZB4V3" hidden="1">#REF!</definedName>
    <definedName name="BExKNCTBZTSY3MO42VU5PLV6YUHZ" localSheetId="15" hidden="1">#REF!</definedName>
    <definedName name="BExKNCTBZTSY3MO42VU5PLV6YUHZ" localSheetId="14" hidden="1">#REF!</definedName>
    <definedName name="BExKNCTBZTSY3MO42VU5PLV6YUHZ" hidden="1">#REF!</definedName>
    <definedName name="BExKNGV2YY749C42AQ2T9QNIE5C3" localSheetId="15" hidden="1">#REF!</definedName>
    <definedName name="BExKNGV2YY749C42AQ2T9QNIE5C3" localSheetId="14" hidden="1">#REF!</definedName>
    <definedName name="BExKNGV2YY749C42AQ2T9QNIE5C3" hidden="1">#REF!</definedName>
    <definedName name="BExKNH0F1WPNUEQITIUN5T4NDX9H" localSheetId="15" hidden="1">#REF!</definedName>
    <definedName name="BExKNH0F1WPNUEQITIUN5T4NDX9H" localSheetId="14" hidden="1">#REF!</definedName>
    <definedName name="BExKNH0F1WPNUEQITIUN5T4NDX9H" hidden="1">#REF!</definedName>
    <definedName name="BExKNV8UOHVWEHDJWI2WMJ9X6QHZ" localSheetId="15" hidden="1">#REF!</definedName>
    <definedName name="BExKNV8UOHVWEHDJWI2WMJ9X6QHZ" localSheetId="14" hidden="1">#REF!</definedName>
    <definedName name="BExKNV8UOHVWEHDJWI2WMJ9X6QHZ" hidden="1">#REF!</definedName>
    <definedName name="BExKNZLD7UATC1MYRNJD8H2NH4KU" localSheetId="15" hidden="1">#REF!</definedName>
    <definedName name="BExKNZLD7UATC1MYRNJD8H2NH4KU" localSheetId="14" hidden="1">#REF!</definedName>
    <definedName name="BExKNZLD7UATC1MYRNJD8H2NH4KU" hidden="1">#REF!</definedName>
    <definedName name="BExKNZQUKQQG2Y97R74G4O4BJP1L" localSheetId="15" hidden="1">#REF!</definedName>
    <definedName name="BExKNZQUKQQG2Y97R74G4O4BJP1L" localSheetId="14" hidden="1">#REF!</definedName>
    <definedName name="BExKNZQUKQQG2Y97R74G4O4BJP1L" hidden="1">#REF!</definedName>
    <definedName name="BExKO06X0EAD3ABEG1E8PWLDWHBA" localSheetId="15" hidden="1">#REF!</definedName>
    <definedName name="BExKO06X0EAD3ABEG1E8PWLDWHBA" localSheetId="14" hidden="1">#REF!</definedName>
    <definedName name="BExKO06X0EAD3ABEG1E8PWLDWHBA" hidden="1">#REF!</definedName>
    <definedName name="BExKO2AHHSGNI1AZOIOW21KPXKPE" localSheetId="15" hidden="1">#REF!</definedName>
    <definedName name="BExKO2AHHSGNI1AZOIOW21KPXKPE" localSheetId="14" hidden="1">#REF!</definedName>
    <definedName name="BExKO2AHHSGNI1AZOIOW21KPXKPE" hidden="1">#REF!</definedName>
    <definedName name="BExKO2FXWJWC5IZLDN8JHYILQJ2N" localSheetId="15" hidden="1">#REF!</definedName>
    <definedName name="BExKO2FXWJWC5IZLDN8JHYILQJ2N" localSheetId="14" hidden="1">#REF!</definedName>
    <definedName name="BExKO2FXWJWC5IZLDN8JHYILQJ2N" hidden="1">#REF!</definedName>
    <definedName name="BExKO438WZ8FKOU00NURGFMOYXWN" localSheetId="15" hidden="1">#REF!</definedName>
    <definedName name="BExKO438WZ8FKOU00NURGFMOYXWN" localSheetId="14" hidden="1">#REF!</definedName>
    <definedName name="BExKO438WZ8FKOU00NURGFMOYXWN" hidden="1">#REF!</definedName>
    <definedName name="BExKO551EZ73M80UFHBQE7BQVU4L" localSheetId="15" hidden="1">#REF!</definedName>
    <definedName name="BExKO551EZ73M80UFHBQE7BQVU4L" localSheetId="14" hidden="1">#REF!</definedName>
    <definedName name="BExKO551EZ73M80UFHBQE7BQVU4L" hidden="1">#REF!</definedName>
    <definedName name="BExKOBA4VTRV9YG31IM1PDDO3J9M" localSheetId="15" hidden="1">#REF!</definedName>
    <definedName name="BExKOBA4VTRV9YG31IM1PDDO3J9M" localSheetId="14" hidden="1">#REF!</definedName>
    <definedName name="BExKOBA4VTRV9YG31IM1PDDO3J9M" hidden="1">#REF!</definedName>
    <definedName name="BExKODIZGWW2EQD0FEYW6WK6XLCM" localSheetId="15" hidden="1">#REF!</definedName>
    <definedName name="BExKODIZGWW2EQD0FEYW6WK6XLCM" localSheetId="14" hidden="1">#REF!</definedName>
    <definedName name="BExKODIZGWW2EQD0FEYW6WK6XLCM" hidden="1">#REF!</definedName>
    <definedName name="BExKOPO2HPWVQGAKW8LOZMPIDEFG" localSheetId="15" hidden="1">#REF!</definedName>
    <definedName name="BExKOPO2HPWVQGAKW8LOZMPIDEFG" localSheetId="14" hidden="1">#REF!</definedName>
    <definedName name="BExKOPO2HPWVQGAKW8LOZMPIDEFG" hidden="1">#REF!</definedName>
    <definedName name="BExKP7SRQ3MN5BDYXV2XMBQNUH23" localSheetId="15" hidden="1">#REF!</definedName>
    <definedName name="BExKP7SRQ3MN5BDYXV2XMBQNUH23" localSheetId="14" hidden="1">#REF!</definedName>
    <definedName name="BExKP7SRQ3MN5BDYXV2XMBQNUH23" hidden="1">#REF!</definedName>
    <definedName name="BExKPEZP0QTKOTLIMMIFSVTHQEEK" localSheetId="15" hidden="1">#REF!</definedName>
    <definedName name="BExKPEZP0QTKOTLIMMIFSVTHQEEK" localSheetId="14" hidden="1">#REF!</definedName>
    <definedName name="BExKPEZP0QTKOTLIMMIFSVTHQEEK" hidden="1">#REF!</definedName>
    <definedName name="BExKPFFSVTL757PNITV8R9RN4452" localSheetId="15" hidden="1">#REF!</definedName>
    <definedName name="BExKPFFSVTL757PNITV8R9RN4452" localSheetId="14" hidden="1">#REF!</definedName>
    <definedName name="BExKPFFSVTL757PNITV8R9RN4452" hidden="1">#REF!</definedName>
    <definedName name="BExKPIL5ZWOXQAENH3VP3ZHA2N7N" localSheetId="15" hidden="1">#REF!</definedName>
    <definedName name="BExKPIL5ZWOXQAENH3VP3ZHA2N7N" localSheetId="14" hidden="1">#REF!</definedName>
    <definedName name="BExKPIL5ZWOXQAENH3VP3ZHA2N7N" hidden="1">#REF!</definedName>
    <definedName name="BExKPJHKPVROP9QX9BMBZMU2HEZ1" localSheetId="15" hidden="1">#REF!</definedName>
    <definedName name="BExKPJHKPVROP9QX9BMBZMU2HEZ1" localSheetId="14" hidden="1">#REF!</definedName>
    <definedName name="BExKPJHKPVROP9QX9BMBZMU2HEZ1" hidden="1">#REF!</definedName>
    <definedName name="BExKPLQJX0HJ8OTXBXH9IC9J2V0W" localSheetId="15" hidden="1">#REF!</definedName>
    <definedName name="BExKPLQJX0HJ8OTXBXH9IC9J2V0W" localSheetId="14" hidden="1">#REF!</definedName>
    <definedName name="BExKPLQJX0HJ8OTXBXH9IC9J2V0W" hidden="1">#REF!</definedName>
    <definedName name="BExKPN8C7GN36ZJZHLOB74LU6KT0" localSheetId="15" hidden="1">#REF!</definedName>
    <definedName name="BExKPN8C7GN36ZJZHLOB74LU6KT0" localSheetId="14" hidden="1">#REF!</definedName>
    <definedName name="BExKPN8C7GN36ZJZHLOB74LU6KT0" hidden="1">#REF!</definedName>
    <definedName name="BExKPX9VZ1J5021Q98K60HMPJU58" localSheetId="15" hidden="1">#REF!</definedName>
    <definedName name="BExKPX9VZ1J5021Q98K60HMPJU58" localSheetId="14" hidden="1">#REF!</definedName>
    <definedName name="BExKPX9VZ1J5021Q98K60HMPJU58" hidden="1">#REF!</definedName>
    <definedName name="BExKQGGEP203MUWSJVORTY7RFOFT" localSheetId="15" hidden="1">#REF!</definedName>
    <definedName name="BExKQGGEP203MUWSJVORTY7RFOFT" localSheetId="14" hidden="1">#REF!</definedName>
    <definedName name="BExKQGGEP203MUWSJVORTY7RFOFT" hidden="1">#REF!</definedName>
    <definedName name="BExKQJGAAWNM3NT19E9I0CQDBTU0" localSheetId="15" hidden="1">#REF!</definedName>
    <definedName name="BExKQJGAAWNM3NT19E9I0CQDBTU0" localSheetId="14" hidden="1">#REF!</definedName>
    <definedName name="BExKQJGAAWNM3NT19E9I0CQDBTU0" hidden="1">#REF!</definedName>
    <definedName name="BExKQM5GJ1ZN5REKFE7YVBQ0KXWF" localSheetId="15" hidden="1">#REF!</definedName>
    <definedName name="BExKQM5GJ1ZN5REKFE7YVBQ0KXWF" localSheetId="14" hidden="1">#REF!</definedName>
    <definedName name="BExKQM5GJ1ZN5REKFE7YVBQ0KXWF" hidden="1">#REF!</definedName>
    <definedName name="BExKQQ71278061G7ZFYGPWOMOMY2" localSheetId="15" hidden="1">#REF!</definedName>
    <definedName name="BExKQQ71278061G7ZFYGPWOMOMY2" localSheetId="14" hidden="1">#REF!</definedName>
    <definedName name="BExKQQ71278061G7ZFYGPWOMOMY2" hidden="1">#REF!</definedName>
    <definedName name="BExKQTXRG3ECU8NT47UR7643LO5G" localSheetId="15" hidden="1">#REF!</definedName>
    <definedName name="BExKQTXRG3ECU8NT47UR7643LO5G" localSheetId="14" hidden="1">#REF!</definedName>
    <definedName name="BExKQTXRG3ECU8NT47UR7643LO5G" hidden="1">#REF!</definedName>
    <definedName name="BExKQVL7HPOIZ4FHANDFMVOJLEPR" localSheetId="15" hidden="1">#REF!</definedName>
    <definedName name="BExKQVL7HPOIZ4FHANDFMVOJLEPR" localSheetId="14" hidden="1">#REF!</definedName>
    <definedName name="BExKQVL7HPOIZ4FHANDFMVOJLEPR" hidden="1">#REF!</definedName>
    <definedName name="BExKR3ZAJRYXZB4M7XZPK0I7E55W" localSheetId="15" hidden="1">#REF!</definedName>
    <definedName name="BExKR3ZAJRYXZB4M7XZPK0I7E55W" localSheetId="14" hidden="1">#REF!</definedName>
    <definedName name="BExKR3ZAJRYXZB4M7XZPK0I7E55W" hidden="1">#REF!</definedName>
    <definedName name="BExKR8RZSEHW184G0Z56B4EGNU72" localSheetId="15" hidden="1">#REF!</definedName>
    <definedName name="BExKR8RZSEHW184G0Z56B4EGNU72" localSheetId="14" hidden="1">#REF!</definedName>
    <definedName name="BExKR8RZSEHW184G0Z56B4EGNU72" hidden="1">#REF!</definedName>
    <definedName name="BExKRHM60KUPM7RGAAFRSKX4TMS5" localSheetId="15" hidden="1">#REF!</definedName>
    <definedName name="BExKRHM60KUPM7RGAAFRSKX4TMS5" localSheetId="14" hidden="1">#REF!</definedName>
    <definedName name="BExKRHM60KUPM7RGAAFRSKX4TMS5" hidden="1">#REF!</definedName>
    <definedName name="BExKRQB2LX164R610N3VXJPD3C1W" localSheetId="15" hidden="1">#REF!</definedName>
    <definedName name="BExKRQB2LX164R610N3VXJPD3C1W" localSheetId="14" hidden="1">#REF!</definedName>
    <definedName name="BExKRQB2LX164R610N3VXJPD3C1W" hidden="1">#REF!</definedName>
    <definedName name="BExKRVUSQ6PA7ZYQSTEQL3X7PB9P" localSheetId="15" hidden="1">#REF!</definedName>
    <definedName name="BExKRVUSQ6PA7ZYQSTEQL3X7PB9P" localSheetId="14" hidden="1">#REF!</definedName>
    <definedName name="BExKRVUSQ6PA7ZYQSTEQL3X7PB9P" hidden="1">#REF!</definedName>
    <definedName name="BExKRY3KZ7F7RB2KH8HXSQ85IEQO" localSheetId="15" hidden="1">#REF!</definedName>
    <definedName name="BExKRY3KZ7F7RB2KH8HXSQ85IEQO" localSheetId="14" hidden="1">#REF!</definedName>
    <definedName name="BExKRY3KZ7F7RB2KH8HXSQ85IEQO" hidden="1">#REF!</definedName>
    <definedName name="BExKS91CCVW1YKNE1EQ4MCE1E9JX" localSheetId="15" hidden="1">#REF!</definedName>
    <definedName name="BExKS91CCVW1YKNE1EQ4MCE1E9JX" localSheetId="14" hidden="1">#REF!</definedName>
    <definedName name="BExKS91CCVW1YKNE1EQ4MCE1E9JX" hidden="1">#REF!</definedName>
    <definedName name="BExKSA37DZTCK6H13HPIKR0ZFVL8" localSheetId="15" hidden="1">#REF!</definedName>
    <definedName name="BExKSA37DZTCK6H13HPIKR0ZFVL8" localSheetId="14" hidden="1">#REF!</definedName>
    <definedName name="BExKSA37DZTCK6H13HPIKR0ZFVL8" hidden="1">#REF!</definedName>
    <definedName name="BExKSB51O073JLM4PEU353GBBSMI" localSheetId="15" hidden="1">#REF!</definedName>
    <definedName name="BExKSB51O073JLM4PEU353GBBSMI" localSheetId="14" hidden="1">#REF!</definedName>
    <definedName name="BExKSB51O073JLM4PEU353GBBSMI" hidden="1">#REF!</definedName>
    <definedName name="BExKSC1EDUXA6RM44LZV6HMMHKLX" localSheetId="15" hidden="1">#REF!</definedName>
    <definedName name="BExKSC1EDUXA6RM44LZV6HMMHKLX" localSheetId="14" hidden="1">#REF!</definedName>
    <definedName name="BExKSC1EDUXA6RM44LZV6HMMHKLX" hidden="1">#REF!</definedName>
    <definedName name="BExKSFMOMSZYDE0WNC94F40S6636" localSheetId="15" hidden="1">#REF!</definedName>
    <definedName name="BExKSFMOMSZYDE0WNC94F40S6636" localSheetId="14" hidden="1">#REF!</definedName>
    <definedName name="BExKSFMOMSZYDE0WNC94F40S6636" hidden="1">#REF!</definedName>
    <definedName name="BExKSHQ9K79S8KYUWIV5M5LAHHF1" localSheetId="15" hidden="1">#REF!</definedName>
    <definedName name="BExKSHQ9K79S8KYUWIV5M5LAHHF1" localSheetId="14" hidden="1">#REF!</definedName>
    <definedName name="BExKSHQ9K79S8KYUWIV5M5LAHHF1" hidden="1">#REF!</definedName>
    <definedName name="BExKSJTWG9L3FCX8FLK4EMUJMF27" localSheetId="15" hidden="1">#REF!</definedName>
    <definedName name="BExKSJTWG9L3FCX8FLK4EMUJMF27" localSheetId="14" hidden="1">#REF!</definedName>
    <definedName name="BExKSJTWG9L3FCX8FLK4EMUJMF27" hidden="1">#REF!</definedName>
    <definedName name="BExKSU0MKNAVZYYPKCYTZDWQX4R8" localSheetId="15" hidden="1">#REF!</definedName>
    <definedName name="BExKSU0MKNAVZYYPKCYTZDWQX4R8" localSheetId="14" hidden="1">#REF!</definedName>
    <definedName name="BExKSU0MKNAVZYYPKCYTZDWQX4R8" hidden="1">#REF!</definedName>
    <definedName name="BExKSX60G1MUS689FXIGYP2F7C62" localSheetId="15" hidden="1">#REF!</definedName>
    <definedName name="BExKSX60G1MUS689FXIGYP2F7C62" localSheetId="14" hidden="1">#REF!</definedName>
    <definedName name="BExKSX60G1MUS689FXIGYP2F7C62" hidden="1">#REF!</definedName>
    <definedName name="BExKT2UZ7Y2VWF5NQE18SJRLD2RN" localSheetId="15" hidden="1">#REF!</definedName>
    <definedName name="BExKT2UZ7Y2VWF5NQE18SJRLD2RN" localSheetId="14" hidden="1">#REF!</definedName>
    <definedName name="BExKT2UZ7Y2VWF5NQE18SJRLD2RN" hidden="1">#REF!</definedName>
    <definedName name="BExKT3GJFNGAM09H5F615E36A38C" localSheetId="15" hidden="1">#REF!</definedName>
    <definedName name="BExKT3GJFNGAM09H5F615E36A38C" localSheetId="14" hidden="1">#REF!</definedName>
    <definedName name="BExKT3GJFNGAM09H5F615E36A38C" hidden="1">#REF!</definedName>
    <definedName name="BExKTD1UM9PTLYETG1RM502XDNC0" localSheetId="15" hidden="1">#REF!</definedName>
    <definedName name="BExKTD1UM9PTLYETG1RM502XDNC0" localSheetId="14" hidden="1">#REF!</definedName>
    <definedName name="BExKTD1UM9PTLYETG1RM502XDNC0" hidden="1">#REF!</definedName>
    <definedName name="BExKTJN26AY45CE6JUAX3OIL48F7" localSheetId="15" hidden="1">#REF!</definedName>
    <definedName name="BExKTJN26AY45CE6JUAX3OIL48F7" localSheetId="14" hidden="1">#REF!</definedName>
    <definedName name="BExKTJN26AY45CE6JUAX3OIL48F7" hidden="1">#REF!</definedName>
    <definedName name="BExKTQZGN8GI3XGSEXMPCCA3S19H" localSheetId="15" hidden="1">#REF!</definedName>
    <definedName name="BExKTQZGN8GI3XGSEXMPCCA3S19H" localSheetId="14" hidden="1">#REF!</definedName>
    <definedName name="BExKTQZGN8GI3XGSEXMPCCA3S19H" hidden="1">#REF!</definedName>
    <definedName name="BExKTUKYYU0F6TUW1RXV24LRAZFE" localSheetId="15" hidden="1">#REF!</definedName>
    <definedName name="BExKTUKYYU0F6TUW1RXV24LRAZFE" localSheetId="14" hidden="1">#REF!</definedName>
    <definedName name="BExKTUKYYU0F6TUW1RXV24LRAZFE" hidden="1">#REF!</definedName>
    <definedName name="BExKU3FBLHQBIUTN6XEZW5GC9OG1" localSheetId="15" hidden="1">#REF!</definedName>
    <definedName name="BExKU3FBLHQBIUTN6XEZW5GC9OG1" localSheetId="14" hidden="1">#REF!</definedName>
    <definedName name="BExKU3FBLHQBIUTN6XEZW5GC9OG1" hidden="1">#REF!</definedName>
    <definedName name="BExKU82I99FEUIZLODXJDOJC96CQ" localSheetId="15" hidden="1">#REF!</definedName>
    <definedName name="BExKU82I99FEUIZLODXJDOJC96CQ" localSheetId="14" hidden="1">#REF!</definedName>
    <definedName name="BExKU82I99FEUIZLODXJDOJC96CQ" hidden="1">#REF!</definedName>
    <definedName name="BExKUDM0DFSCM3D91SH0XLXJSL18" localSheetId="15" hidden="1">#REF!</definedName>
    <definedName name="BExKUDM0DFSCM3D91SH0XLXJSL18" localSheetId="14" hidden="1">#REF!</definedName>
    <definedName name="BExKUDM0DFSCM3D91SH0XLXJSL18" hidden="1">#REF!</definedName>
    <definedName name="BExKUHYKD9TJTMQOOBS4EX04FCEZ" localSheetId="15" hidden="1">#REF!</definedName>
    <definedName name="BExKUHYKD9TJTMQOOBS4EX04FCEZ" localSheetId="14" hidden="1">#REF!</definedName>
    <definedName name="BExKUHYKD9TJTMQOOBS4EX04FCEZ" hidden="1">#REF!</definedName>
    <definedName name="BExKULEKJLA77AUQPDUHSM94Y76Z" localSheetId="15" hidden="1">#REF!</definedName>
    <definedName name="BExKULEKJLA77AUQPDUHSM94Y76Z" localSheetId="14" hidden="1">#REF!</definedName>
    <definedName name="BExKULEKJLA77AUQPDUHSM94Y76Z" hidden="1">#REF!</definedName>
    <definedName name="BExKUXE506JSYMR4CV866RHRDYR9" localSheetId="15" hidden="1">#REF!</definedName>
    <definedName name="BExKUXE506JSYMR4CV866RHRDYR9" localSheetId="14" hidden="1">#REF!</definedName>
    <definedName name="BExKUXE506JSYMR4CV866RHRDYR9" hidden="1">#REF!</definedName>
    <definedName name="BExKV08R85MKI3MAX9E2HERNQUNL" localSheetId="15" hidden="1">#REF!</definedName>
    <definedName name="BExKV08R85MKI3MAX9E2HERNQUNL" localSheetId="14" hidden="1">#REF!</definedName>
    <definedName name="BExKV08R85MKI3MAX9E2HERNQUNL" hidden="1">#REF!</definedName>
    <definedName name="BExKV4AAUNNJL5JWD7PX6BFKVS6O" localSheetId="15" hidden="1">#REF!</definedName>
    <definedName name="BExKV4AAUNNJL5JWD7PX6BFKVS6O" localSheetId="14" hidden="1">#REF!</definedName>
    <definedName name="BExKV4AAUNNJL5JWD7PX6BFKVS6O" hidden="1">#REF!</definedName>
    <definedName name="BExKVDVK6HN74GQPTXICP9BFC8CF" localSheetId="15" hidden="1">#REF!</definedName>
    <definedName name="BExKVDVK6HN74GQPTXICP9BFC8CF" localSheetId="14" hidden="1">#REF!</definedName>
    <definedName name="BExKVDVK6HN74GQPTXICP9BFC8CF" hidden="1">#REF!</definedName>
    <definedName name="BExKVFZ3ZZGIC1QI8XN6BYFWN0ZY" localSheetId="15" hidden="1">#REF!</definedName>
    <definedName name="BExKVFZ3ZZGIC1QI8XN6BYFWN0ZY" localSheetId="14" hidden="1">#REF!</definedName>
    <definedName name="BExKVFZ3ZZGIC1QI8XN6BYFWN0ZY" hidden="1">#REF!</definedName>
    <definedName name="BExKVG4KGO28KPGTAFL1R8TTZ10N" localSheetId="15" hidden="1">#REF!</definedName>
    <definedName name="BExKVG4KGO28KPGTAFL1R8TTZ10N" localSheetId="14" hidden="1">#REF!</definedName>
    <definedName name="BExKVG4KGO28KPGTAFL1R8TTZ10N" hidden="1">#REF!</definedName>
    <definedName name="BExKW0CSH7DA02YSNV64PSEIXB2P" localSheetId="15" hidden="1">#REF!</definedName>
    <definedName name="BExKW0CSH7DA02YSNV64PSEIXB2P" localSheetId="14" hidden="1">#REF!</definedName>
    <definedName name="BExKW0CSH7DA02YSNV64PSEIXB2P" hidden="1">#REF!</definedName>
    <definedName name="BExM9NUG3Q31X01AI9ZJCZIX25CS" localSheetId="15" hidden="1">#REF!</definedName>
    <definedName name="BExM9NUG3Q31X01AI9ZJCZIX25CS" localSheetId="14" hidden="1">#REF!</definedName>
    <definedName name="BExM9NUG3Q31X01AI9ZJCZIX25CS" hidden="1">#REF!</definedName>
    <definedName name="BExM9OG182RP30MY23PG49LVPZ1C" localSheetId="15" hidden="1">#REF!</definedName>
    <definedName name="BExM9OG182RP30MY23PG49LVPZ1C" localSheetId="14" hidden="1">#REF!</definedName>
    <definedName name="BExM9OG182RP30MY23PG49LVPZ1C" hidden="1">#REF!</definedName>
    <definedName name="BExMA64MW1S18NH8DCKPCCEI5KCB" localSheetId="15" hidden="1">#REF!</definedName>
    <definedName name="BExMA64MW1S18NH8DCKPCCEI5KCB" localSheetId="14" hidden="1">#REF!</definedName>
    <definedName name="BExMA64MW1S18NH8DCKPCCEI5KCB" hidden="1">#REF!</definedName>
    <definedName name="BExMALEWFUEM8Y686IT03ECURUBR" localSheetId="15" hidden="1">#REF!</definedName>
    <definedName name="BExMALEWFUEM8Y686IT03ECURUBR" localSheetId="14" hidden="1">#REF!</definedName>
    <definedName name="BExMALEWFUEM8Y686IT03ECURUBR" hidden="1">#REF!</definedName>
    <definedName name="BExMAS0AQY7KMMTBTBPK0SWWDITB" localSheetId="15" hidden="1">#REF!</definedName>
    <definedName name="BExMAS0AQY7KMMTBTBPK0SWWDITB" localSheetId="14" hidden="1">#REF!</definedName>
    <definedName name="BExMAS0AQY7KMMTBTBPK0SWWDITB" hidden="1">#REF!</definedName>
    <definedName name="BExMAXJS82ZJ8RS22VLE0V0LDUII" localSheetId="15" hidden="1">#REF!</definedName>
    <definedName name="BExMAXJS82ZJ8RS22VLE0V0LDUII" localSheetId="14" hidden="1">#REF!</definedName>
    <definedName name="BExMAXJS82ZJ8RS22VLE0V0LDUII" hidden="1">#REF!</definedName>
    <definedName name="BExMB4QRS0R3MTB4CMUHFZ84LNZQ" localSheetId="15" hidden="1">#REF!</definedName>
    <definedName name="BExMB4QRS0R3MTB4CMUHFZ84LNZQ" localSheetId="14" hidden="1">#REF!</definedName>
    <definedName name="BExMB4QRS0R3MTB4CMUHFZ84LNZQ" hidden="1">#REF!</definedName>
    <definedName name="BExMB7AICZ233JKSCEUSR9RQXRS0" localSheetId="15" hidden="1">#REF!</definedName>
    <definedName name="BExMB7AICZ233JKSCEUSR9RQXRS0" localSheetId="14" hidden="1">#REF!</definedName>
    <definedName name="BExMB7AICZ233JKSCEUSR9RQXRS0" hidden="1">#REF!</definedName>
    <definedName name="BExMBC35WKQY5CWQJLV4D05O6971" localSheetId="15" hidden="1">#REF!</definedName>
    <definedName name="BExMBC35WKQY5CWQJLV4D05O6971" localSheetId="14" hidden="1">#REF!</definedName>
    <definedName name="BExMBC35WKQY5CWQJLV4D05O6971" hidden="1">#REF!</definedName>
    <definedName name="BExMBFTZV4Q1A5KG25C1N9PHQNSW" localSheetId="15" hidden="1">#REF!</definedName>
    <definedName name="BExMBFTZV4Q1A5KG25C1N9PHQNSW" localSheetId="14" hidden="1">#REF!</definedName>
    <definedName name="BExMBFTZV4Q1A5KG25C1N9PHQNSW" hidden="1">#REF!</definedName>
    <definedName name="BExMBFZFXQDH3H55R89930TFTU36" localSheetId="15" hidden="1">#REF!</definedName>
    <definedName name="BExMBFZFXQDH3H55R89930TFTU36" localSheetId="14" hidden="1">#REF!</definedName>
    <definedName name="BExMBFZFXQDH3H55R89930TFTU36" hidden="1">#REF!</definedName>
    <definedName name="BExMBK6ISK3U7KHZKUJXIDKGF6VW" localSheetId="15" hidden="1">#REF!</definedName>
    <definedName name="BExMBK6ISK3U7KHZKUJXIDKGF6VW" localSheetId="14" hidden="1">#REF!</definedName>
    <definedName name="BExMBK6ISK3U7KHZKUJXIDKGF6VW" hidden="1">#REF!</definedName>
    <definedName name="BExMBYPQDG9AYDQ5E8IECVFREPO6" localSheetId="15" hidden="1">[7]ZZCOOM_M03_Q004!#REF!</definedName>
    <definedName name="BExMBYPQDG9AYDQ5E8IECVFREPO6" localSheetId="14" hidden="1">[7]ZZCOOM_M03_Q004!#REF!</definedName>
    <definedName name="BExMBYPQDG9AYDQ5E8IECVFREPO6" hidden="1">[7]ZZCOOM_M03_Q004!#REF!</definedName>
    <definedName name="BExMC7PESEESXVMDCGGIP5LPMUGY" localSheetId="15" hidden="1">#REF!</definedName>
    <definedName name="BExMC7PESEESXVMDCGGIP5LPMUGY" localSheetId="0" hidden="1">#REF!</definedName>
    <definedName name="BExMC7PESEESXVMDCGGIP5LPMUGY" localSheetId="14" hidden="1">#REF!</definedName>
    <definedName name="BExMC7PESEESXVMDCGGIP5LPMUGY" hidden="1">#REF!</definedName>
    <definedName name="BExMC8AZUTX8LG89K2JJR7ZG62XX" localSheetId="15" hidden="1">#REF!</definedName>
    <definedName name="BExMC8AZUTX8LG89K2JJR7ZG62XX" localSheetId="14" hidden="1">#REF!</definedName>
    <definedName name="BExMC8AZUTX8LG89K2JJR7ZG62XX" hidden="1">#REF!</definedName>
    <definedName name="BExMCA96YR10V72G2R0SCIKPZLIZ" localSheetId="15" hidden="1">#REF!</definedName>
    <definedName name="BExMCA96YR10V72G2R0SCIKPZLIZ" localSheetId="14" hidden="1">#REF!</definedName>
    <definedName name="BExMCA96YR10V72G2R0SCIKPZLIZ" hidden="1">#REF!</definedName>
    <definedName name="BExMCB5JU5I2VQDUBS4O42BTEVKI" localSheetId="15" hidden="1">#REF!</definedName>
    <definedName name="BExMCB5JU5I2VQDUBS4O42BTEVKI" localSheetId="14" hidden="1">#REF!</definedName>
    <definedName name="BExMCB5JU5I2VQDUBS4O42BTEVKI" hidden="1">#REF!</definedName>
    <definedName name="BExMCFSQFSEMPY5IXDIRKZDASDBR" localSheetId="15" hidden="1">#REF!</definedName>
    <definedName name="BExMCFSQFSEMPY5IXDIRKZDASDBR" localSheetId="14" hidden="1">#REF!</definedName>
    <definedName name="BExMCFSQFSEMPY5IXDIRKZDASDBR" hidden="1">#REF!</definedName>
    <definedName name="BExMCH58I9XOLK7WEE6VSJGYPJGL" localSheetId="15" hidden="1">#REF!</definedName>
    <definedName name="BExMCH58I9XOLK7WEE6VSJGYPJGL" localSheetId="14" hidden="1">#REF!</definedName>
    <definedName name="BExMCH58I9XOLK7WEE6VSJGYPJGL" hidden="1">#REF!</definedName>
    <definedName name="BExMCMZOEYWVOOJ98TBHTTCS7XB8" localSheetId="15" hidden="1">#REF!</definedName>
    <definedName name="BExMCMZOEYWVOOJ98TBHTTCS7XB8" localSheetId="14" hidden="1">#REF!</definedName>
    <definedName name="BExMCMZOEYWVOOJ98TBHTTCS7XB8" hidden="1">#REF!</definedName>
    <definedName name="BExMCS8EF2W3FS9QADNKREYSI8P0" localSheetId="15" hidden="1">#REF!</definedName>
    <definedName name="BExMCS8EF2W3FS9QADNKREYSI8P0" localSheetId="14" hidden="1">#REF!</definedName>
    <definedName name="BExMCS8EF2W3FS9QADNKREYSI8P0" hidden="1">#REF!</definedName>
    <definedName name="BExMCSU0KZGHALEL7N5DJBVL94K7" localSheetId="15" hidden="1">#REF!</definedName>
    <definedName name="BExMCSU0KZGHALEL7N5DJBVL94K7" localSheetId="14" hidden="1">#REF!</definedName>
    <definedName name="BExMCSU0KZGHALEL7N5DJBVL94K7" hidden="1">#REF!</definedName>
    <definedName name="BExMCUS7GSOM96J0HJ7EH0FFM2AC" localSheetId="15" hidden="1">#REF!</definedName>
    <definedName name="BExMCUS7GSOM96J0HJ7EH0FFM2AC" localSheetId="14" hidden="1">#REF!</definedName>
    <definedName name="BExMCUS7GSOM96J0HJ7EH0FFM2AC" hidden="1">#REF!</definedName>
    <definedName name="BExMCYTT6TVDWMJXO1NZANRTVNAN" localSheetId="15" hidden="1">#REF!</definedName>
    <definedName name="BExMCYTT6TVDWMJXO1NZANRTVNAN" localSheetId="14" hidden="1">#REF!</definedName>
    <definedName name="BExMCYTT6TVDWMJXO1NZANRTVNAN" hidden="1">#REF!</definedName>
    <definedName name="BExMD54CT1VTE5YGBM90H90NF28M" localSheetId="15" hidden="1">#REF!</definedName>
    <definedName name="BExMD54CT1VTE5YGBM90H90NF28M" localSheetId="14" hidden="1">#REF!</definedName>
    <definedName name="BExMD54CT1VTE5YGBM90H90NF28M" hidden="1">#REF!</definedName>
    <definedName name="BExMD5F6IAV108XYJLXUO9HD0IT6" localSheetId="15" hidden="1">#REF!</definedName>
    <definedName name="BExMD5F6IAV108XYJLXUO9HD0IT6" localSheetId="14" hidden="1">#REF!</definedName>
    <definedName name="BExMD5F6IAV108XYJLXUO9HD0IT6" hidden="1">#REF!</definedName>
    <definedName name="BExMDANV66W9T3XAXID40XFJ0J93" localSheetId="15" hidden="1">#REF!</definedName>
    <definedName name="BExMDANV66W9T3XAXID40XFJ0J93" localSheetId="14" hidden="1">#REF!</definedName>
    <definedName name="BExMDANV66W9T3XAXID40XFJ0J93" hidden="1">#REF!</definedName>
    <definedName name="BExMDGD1KQP7NNR78X2ZX4FCBQ1S" localSheetId="15" hidden="1">#REF!</definedName>
    <definedName name="BExMDGD1KQP7NNR78X2ZX4FCBQ1S" localSheetId="14" hidden="1">#REF!</definedName>
    <definedName name="BExMDGD1KQP7NNR78X2ZX4FCBQ1S" hidden="1">#REF!</definedName>
    <definedName name="BExMDIRDK0DI8P86HB7WPH8QWLSQ" localSheetId="15" hidden="1">#REF!</definedName>
    <definedName name="BExMDIRDK0DI8P86HB7WPH8QWLSQ" localSheetId="14" hidden="1">#REF!</definedName>
    <definedName name="BExMDIRDK0DI8P86HB7WPH8QWLSQ" hidden="1">#REF!</definedName>
    <definedName name="BExMDOWGDLP3BZZB4ZPI31VS10FP" localSheetId="15" hidden="1">#REF!</definedName>
    <definedName name="BExMDOWGDLP3BZZB4ZPI31VS10FP" localSheetId="14" hidden="1">#REF!</definedName>
    <definedName name="BExMDOWGDLP3BZZB4ZPI31VS10FP" hidden="1">#REF!</definedName>
    <definedName name="BExMDPI2FVMORSWDDCVAJ85WYAYO" localSheetId="15" hidden="1">#REF!</definedName>
    <definedName name="BExMDPI2FVMORSWDDCVAJ85WYAYO" localSheetId="14" hidden="1">#REF!</definedName>
    <definedName name="BExMDPI2FVMORSWDDCVAJ85WYAYO" hidden="1">#REF!</definedName>
    <definedName name="BExMDUWB7VWHFFR266QXO46BNV2S" localSheetId="15" hidden="1">#REF!</definedName>
    <definedName name="BExMDUWB7VWHFFR266QXO46BNV2S" localSheetId="14" hidden="1">#REF!</definedName>
    <definedName name="BExMDUWB7VWHFFR266QXO46BNV2S" hidden="1">#REF!</definedName>
    <definedName name="BExME2U47N8LZG0BPJ49ANY5QVV2" localSheetId="15" hidden="1">#REF!</definedName>
    <definedName name="BExME2U47N8LZG0BPJ49ANY5QVV2" localSheetId="14" hidden="1">#REF!</definedName>
    <definedName name="BExME2U47N8LZG0BPJ49ANY5QVV2" hidden="1">#REF!</definedName>
    <definedName name="BExME88DH5DUKMUFI9FNVECXFD2E" localSheetId="15" hidden="1">#REF!</definedName>
    <definedName name="BExME88DH5DUKMUFI9FNVECXFD2E" localSheetId="14" hidden="1">#REF!</definedName>
    <definedName name="BExME88DH5DUKMUFI9FNVECXFD2E" hidden="1">#REF!</definedName>
    <definedName name="BExME9A7MOGAK7YTTQYXP5DL6VYA" localSheetId="15" hidden="1">#REF!</definedName>
    <definedName name="BExME9A7MOGAK7YTTQYXP5DL6VYA" localSheetId="14" hidden="1">#REF!</definedName>
    <definedName name="BExME9A7MOGAK7YTTQYXP5DL6VYA" hidden="1">#REF!</definedName>
    <definedName name="BExMEOV9YFRY5C3GDLU60GIX10BY" localSheetId="15" hidden="1">#REF!</definedName>
    <definedName name="BExMEOV9YFRY5C3GDLU60GIX10BY" localSheetId="14" hidden="1">#REF!</definedName>
    <definedName name="BExMEOV9YFRY5C3GDLU60GIX10BY" hidden="1">#REF!</definedName>
    <definedName name="BExMEUK2Q5GZGZFZ77Z2IYUKOOYW" localSheetId="15" hidden="1">#REF!</definedName>
    <definedName name="BExMEUK2Q5GZGZFZ77Z2IYUKOOYW" localSheetId="14" hidden="1">#REF!</definedName>
    <definedName name="BExMEUK2Q5GZGZFZ77Z2IYUKOOYW" hidden="1">#REF!</definedName>
    <definedName name="BExMEWT36INWIP0VNS94NEP3WZ4U" localSheetId="15" hidden="1">#REF!</definedName>
    <definedName name="BExMEWT36INWIP0VNS94NEP3WZ4U" localSheetId="14" hidden="1">#REF!</definedName>
    <definedName name="BExMEWT36INWIP0VNS94NEP3WZ4U" hidden="1">#REF!</definedName>
    <definedName name="BExMEY09ESM4H2YGKEQQRYUD114R" localSheetId="15" hidden="1">#REF!</definedName>
    <definedName name="BExMEY09ESM4H2YGKEQQRYUD114R" localSheetId="14" hidden="1">#REF!</definedName>
    <definedName name="BExMEY09ESM4H2YGKEQQRYUD114R" hidden="1">#REF!</definedName>
    <definedName name="BExMF0UU4SBJHOJ4SG09QMF1TC7H" localSheetId="15" hidden="1">#REF!</definedName>
    <definedName name="BExMF0UU4SBJHOJ4SG09QMF1TC7H" localSheetId="14" hidden="1">#REF!</definedName>
    <definedName name="BExMF0UU4SBJHOJ4SG09QMF1TC7H" hidden="1">#REF!</definedName>
    <definedName name="BExMF2YDPQWGK3CSN8LJG16MLFQZ" localSheetId="15" hidden="1">#REF!</definedName>
    <definedName name="BExMF2YDPQWGK3CSN8LJG16MLFQZ" localSheetId="14" hidden="1">#REF!</definedName>
    <definedName name="BExMF2YDPQWGK3CSN8LJG16MLFQZ" hidden="1">#REF!</definedName>
    <definedName name="BExMF4G4IUPQY1Y5GEY5N3E04CL6" localSheetId="15" hidden="1">#REF!</definedName>
    <definedName name="BExMF4G4IUPQY1Y5GEY5N3E04CL6" localSheetId="14" hidden="1">#REF!</definedName>
    <definedName name="BExMF4G4IUPQY1Y5GEY5N3E04CL6" hidden="1">#REF!</definedName>
    <definedName name="BExMF9UIGYMOAQK0ELUWP0S0HZZY" localSheetId="15" hidden="1">#REF!</definedName>
    <definedName name="BExMF9UIGYMOAQK0ELUWP0S0HZZY" localSheetId="14" hidden="1">#REF!</definedName>
    <definedName name="BExMF9UIGYMOAQK0ELUWP0S0HZZY" hidden="1">#REF!</definedName>
    <definedName name="BExMFDLBSWFMRDYJ2DZETI3EXKN2" localSheetId="15" hidden="1">#REF!</definedName>
    <definedName name="BExMFDLBSWFMRDYJ2DZETI3EXKN2" localSheetId="14" hidden="1">#REF!</definedName>
    <definedName name="BExMFDLBSWFMRDYJ2DZETI3EXKN2" hidden="1">#REF!</definedName>
    <definedName name="BExMFLDTMRTCHKA37LQW67BG8D5C" localSheetId="15" hidden="1">#REF!</definedName>
    <definedName name="BExMFLDTMRTCHKA37LQW67BG8D5C" localSheetId="14" hidden="1">#REF!</definedName>
    <definedName name="BExMFLDTMRTCHKA37LQW67BG8D5C" hidden="1">#REF!</definedName>
    <definedName name="BExMFTH63LTWA2JYJTJYMT5K2OF2" localSheetId="15" hidden="1">#REF!</definedName>
    <definedName name="BExMFTH63LTWA2JYJTJYMT5K2OF2" localSheetId="14" hidden="1">#REF!</definedName>
    <definedName name="BExMFTH63LTWA2JYJTJYMT5K2OF2" hidden="1">#REF!</definedName>
    <definedName name="BExMFY4AG5T27EVMCCNE00GOAR66" localSheetId="15" hidden="1">#REF!</definedName>
    <definedName name="BExMFY4AG5T27EVMCCNE00GOAR66" localSheetId="14" hidden="1">#REF!</definedName>
    <definedName name="BExMFY4AG5T27EVMCCNE00GOAR66" hidden="1">#REF!</definedName>
    <definedName name="BExMGQQNOFER1MEVQ961XARTRIOB" localSheetId="15" hidden="1">#REF!</definedName>
    <definedName name="BExMGQQNOFER1MEVQ961XARTRIOB" localSheetId="14" hidden="1">#REF!</definedName>
    <definedName name="BExMGQQNOFER1MEVQ961XARTRIOB" hidden="1">#REF!</definedName>
    <definedName name="BExMH189E60TZBQFN2UWVA1UZA7X" localSheetId="15" hidden="1">#REF!</definedName>
    <definedName name="BExMH189E60TZBQFN2UWVA1UZA7X" localSheetId="14" hidden="1">#REF!</definedName>
    <definedName name="BExMH189E60TZBQFN2UWVA1UZA7X" hidden="1">#REF!</definedName>
    <definedName name="BExMH3H9TW5TJCNU5Z1EWXP3BAEP" localSheetId="15" hidden="1">#REF!</definedName>
    <definedName name="BExMH3H9TW5TJCNU5Z1EWXP3BAEP" localSheetId="14" hidden="1">#REF!</definedName>
    <definedName name="BExMH3H9TW5TJCNU5Z1EWXP3BAEP" hidden="1">#REF!</definedName>
    <definedName name="BExMH5A1B01SYXROP70DOKTQ5D6Z" localSheetId="15" hidden="1">#REF!</definedName>
    <definedName name="BExMH5A1B01SYXROP70DOKTQ5D6Z" localSheetId="14" hidden="1">#REF!</definedName>
    <definedName name="BExMH5A1B01SYXROP70DOKTQ5D6Z" hidden="1">#REF!</definedName>
    <definedName name="BExMHCGUJ8A3L31NU0XU0FGXE4P3" localSheetId="15" hidden="1">#REF!</definedName>
    <definedName name="BExMHCGUJ8A3L31NU0XU0FGXE4P3" localSheetId="14" hidden="1">#REF!</definedName>
    <definedName name="BExMHCGUJ8A3L31NU0XU0FGXE4P3" hidden="1">#REF!</definedName>
    <definedName name="BExMHOWPB34KPZ76M2KIX2C9R2VB" localSheetId="15" hidden="1">#REF!</definedName>
    <definedName name="BExMHOWPB34KPZ76M2KIX2C9R2VB" localSheetId="14" hidden="1">#REF!</definedName>
    <definedName name="BExMHOWPB34KPZ76M2KIX2C9R2VB" hidden="1">#REF!</definedName>
    <definedName name="BExMHSSYC6KVHA3QDTSYPN92TWMI" localSheetId="15" hidden="1">#REF!</definedName>
    <definedName name="BExMHSSYC6KVHA3QDTSYPN92TWMI" localSheetId="14" hidden="1">#REF!</definedName>
    <definedName name="BExMHSSYC6KVHA3QDTSYPN92TWMI" hidden="1">#REF!</definedName>
    <definedName name="BExMI3AJ9477KDL4T9DHET4LJJTW" localSheetId="15" hidden="1">#REF!</definedName>
    <definedName name="BExMI3AJ9477KDL4T9DHET4LJJTW" localSheetId="14" hidden="1">#REF!</definedName>
    <definedName name="BExMI3AJ9477KDL4T9DHET4LJJTW" hidden="1">#REF!</definedName>
    <definedName name="BExMI6QQ20XHD0NWJUN741B37182" localSheetId="15" hidden="1">#REF!</definedName>
    <definedName name="BExMI6QQ20XHD0NWJUN741B37182" localSheetId="14" hidden="1">#REF!</definedName>
    <definedName name="BExMI6QQ20XHD0NWJUN741B37182" hidden="1">#REF!</definedName>
    <definedName name="BExMI7MYDIMC9K16SBAFUY33RHK6" localSheetId="15" hidden="1">#REF!</definedName>
    <definedName name="BExMI7MYDIMC9K16SBAFUY33RHK6" localSheetId="14" hidden="1">#REF!</definedName>
    <definedName name="BExMI7MYDIMC9K16SBAFUY33RHK6" hidden="1">#REF!</definedName>
    <definedName name="BExMI8JB94SBD9EMNJEK7Y2T6GYU" localSheetId="15" hidden="1">#REF!</definedName>
    <definedName name="BExMI8JB94SBD9EMNJEK7Y2T6GYU" localSheetId="14" hidden="1">#REF!</definedName>
    <definedName name="BExMI8JB94SBD9EMNJEK7Y2T6GYU" hidden="1">#REF!</definedName>
    <definedName name="BExMI8OS85YTW3KYVE4YD0R7Z6UV" localSheetId="15" hidden="1">#REF!</definedName>
    <definedName name="BExMI8OS85YTW3KYVE4YD0R7Z6UV" localSheetId="14" hidden="1">#REF!</definedName>
    <definedName name="BExMI8OS85YTW3KYVE4YD0R7Z6UV" hidden="1">#REF!</definedName>
    <definedName name="BExMI9QNOMVZ44I3BFMGU1EL1RSY" localSheetId="15" hidden="1">#REF!</definedName>
    <definedName name="BExMI9QNOMVZ44I3BFMGU1EL1RSY" localSheetId="14" hidden="1">#REF!</definedName>
    <definedName name="BExMI9QNOMVZ44I3BFMGU1EL1RSY" hidden="1">#REF!</definedName>
    <definedName name="BExMIBOOZU40JS3F89OMPSRCE9MM" localSheetId="15" hidden="1">#REF!</definedName>
    <definedName name="BExMIBOOZU40JS3F89OMPSRCE9MM" localSheetId="14" hidden="1">#REF!</definedName>
    <definedName name="BExMIBOOZU40JS3F89OMPSRCE9MM" hidden="1">#REF!</definedName>
    <definedName name="BExMIIQ5MBWSIHTFWAQADXMZC22Q" localSheetId="15" hidden="1">#REF!</definedName>
    <definedName name="BExMIIQ5MBWSIHTFWAQADXMZC22Q" localSheetId="14" hidden="1">#REF!</definedName>
    <definedName name="BExMIIQ5MBWSIHTFWAQADXMZC22Q" hidden="1">#REF!</definedName>
    <definedName name="BExMIL4I2GE866I25CR5JBLJWJ6A" localSheetId="15" hidden="1">#REF!</definedName>
    <definedName name="BExMIL4I2GE866I25CR5JBLJWJ6A" localSheetId="14" hidden="1">#REF!</definedName>
    <definedName name="BExMIL4I2GE866I25CR5JBLJWJ6A" hidden="1">#REF!</definedName>
    <definedName name="BExMIRKIPF27SNO82SPFSB3T5U17" localSheetId="15" hidden="1">#REF!</definedName>
    <definedName name="BExMIRKIPF27SNO82SPFSB3T5U17" localSheetId="14" hidden="1">#REF!</definedName>
    <definedName name="BExMIRKIPF27SNO82SPFSB3T5U17" hidden="1">#REF!</definedName>
    <definedName name="BExMIV0KC8555D5E42ZGWG15Y0MO" localSheetId="15" hidden="1">#REF!</definedName>
    <definedName name="BExMIV0KC8555D5E42ZGWG15Y0MO" localSheetId="14" hidden="1">#REF!</definedName>
    <definedName name="BExMIV0KC8555D5E42ZGWG15Y0MO" hidden="1">#REF!</definedName>
    <definedName name="BExMIZT6AN7E6YMW2S87CTCN2UXH" localSheetId="15" hidden="1">#REF!</definedName>
    <definedName name="BExMIZT6AN7E6YMW2S87CTCN2UXH" localSheetId="14" hidden="1">#REF!</definedName>
    <definedName name="BExMIZT6AN7E6YMW2S87CTCN2UXH" hidden="1">#REF!</definedName>
    <definedName name="BExMJB76UESLVRD81AJBOB78JDTT" localSheetId="15" hidden="1">#REF!</definedName>
    <definedName name="BExMJB76UESLVRD81AJBOB78JDTT" localSheetId="14" hidden="1">#REF!</definedName>
    <definedName name="BExMJB76UESLVRD81AJBOB78JDTT" hidden="1">#REF!</definedName>
    <definedName name="BExMJI8OLFZQCGOW3F99ETW8A21E" localSheetId="15" hidden="1">#REF!</definedName>
    <definedName name="BExMJI8OLFZQCGOW3F99ETW8A21E" localSheetId="14" hidden="1">#REF!</definedName>
    <definedName name="BExMJI8OLFZQCGOW3F99ETW8A21E" hidden="1">#REF!</definedName>
    <definedName name="BExMJNC8ZFB9DRFOJ961ZAJ8U3A8" localSheetId="15" hidden="1">#REF!</definedName>
    <definedName name="BExMJNC8ZFB9DRFOJ961ZAJ8U3A8" localSheetId="14" hidden="1">#REF!</definedName>
    <definedName name="BExMJNC8ZFB9DRFOJ961ZAJ8U3A8" hidden="1">#REF!</definedName>
    <definedName name="BExMJTBV8A3D31W2IQHP9RDFPPHQ" localSheetId="15" hidden="1">#REF!</definedName>
    <definedName name="BExMJTBV8A3D31W2IQHP9RDFPPHQ" localSheetId="14" hidden="1">#REF!</definedName>
    <definedName name="BExMJTBV8A3D31W2IQHP9RDFPPHQ" hidden="1">#REF!</definedName>
    <definedName name="BExMK2RTXN4QJWEUNX002XK8VQP8" localSheetId="15" hidden="1">#REF!</definedName>
    <definedName name="BExMK2RTXN4QJWEUNX002XK8VQP8" localSheetId="14" hidden="1">#REF!</definedName>
    <definedName name="BExMK2RTXN4QJWEUNX002XK8VQP8" hidden="1">#REF!</definedName>
    <definedName name="BExMKBGQDUZ8AWXYHA3QVMSDVZ3D" localSheetId="15" hidden="1">#REF!</definedName>
    <definedName name="BExMKBGQDUZ8AWXYHA3QVMSDVZ3D" localSheetId="14" hidden="1">#REF!</definedName>
    <definedName name="BExMKBGQDUZ8AWXYHA3QVMSDVZ3D" hidden="1">#REF!</definedName>
    <definedName name="BExMKBM1467553LDFZRRKVSHN374" localSheetId="15" hidden="1">#REF!</definedName>
    <definedName name="BExMKBM1467553LDFZRRKVSHN374" localSheetId="14" hidden="1">#REF!</definedName>
    <definedName name="BExMKBM1467553LDFZRRKVSHN374" hidden="1">#REF!</definedName>
    <definedName name="BExMKGK5FJUC0AU8MABRGDC5ZM70" localSheetId="15" hidden="1">#REF!</definedName>
    <definedName name="BExMKGK5FJUC0AU8MABRGDC5ZM70" localSheetId="14" hidden="1">#REF!</definedName>
    <definedName name="BExMKGK5FJUC0AU8MABRGDC5ZM70" hidden="1">#REF!</definedName>
    <definedName name="BExMKP92JGBM5BJO174H9A4HQIB9" localSheetId="15" hidden="1">#REF!</definedName>
    <definedName name="BExMKP92JGBM5BJO174H9A4HQIB9" localSheetId="14" hidden="1">#REF!</definedName>
    <definedName name="BExMKP92JGBM5BJO174H9A4HQIB9" hidden="1">#REF!</definedName>
    <definedName name="BExMKPEDT6IOYLLC3KJKRZOETC3Y" localSheetId="15" hidden="1">#REF!</definedName>
    <definedName name="BExMKPEDT6IOYLLC3KJKRZOETC3Y" localSheetId="14" hidden="1">#REF!</definedName>
    <definedName name="BExMKPEDT6IOYLLC3KJKRZOETC3Y" hidden="1">#REF!</definedName>
    <definedName name="BExMKTW7R5SOV4PHAFGHU3W73DYE" localSheetId="15" hidden="1">#REF!</definedName>
    <definedName name="BExMKTW7R5SOV4PHAFGHU3W73DYE" localSheetId="14" hidden="1">#REF!</definedName>
    <definedName name="BExMKTW7R5SOV4PHAFGHU3W73DYE" hidden="1">#REF!</definedName>
    <definedName name="BExMKU7051J2W1RQXGZGE62NBRUZ" localSheetId="15" hidden="1">#REF!</definedName>
    <definedName name="BExMKU7051J2W1RQXGZGE62NBRUZ" localSheetId="14" hidden="1">#REF!</definedName>
    <definedName name="BExMKU7051J2W1RQXGZGE62NBRUZ" hidden="1">#REF!</definedName>
    <definedName name="BExMKUN3WPECJR2XRID2R7GZRGNX" localSheetId="15" hidden="1">#REF!</definedName>
    <definedName name="BExMKUN3WPECJR2XRID2R7GZRGNX" localSheetId="14" hidden="1">#REF!</definedName>
    <definedName name="BExMKUN3WPECJR2XRID2R7GZRGNX" hidden="1">#REF!</definedName>
    <definedName name="BExMKZ535P011X4TNV16GCOH4H21" localSheetId="15" hidden="1">#REF!</definedName>
    <definedName name="BExMKZ535P011X4TNV16GCOH4H21" localSheetId="14" hidden="1">#REF!</definedName>
    <definedName name="BExMKZ535P011X4TNV16GCOH4H21" hidden="1">#REF!</definedName>
    <definedName name="BExML3XQNDIMX55ZCHHXKUV3D6E6" localSheetId="15" hidden="1">#REF!</definedName>
    <definedName name="BExML3XQNDIMX55ZCHHXKUV3D6E6" localSheetId="14" hidden="1">#REF!</definedName>
    <definedName name="BExML3XQNDIMX55ZCHHXKUV3D6E6" hidden="1">#REF!</definedName>
    <definedName name="BExML5QGSWHLI18BGY4CGOTD3UWH" localSheetId="15" hidden="1">#REF!</definedName>
    <definedName name="BExML5QGSWHLI18BGY4CGOTD3UWH" localSheetId="14" hidden="1">#REF!</definedName>
    <definedName name="BExML5QGSWHLI18BGY4CGOTD3UWH" hidden="1">#REF!</definedName>
    <definedName name="BExML6BVFCV80776USR7X70HVRZT" localSheetId="15" hidden="1">#REF!</definedName>
    <definedName name="BExML6BVFCV80776USR7X70HVRZT" localSheetId="14" hidden="1">#REF!</definedName>
    <definedName name="BExML6BVFCV80776USR7X70HVRZT" hidden="1">#REF!</definedName>
    <definedName name="BExMLO5Z61RE85X8HHX2G4IU3AZW" localSheetId="15" hidden="1">#REF!</definedName>
    <definedName name="BExMLO5Z61RE85X8HHX2G4IU3AZW" localSheetId="14" hidden="1">#REF!</definedName>
    <definedName name="BExMLO5Z61RE85X8HHX2G4IU3AZW" hidden="1">#REF!</definedName>
    <definedName name="BExMLVI7UORSHM9FMO8S2EI0TMTS" localSheetId="15" hidden="1">#REF!</definedName>
    <definedName name="BExMLVI7UORSHM9FMO8S2EI0TMTS" localSheetId="14" hidden="1">#REF!</definedName>
    <definedName name="BExMLVI7UORSHM9FMO8S2EI0TMTS" hidden="1">#REF!</definedName>
    <definedName name="BExMM5UCOT2HSSN0ZIPZW55GSOVO" localSheetId="15" hidden="1">#REF!</definedName>
    <definedName name="BExMM5UCOT2HSSN0ZIPZW55GSOVO" localSheetId="14" hidden="1">#REF!</definedName>
    <definedName name="BExMM5UCOT2HSSN0ZIPZW55GSOVO" hidden="1">#REF!</definedName>
    <definedName name="BExMM8ZRS5RQ8H1H55RVPVTDL5NL" localSheetId="15" hidden="1">#REF!</definedName>
    <definedName name="BExMM8ZRS5RQ8H1H55RVPVTDL5NL" localSheetId="14" hidden="1">#REF!</definedName>
    <definedName name="BExMM8ZRS5RQ8H1H55RVPVTDL5NL" hidden="1">#REF!</definedName>
    <definedName name="BExMMH8EAZB09XXQ5X4LR0P4NHG9" localSheetId="15" hidden="1">#REF!</definedName>
    <definedName name="BExMMH8EAZB09XXQ5X4LR0P4NHG9" localSheetId="14" hidden="1">#REF!</definedName>
    <definedName name="BExMMH8EAZB09XXQ5X4LR0P4NHG9" hidden="1">#REF!</definedName>
    <definedName name="BExMMIQH5BABNZVCIQ7TBCQ10AY5" localSheetId="15" hidden="1">#REF!</definedName>
    <definedName name="BExMMIQH5BABNZVCIQ7TBCQ10AY5" localSheetId="14" hidden="1">#REF!</definedName>
    <definedName name="BExMMIQH5BABNZVCIQ7TBCQ10AY5" hidden="1">#REF!</definedName>
    <definedName name="BExMMNIZ2T7M22WECMUQXEF4NJ71" localSheetId="15" hidden="1">#REF!</definedName>
    <definedName name="BExMMNIZ2T7M22WECMUQXEF4NJ71" localSheetId="14" hidden="1">#REF!</definedName>
    <definedName name="BExMMNIZ2T7M22WECMUQXEF4NJ71" hidden="1">#REF!</definedName>
    <definedName name="BExMMPMIOU7BURTV0L1K6ACW9X73" localSheetId="15" hidden="1">#REF!</definedName>
    <definedName name="BExMMPMIOU7BURTV0L1K6ACW9X73" localSheetId="14" hidden="1">#REF!</definedName>
    <definedName name="BExMMPMIOU7BURTV0L1K6ACW9X73" hidden="1">#REF!</definedName>
    <definedName name="BExMMQ835AJDHS4B419SS645P67Q" localSheetId="15" hidden="1">#REF!</definedName>
    <definedName name="BExMMQ835AJDHS4B419SS645P67Q" localSheetId="14" hidden="1">#REF!</definedName>
    <definedName name="BExMMQ835AJDHS4B419SS645P67Q" hidden="1">#REF!</definedName>
    <definedName name="BExMMQIUVPCOBISTEJJYNCCLUCPY" localSheetId="15" hidden="1">#REF!</definedName>
    <definedName name="BExMMQIUVPCOBISTEJJYNCCLUCPY" localSheetId="14" hidden="1">#REF!</definedName>
    <definedName name="BExMMQIUVPCOBISTEJJYNCCLUCPY" hidden="1">#REF!</definedName>
    <definedName name="BExMMTIXETA5VAKBSOFDD5SRU887" localSheetId="15" hidden="1">#REF!</definedName>
    <definedName name="BExMMTIXETA5VAKBSOFDD5SRU887" localSheetId="14" hidden="1">#REF!</definedName>
    <definedName name="BExMMTIXETA5VAKBSOFDD5SRU887" hidden="1">#REF!</definedName>
    <definedName name="BExMMV0P6P5YS3C35G0JYYHI7992" localSheetId="15" hidden="1">#REF!</definedName>
    <definedName name="BExMMV0P6P5YS3C35G0JYYHI7992" localSheetId="14" hidden="1">#REF!</definedName>
    <definedName name="BExMMV0P6P5YS3C35G0JYYHI7992" hidden="1">#REF!</definedName>
    <definedName name="BExMNJLFWZBRN9PZF1IO9CYWV1B2" localSheetId="15" hidden="1">#REF!</definedName>
    <definedName name="BExMNJLFWZBRN9PZF1IO9CYWV1B2" localSheetId="14" hidden="1">#REF!</definedName>
    <definedName name="BExMNJLFWZBRN9PZF1IO9CYWV1B2" hidden="1">#REF!</definedName>
    <definedName name="BExMNKCJ0FA57YEUUAJE43U1QN5P" localSheetId="15" hidden="1">#REF!</definedName>
    <definedName name="BExMNKCJ0FA57YEUUAJE43U1QN5P" localSheetId="14" hidden="1">#REF!</definedName>
    <definedName name="BExMNKCJ0FA57YEUUAJE43U1QN5P" hidden="1">#REF!</definedName>
    <definedName name="BExMNKN5D1WEF2OOJVP6LZ6DLU3Y" localSheetId="15" hidden="1">#REF!</definedName>
    <definedName name="BExMNKN5D1WEF2OOJVP6LZ6DLU3Y" localSheetId="14" hidden="1">#REF!</definedName>
    <definedName name="BExMNKN5D1WEF2OOJVP6LZ6DLU3Y" hidden="1">#REF!</definedName>
    <definedName name="BExMNR38HMPLWAJRQ9MMS3ZAZ9IU" localSheetId="15" hidden="1">#REF!</definedName>
    <definedName name="BExMNR38HMPLWAJRQ9MMS3ZAZ9IU" localSheetId="14" hidden="1">#REF!</definedName>
    <definedName name="BExMNR38HMPLWAJRQ9MMS3ZAZ9IU" hidden="1">#REF!</definedName>
    <definedName name="BExMNRDZULKJMVY2VKIIRM2M5A1M" localSheetId="15" hidden="1">#REF!</definedName>
    <definedName name="BExMNRDZULKJMVY2VKIIRM2M5A1M" localSheetId="14" hidden="1">#REF!</definedName>
    <definedName name="BExMNRDZULKJMVY2VKIIRM2M5A1M" hidden="1">#REF!</definedName>
    <definedName name="BExMNVFKZIBQSCAH71DIF1CJG89T" localSheetId="15" hidden="1">#REF!</definedName>
    <definedName name="BExMNVFKZIBQSCAH71DIF1CJG89T" localSheetId="14" hidden="1">#REF!</definedName>
    <definedName name="BExMNVFKZIBQSCAH71DIF1CJG89T" hidden="1">#REF!</definedName>
    <definedName name="BExMNVVUQAGQY9SA29FGI7D7R5MN" localSheetId="15" hidden="1">#REF!</definedName>
    <definedName name="BExMNVVUQAGQY9SA29FGI7D7R5MN" localSheetId="14" hidden="1">#REF!</definedName>
    <definedName name="BExMNVVUQAGQY9SA29FGI7D7R5MN" hidden="1">#REF!</definedName>
    <definedName name="BExMO9IOWKTWHO8LQJJQI5P3INWY" localSheetId="15" hidden="1">#REF!</definedName>
    <definedName name="BExMO9IOWKTWHO8LQJJQI5P3INWY" localSheetId="14" hidden="1">#REF!</definedName>
    <definedName name="BExMO9IOWKTWHO8LQJJQI5P3INWY" hidden="1">#REF!</definedName>
    <definedName name="BExMOI29DOEK5R1A5QZPUDKF7N6T" localSheetId="15" hidden="1">#REF!</definedName>
    <definedName name="BExMOI29DOEK5R1A5QZPUDKF7N6T" localSheetId="14" hidden="1">#REF!</definedName>
    <definedName name="BExMOI29DOEK5R1A5QZPUDKF7N6T" hidden="1">#REF!</definedName>
    <definedName name="BExMONRAU0S904NLJHPI47RVQDBH" localSheetId="15" hidden="1">#REF!</definedName>
    <definedName name="BExMONRAU0S904NLJHPI47RVQDBH" localSheetId="14" hidden="1">#REF!</definedName>
    <definedName name="BExMONRAU0S904NLJHPI47RVQDBH" hidden="1">#REF!</definedName>
    <definedName name="BExMPAJ5AJAXGKGK3F6H3ODS6RF4" localSheetId="15" hidden="1">#REF!</definedName>
    <definedName name="BExMPAJ5AJAXGKGK3F6H3ODS6RF4" localSheetId="14" hidden="1">#REF!</definedName>
    <definedName name="BExMPAJ5AJAXGKGK3F6H3ODS6RF4" hidden="1">#REF!</definedName>
    <definedName name="BExMPD2X55FFBVJ6CBUKNPROIOEU" localSheetId="15" hidden="1">#REF!</definedName>
    <definedName name="BExMPD2X55FFBVJ6CBUKNPROIOEU" localSheetId="14" hidden="1">#REF!</definedName>
    <definedName name="BExMPD2X55FFBVJ6CBUKNPROIOEU" hidden="1">#REF!</definedName>
    <definedName name="BExMPGZ848E38FUH1JBQN97DGWAT" localSheetId="15" hidden="1">#REF!</definedName>
    <definedName name="BExMPGZ848E38FUH1JBQN97DGWAT" localSheetId="14" hidden="1">#REF!</definedName>
    <definedName name="BExMPGZ848E38FUH1JBQN97DGWAT" hidden="1">#REF!</definedName>
    <definedName name="BExMPMTICOSMQENOFKQ18K0ZT4S8" localSheetId="15" hidden="1">#REF!</definedName>
    <definedName name="BExMPMTICOSMQENOFKQ18K0ZT4S8" localSheetId="14" hidden="1">#REF!</definedName>
    <definedName name="BExMPMTICOSMQENOFKQ18K0ZT4S8" hidden="1">#REF!</definedName>
    <definedName name="BExMPMZ07II0R4KGWQQ7PGS3RZS4" localSheetId="15" hidden="1">#REF!</definedName>
    <definedName name="BExMPMZ07II0R4KGWQQ7PGS3RZS4" localSheetId="14" hidden="1">#REF!</definedName>
    <definedName name="BExMPMZ07II0R4KGWQQ7PGS3RZS4" hidden="1">#REF!</definedName>
    <definedName name="BExMPOBH04JMDO6Z8DMSEJZM4ANN" localSheetId="15" hidden="1">#REF!</definedName>
    <definedName name="BExMPOBH04JMDO6Z8DMSEJZM4ANN" localSheetId="14" hidden="1">#REF!</definedName>
    <definedName name="BExMPOBH04JMDO6Z8DMSEJZM4ANN" hidden="1">#REF!</definedName>
    <definedName name="BExMPSD77XQ3HA6A4FZOJK8G2JP3" localSheetId="15" hidden="1">#REF!</definedName>
    <definedName name="BExMPSD77XQ3HA6A4FZOJK8G2JP3" localSheetId="14" hidden="1">#REF!</definedName>
    <definedName name="BExMPSD77XQ3HA6A4FZOJK8G2JP3" hidden="1">#REF!</definedName>
    <definedName name="BExMQ4I3Q7F0BMPHSFMFW9TZ87UD" localSheetId="15" hidden="1">#REF!</definedName>
    <definedName name="BExMQ4I3Q7F0BMPHSFMFW9TZ87UD" localSheetId="14" hidden="1">#REF!</definedName>
    <definedName name="BExMQ4I3Q7F0BMPHSFMFW9TZ87UD" hidden="1">#REF!</definedName>
    <definedName name="BExMQ4SWDWI4N16AZ0T5CJ6HH8WC" localSheetId="15" hidden="1">#REF!</definedName>
    <definedName name="BExMQ4SWDWI4N16AZ0T5CJ6HH8WC" localSheetId="14" hidden="1">#REF!</definedName>
    <definedName name="BExMQ4SWDWI4N16AZ0T5CJ6HH8WC" hidden="1">#REF!</definedName>
    <definedName name="BExMQ71WHW50GVX45JU951AGPLFQ" localSheetId="15" hidden="1">#REF!</definedName>
    <definedName name="BExMQ71WHW50GVX45JU951AGPLFQ" localSheetId="14" hidden="1">#REF!</definedName>
    <definedName name="BExMQ71WHW50GVX45JU951AGPLFQ" hidden="1">#REF!</definedName>
    <definedName name="BExMQGXSLPT4A6N47LE6FBVHWBOF" localSheetId="15" hidden="1">#REF!</definedName>
    <definedName name="BExMQGXSLPT4A6N47LE6FBVHWBOF" localSheetId="14" hidden="1">#REF!</definedName>
    <definedName name="BExMQGXSLPT4A6N47LE6FBVHWBOF" hidden="1">#REF!</definedName>
    <definedName name="BExMQNZGFHW75W9HWRCR0FEF0XF0" localSheetId="15" hidden="1">#REF!</definedName>
    <definedName name="BExMQNZGFHW75W9HWRCR0FEF0XF0" localSheetId="14" hidden="1">#REF!</definedName>
    <definedName name="BExMQNZGFHW75W9HWRCR0FEF0XF0" hidden="1">#REF!</definedName>
    <definedName name="BExMQRKVQPDFPD0WQUA9QND8OV7P" localSheetId="15" hidden="1">#REF!</definedName>
    <definedName name="BExMQRKVQPDFPD0WQUA9QND8OV7P" localSheetId="14" hidden="1">#REF!</definedName>
    <definedName name="BExMQRKVQPDFPD0WQUA9QND8OV7P" hidden="1">#REF!</definedName>
    <definedName name="BExMQSBR7PL4KLB1Q4961QO45Y4G" localSheetId="15" hidden="1">#REF!</definedName>
    <definedName name="BExMQSBR7PL4KLB1Q4961QO45Y4G" localSheetId="14" hidden="1">#REF!</definedName>
    <definedName name="BExMQSBR7PL4KLB1Q4961QO45Y4G" hidden="1">#REF!</definedName>
    <definedName name="BExMR1MA4I1X77714ZEPUVC8W398" localSheetId="15" hidden="1">#REF!</definedName>
    <definedName name="BExMR1MA4I1X77714ZEPUVC8W398" localSheetId="14" hidden="1">#REF!</definedName>
    <definedName name="BExMR1MA4I1X77714ZEPUVC8W398" hidden="1">#REF!</definedName>
    <definedName name="BExMR8YQHA7N77HGHY4Y6R30I3XT" localSheetId="15" hidden="1">#REF!</definedName>
    <definedName name="BExMR8YQHA7N77HGHY4Y6R30I3XT" localSheetId="14" hidden="1">#REF!</definedName>
    <definedName name="BExMR8YQHA7N77HGHY4Y6R30I3XT" hidden="1">#REF!</definedName>
    <definedName name="BExMRENOIARWRYOIVPDIEBVNRDO7" localSheetId="15" hidden="1">#REF!</definedName>
    <definedName name="BExMRENOIARWRYOIVPDIEBVNRDO7" localSheetId="14" hidden="1">#REF!</definedName>
    <definedName name="BExMRENOIARWRYOIVPDIEBVNRDO7" hidden="1">#REF!</definedName>
    <definedName name="BExMRF3SCIUZL945WMMDCT29MTLN" localSheetId="15" hidden="1">#REF!</definedName>
    <definedName name="BExMRF3SCIUZL945WMMDCT29MTLN" localSheetId="14" hidden="1">#REF!</definedName>
    <definedName name="BExMRF3SCIUZL945WMMDCT29MTLN" hidden="1">#REF!</definedName>
    <definedName name="BExMRRJNUMGRSDD5GGKKGEIZ6FTS" localSheetId="15" hidden="1">#REF!</definedName>
    <definedName name="BExMRRJNUMGRSDD5GGKKGEIZ6FTS" localSheetId="14" hidden="1">#REF!</definedName>
    <definedName name="BExMRRJNUMGRSDD5GGKKGEIZ6FTS" hidden="1">#REF!</definedName>
    <definedName name="BExMRU3ACIU0RD2BNWO55LH5U2BR" localSheetId="15" hidden="1">#REF!</definedName>
    <definedName name="BExMRU3ACIU0RD2BNWO55LH5U2BR" localSheetId="14" hidden="1">#REF!</definedName>
    <definedName name="BExMRU3ACIU0RD2BNWO55LH5U2BR" hidden="1">#REF!</definedName>
    <definedName name="BExMRWC9LD1LDAVIUQHQWIYMK129" localSheetId="15" hidden="1">#REF!</definedName>
    <definedName name="BExMRWC9LD1LDAVIUQHQWIYMK129" localSheetId="14" hidden="1">#REF!</definedName>
    <definedName name="BExMRWC9LD1LDAVIUQHQWIYMK129" hidden="1">#REF!</definedName>
    <definedName name="BExMSBH3T898ERC4BT51ZURKDCH1" localSheetId="15" hidden="1">#REF!</definedName>
    <definedName name="BExMSBH3T898ERC4BT51ZURKDCH1" localSheetId="14" hidden="1">#REF!</definedName>
    <definedName name="BExMSBH3T898ERC4BT51ZURKDCH1" hidden="1">#REF!</definedName>
    <definedName name="BExMSQRCC40AP8BDUPL2I2DNC210" localSheetId="15" hidden="1">#REF!</definedName>
    <definedName name="BExMSQRCC40AP8BDUPL2I2DNC210" localSheetId="14" hidden="1">#REF!</definedName>
    <definedName name="BExMSQRCC40AP8BDUPL2I2DNC210" hidden="1">#REF!</definedName>
    <definedName name="BExO4J9LR712G00TVA82VNTG8O7H" localSheetId="15" hidden="1">#REF!</definedName>
    <definedName name="BExO4J9LR712G00TVA82VNTG8O7H" localSheetId="14" hidden="1">#REF!</definedName>
    <definedName name="BExO4J9LR712G00TVA82VNTG8O7H" hidden="1">#REF!</definedName>
    <definedName name="BExO55G2KVZ7MIJ30N827CLH0I2A" localSheetId="15" hidden="1">#REF!</definedName>
    <definedName name="BExO55G2KVZ7MIJ30N827CLH0I2A" localSheetId="14" hidden="1">#REF!</definedName>
    <definedName name="BExO55G2KVZ7MIJ30N827CLH0I2A" hidden="1">#REF!</definedName>
    <definedName name="BExO5A8PZD9EUHC5CMPU6N3SQ15L" localSheetId="15" hidden="1">#REF!</definedName>
    <definedName name="BExO5A8PZD9EUHC5CMPU6N3SQ15L" localSheetId="14" hidden="1">#REF!</definedName>
    <definedName name="BExO5A8PZD9EUHC5CMPU6N3SQ15L" hidden="1">#REF!</definedName>
    <definedName name="BExO5XMAHL7CY3X0B1OPKZ28DCJ5" localSheetId="15" hidden="1">#REF!</definedName>
    <definedName name="BExO5XMAHL7CY3X0B1OPKZ28DCJ5" localSheetId="14" hidden="1">#REF!</definedName>
    <definedName name="BExO5XMAHL7CY3X0B1OPKZ28DCJ5" hidden="1">#REF!</definedName>
    <definedName name="BExO66LZJKY4PTQVREELI6POS4AY" localSheetId="15" hidden="1">#REF!</definedName>
    <definedName name="BExO66LZJKY4PTQVREELI6POS4AY" localSheetId="14" hidden="1">#REF!</definedName>
    <definedName name="BExO66LZJKY4PTQVREELI6POS4AY" hidden="1">#REF!</definedName>
    <definedName name="BExO6LLHCYTF7CIVHKAO0NMET14Q" localSheetId="15" hidden="1">#REF!</definedName>
    <definedName name="BExO6LLHCYTF7CIVHKAO0NMET14Q" localSheetId="14" hidden="1">#REF!</definedName>
    <definedName name="BExO6LLHCYTF7CIVHKAO0NMET14Q" hidden="1">#REF!</definedName>
    <definedName name="BExO6NOZIPWELHV0XX25APL9UNOP" localSheetId="15" hidden="1">#REF!</definedName>
    <definedName name="BExO6NOZIPWELHV0XX25APL9UNOP" localSheetId="14" hidden="1">#REF!</definedName>
    <definedName name="BExO6NOZIPWELHV0XX25APL9UNOP" hidden="1">#REF!</definedName>
    <definedName name="BExO71MMHEBC11LG4HXDEQNHOII2" localSheetId="15" hidden="1">#REF!</definedName>
    <definedName name="BExO71MMHEBC11LG4HXDEQNHOII2" localSheetId="14" hidden="1">#REF!</definedName>
    <definedName name="BExO71MMHEBC11LG4HXDEQNHOII2" hidden="1">#REF!</definedName>
    <definedName name="BExO71S28H4XYOYYLAXOO93QV4TF" localSheetId="15" hidden="1">#REF!</definedName>
    <definedName name="BExO71S28H4XYOYYLAXOO93QV4TF" localSheetId="14" hidden="1">#REF!</definedName>
    <definedName name="BExO71S28H4XYOYYLAXOO93QV4TF" hidden="1">#REF!</definedName>
    <definedName name="BExO7BIP1737MIY7S6K4XYMTIO95" localSheetId="15" hidden="1">#REF!</definedName>
    <definedName name="BExO7BIP1737MIY7S6K4XYMTIO95" localSheetId="14" hidden="1">#REF!</definedName>
    <definedName name="BExO7BIP1737MIY7S6K4XYMTIO95" hidden="1">#REF!</definedName>
    <definedName name="BExO7OUQS3XTUQ2LDKGQ8AAQ3OJJ" localSheetId="15" hidden="1">#REF!</definedName>
    <definedName name="BExO7OUQS3XTUQ2LDKGQ8AAQ3OJJ" localSheetId="14" hidden="1">#REF!</definedName>
    <definedName name="BExO7OUQS3XTUQ2LDKGQ8AAQ3OJJ" hidden="1">#REF!</definedName>
    <definedName name="BExO85HMYXZJ7SONWBKKIAXMCI3C" localSheetId="15" hidden="1">#REF!</definedName>
    <definedName name="BExO85HMYXZJ7SONWBKKIAXMCI3C" localSheetId="14" hidden="1">#REF!</definedName>
    <definedName name="BExO85HMYXZJ7SONWBKKIAXMCI3C" hidden="1">#REF!</definedName>
    <definedName name="BExO863922O4PBGQMUNEQKGN3K96" localSheetId="15" hidden="1">#REF!</definedName>
    <definedName name="BExO863922O4PBGQMUNEQKGN3K96" localSheetId="14" hidden="1">#REF!</definedName>
    <definedName name="BExO863922O4PBGQMUNEQKGN3K96" hidden="1">#REF!</definedName>
    <definedName name="BExO89ZIOXN0HOKHY24F7HDZ87UT" localSheetId="15" hidden="1">#REF!</definedName>
    <definedName name="BExO89ZIOXN0HOKHY24F7HDZ87UT" localSheetId="14" hidden="1">#REF!</definedName>
    <definedName name="BExO89ZIOXN0HOKHY24F7HDZ87UT" hidden="1">#REF!</definedName>
    <definedName name="BExO8A4SWOKD9WI5E6DITCL3LZZC" localSheetId="15" hidden="1">#REF!</definedName>
    <definedName name="BExO8A4SWOKD9WI5E6DITCL3LZZC" localSheetId="14" hidden="1">#REF!</definedName>
    <definedName name="BExO8A4SWOKD9WI5E6DITCL3LZZC" hidden="1">#REF!</definedName>
    <definedName name="BExO8CDTBCABLEUD6PE2UM2EZ6C4" localSheetId="15" hidden="1">#REF!</definedName>
    <definedName name="BExO8CDTBCABLEUD6PE2UM2EZ6C4" localSheetId="14" hidden="1">#REF!</definedName>
    <definedName name="BExO8CDTBCABLEUD6PE2UM2EZ6C4" hidden="1">#REF!</definedName>
    <definedName name="BExO8UTAGQWDBQZEEF4HUNMLQCVU" localSheetId="15" hidden="1">#REF!</definedName>
    <definedName name="BExO8UTAGQWDBQZEEF4HUNMLQCVU" localSheetId="14" hidden="1">#REF!</definedName>
    <definedName name="BExO8UTAGQWDBQZEEF4HUNMLQCVU" hidden="1">#REF!</definedName>
    <definedName name="BExO937E20IHMGQOZMECL3VZC7OX" localSheetId="15" hidden="1">#REF!</definedName>
    <definedName name="BExO937E20IHMGQOZMECL3VZC7OX" localSheetId="14" hidden="1">#REF!</definedName>
    <definedName name="BExO937E20IHMGQOZMECL3VZC7OX" hidden="1">#REF!</definedName>
    <definedName name="BExO94UTJKQQ7TJTTJRTSR70YVJC" localSheetId="15" hidden="1">#REF!</definedName>
    <definedName name="BExO94UTJKQQ7TJTTJRTSR70YVJC" localSheetId="14" hidden="1">#REF!</definedName>
    <definedName name="BExO94UTJKQQ7TJTTJRTSR70YVJC" hidden="1">#REF!</definedName>
    <definedName name="BExO9EALFB2R8VULHML1AVRPHME0" localSheetId="15" hidden="1">#REF!</definedName>
    <definedName name="BExO9EALFB2R8VULHML1AVRPHME0" localSheetId="14" hidden="1">#REF!</definedName>
    <definedName name="BExO9EALFB2R8VULHML1AVRPHME0" hidden="1">#REF!</definedName>
    <definedName name="BExO9J3A438976RXIUX5U9SU5T55" localSheetId="15" hidden="1">#REF!</definedName>
    <definedName name="BExO9J3A438976RXIUX5U9SU5T55" localSheetId="14" hidden="1">#REF!</definedName>
    <definedName name="BExO9J3A438976RXIUX5U9SU5T55" hidden="1">#REF!</definedName>
    <definedName name="BExO9RS5RXFJ1911HL3CCK6M74EP" localSheetId="15" hidden="1">#REF!</definedName>
    <definedName name="BExO9RS5RXFJ1911HL3CCK6M74EP" localSheetId="14" hidden="1">#REF!</definedName>
    <definedName name="BExO9RS5RXFJ1911HL3CCK6M74EP" hidden="1">#REF!</definedName>
    <definedName name="BExO9SDRI1M6KMHXSG3AE5L0F2U3" localSheetId="15" hidden="1">#REF!</definedName>
    <definedName name="BExO9SDRI1M6KMHXSG3AE5L0F2U3" localSheetId="14" hidden="1">#REF!</definedName>
    <definedName name="BExO9SDRI1M6KMHXSG3AE5L0F2U3" hidden="1">#REF!</definedName>
    <definedName name="BExO9US253B9UNAYT7DWLMK2BO44" localSheetId="15" hidden="1">#REF!</definedName>
    <definedName name="BExO9US253B9UNAYT7DWLMK2BO44" localSheetId="14" hidden="1">#REF!</definedName>
    <definedName name="BExO9US253B9UNAYT7DWLMK2BO44" hidden="1">#REF!</definedName>
    <definedName name="BExO9V2U2YXAY904GYYGU6TD8Y7M" localSheetId="15" hidden="1">#REF!</definedName>
    <definedName name="BExO9V2U2YXAY904GYYGU6TD8Y7M" localSheetId="14" hidden="1">#REF!</definedName>
    <definedName name="BExO9V2U2YXAY904GYYGU6TD8Y7M" hidden="1">#REF!</definedName>
    <definedName name="BExOAAIG18X4V98C7122L5F65P5C" localSheetId="15" hidden="1">#REF!</definedName>
    <definedName name="BExOAAIG18X4V98C7122L5F65P5C" localSheetId="14" hidden="1">#REF!</definedName>
    <definedName name="BExOAAIG18X4V98C7122L5F65P5C" hidden="1">#REF!</definedName>
    <definedName name="BExOAQ3GKCT7YZW1EMVU3EILSZL2" localSheetId="15" hidden="1">#REF!</definedName>
    <definedName name="BExOAQ3GKCT7YZW1EMVU3EILSZL2" localSheetId="14" hidden="1">#REF!</definedName>
    <definedName name="BExOAQ3GKCT7YZW1EMVU3EILSZL2" hidden="1">#REF!</definedName>
    <definedName name="BExOATZQ6SF8DASYLBQ0Z6D2WPSC" localSheetId="15" hidden="1">#REF!</definedName>
    <definedName name="BExOATZQ6SF8DASYLBQ0Z6D2WPSC" localSheetId="14" hidden="1">#REF!</definedName>
    <definedName name="BExOATZQ6SF8DASYLBQ0Z6D2WPSC" hidden="1">#REF!</definedName>
    <definedName name="BExOB9KT2THGV4SPLDVFTFXS4B14" localSheetId="15" hidden="1">#REF!</definedName>
    <definedName name="BExOB9KT2THGV4SPLDVFTFXS4B14" localSheetId="14" hidden="1">#REF!</definedName>
    <definedName name="BExOB9KT2THGV4SPLDVFTFXS4B14" hidden="1">#REF!</definedName>
    <definedName name="BExOBEZ0IE2WBEYY3D3CMRI72N1K" localSheetId="15" hidden="1">#REF!</definedName>
    <definedName name="BExOBEZ0IE2WBEYY3D3CMRI72N1K" localSheetId="14" hidden="1">#REF!</definedName>
    <definedName name="BExOBEZ0IE2WBEYY3D3CMRI72N1K" hidden="1">#REF!</definedName>
    <definedName name="BExOBF9TFH4NSBTR7JD2Q1165NIU" localSheetId="15" hidden="1">#REF!</definedName>
    <definedName name="BExOBF9TFH4NSBTR7JD2Q1165NIU" localSheetId="14" hidden="1">#REF!</definedName>
    <definedName name="BExOBF9TFH4NSBTR7JD2Q1165NIU" hidden="1">#REF!</definedName>
    <definedName name="BExOBIPU8760ITY0C8N27XZ3KWEF" localSheetId="15" hidden="1">#REF!</definedName>
    <definedName name="BExOBIPU8760ITY0C8N27XZ3KWEF" localSheetId="14" hidden="1">#REF!</definedName>
    <definedName name="BExOBIPU8760ITY0C8N27XZ3KWEF" hidden="1">#REF!</definedName>
    <definedName name="BExOBM0I5L0MZ1G4H9MGMD87SBMZ" localSheetId="15" hidden="1">#REF!</definedName>
    <definedName name="BExOBM0I5L0MZ1G4H9MGMD87SBMZ" localSheetId="14" hidden="1">#REF!</definedName>
    <definedName name="BExOBM0I5L0MZ1G4H9MGMD87SBMZ" hidden="1">#REF!</definedName>
    <definedName name="BExOBOUXMP88KJY2BX2JLUJH5N0K" localSheetId="15" hidden="1">#REF!</definedName>
    <definedName name="BExOBOUXMP88KJY2BX2JLUJH5N0K" localSheetId="14" hidden="1">#REF!</definedName>
    <definedName name="BExOBOUXMP88KJY2BX2JLUJH5N0K" hidden="1">#REF!</definedName>
    <definedName name="BExOBP0FKQ4SVR59FB48UNLKCOR6" localSheetId="15" hidden="1">#REF!</definedName>
    <definedName name="BExOBP0FKQ4SVR59FB48UNLKCOR6" localSheetId="14" hidden="1">#REF!</definedName>
    <definedName name="BExOBP0FKQ4SVR59FB48UNLKCOR6" hidden="1">#REF!</definedName>
    <definedName name="BExOBTNR0XX9V82O76VVWUQABHT8" localSheetId="15" hidden="1">#REF!</definedName>
    <definedName name="BExOBTNR0XX9V82O76VVWUQABHT8" localSheetId="14" hidden="1">#REF!</definedName>
    <definedName name="BExOBTNR0XX9V82O76VVWUQABHT8" hidden="1">#REF!</definedName>
    <definedName name="BExOBYAVUCQ0IGM0Y6A75QHP0Q1A" localSheetId="15" hidden="1">#REF!</definedName>
    <definedName name="BExOBYAVUCQ0IGM0Y6A75QHP0Q1A" localSheetId="14" hidden="1">#REF!</definedName>
    <definedName name="BExOBYAVUCQ0IGM0Y6A75QHP0Q1A" hidden="1">#REF!</definedName>
    <definedName name="BExOC3UEHB1CZNINSQHZANWJYKR8" localSheetId="15" hidden="1">#REF!</definedName>
    <definedName name="BExOC3UEHB1CZNINSQHZANWJYKR8" localSheetId="14" hidden="1">#REF!</definedName>
    <definedName name="BExOC3UEHB1CZNINSQHZANWJYKR8" hidden="1">#REF!</definedName>
    <definedName name="BExOCBSF3XGO9YJ23LX2H78VOUR7" localSheetId="15" hidden="1">#REF!</definedName>
    <definedName name="BExOCBSF3XGO9YJ23LX2H78VOUR7" localSheetId="14" hidden="1">#REF!</definedName>
    <definedName name="BExOCBSF3XGO9YJ23LX2H78VOUR7" hidden="1">#REF!</definedName>
    <definedName name="BExOCEHJCLIUR23CB4TC9OEFJGFX" localSheetId="15" hidden="1">#REF!</definedName>
    <definedName name="BExOCEHJCLIUR23CB4TC9OEFJGFX" localSheetId="14" hidden="1">#REF!</definedName>
    <definedName name="BExOCEHJCLIUR23CB4TC9OEFJGFX" hidden="1">#REF!</definedName>
    <definedName name="BExOCKXFMOW6WPFEVX1I7R7FNDSS" localSheetId="15" hidden="1">#REF!</definedName>
    <definedName name="BExOCKXFMOW6WPFEVX1I7R7FNDSS" localSheetId="14" hidden="1">#REF!</definedName>
    <definedName name="BExOCKXFMOW6WPFEVX1I7R7FNDSS" hidden="1">#REF!</definedName>
    <definedName name="BExOCM4L30L6FV3N2PR4O6X8WY2M" localSheetId="15" hidden="1">#REF!</definedName>
    <definedName name="BExOCM4L30L6FV3N2PR4O6X8WY2M" localSheetId="14" hidden="1">#REF!</definedName>
    <definedName name="BExOCM4L30L6FV3N2PR4O6X8WY2M" hidden="1">#REF!</definedName>
    <definedName name="BExOCYEXOB95DH5NOB0M5NOYX398" localSheetId="15" hidden="1">#REF!</definedName>
    <definedName name="BExOCYEXOB95DH5NOB0M5NOYX398" localSheetId="14" hidden="1">#REF!</definedName>
    <definedName name="BExOCYEXOB95DH5NOB0M5NOYX398" hidden="1">#REF!</definedName>
    <definedName name="BExOD4ERMDMFD8X1016N4EXOUR0S" localSheetId="15" hidden="1">#REF!</definedName>
    <definedName name="BExOD4ERMDMFD8X1016N4EXOUR0S" localSheetId="14" hidden="1">#REF!</definedName>
    <definedName name="BExOD4ERMDMFD8X1016N4EXOUR0S" hidden="1">#REF!</definedName>
    <definedName name="BExOD55RS7BQUHRQ6H3USVGKR0P7" localSheetId="15" hidden="1">#REF!</definedName>
    <definedName name="BExOD55RS7BQUHRQ6H3USVGKR0P7" localSheetId="14" hidden="1">#REF!</definedName>
    <definedName name="BExOD55RS7BQUHRQ6H3USVGKR0P7" hidden="1">#REF!</definedName>
    <definedName name="BExODEWDDEABM4ZY3XREJIBZ8IVP" localSheetId="15" hidden="1">#REF!</definedName>
    <definedName name="BExODEWDDEABM4ZY3XREJIBZ8IVP" localSheetId="14" hidden="1">#REF!</definedName>
    <definedName name="BExODEWDDEABM4ZY3XREJIBZ8IVP" hidden="1">#REF!</definedName>
    <definedName name="BExODICDVVLFKWA22B3L0CKKTAZA" localSheetId="15" hidden="1">#REF!</definedName>
    <definedName name="BExODICDVVLFKWA22B3L0CKKTAZA" localSheetId="14" hidden="1">#REF!</definedName>
    <definedName name="BExODICDVVLFKWA22B3L0CKKTAZA" hidden="1">#REF!</definedName>
    <definedName name="BExODZFEIWV26E8RFU7XQYX1J458" localSheetId="15" hidden="1">#REF!</definedName>
    <definedName name="BExODZFEIWV26E8RFU7XQYX1J458" localSheetId="14" hidden="1">#REF!</definedName>
    <definedName name="BExODZFEIWV26E8RFU7XQYX1J458" hidden="1">#REF!</definedName>
    <definedName name="BExOE0S111KPTELH26PPXE94J3GJ" localSheetId="15" hidden="1">#REF!</definedName>
    <definedName name="BExOE0S111KPTELH26PPXE94J3GJ" localSheetId="14" hidden="1">#REF!</definedName>
    <definedName name="BExOE0S111KPTELH26PPXE94J3GJ" hidden="1">#REF!</definedName>
    <definedName name="BExOE5KH3JKKPZO401YAB3A11G1U" localSheetId="15" hidden="1">#REF!</definedName>
    <definedName name="BExOE5KH3JKKPZO401YAB3A11G1U" localSheetId="14" hidden="1">#REF!</definedName>
    <definedName name="BExOE5KH3JKKPZO401YAB3A11G1U" hidden="1">#REF!</definedName>
    <definedName name="BExOEBKG55EROA2VL360A06LKASE" localSheetId="15" hidden="1">#REF!</definedName>
    <definedName name="BExOEBKG55EROA2VL360A06LKASE" localSheetId="14" hidden="1">#REF!</definedName>
    <definedName name="BExOEBKG55EROA2VL360A06LKASE" hidden="1">#REF!</definedName>
    <definedName name="BExOEFWUBETCPIYF89P9SBDOI3X5" localSheetId="15" hidden="1">#REF!</definedName>
    <definedName name="BExOEFWUBETCPIYF89P9SBDOI3X5" localSheetId="14" hidden="1">#REF!</definedName>
    <definedName name="BExOEFWUBETCPIYF89P9SBDOI3X5" hidden="1">#REF!</definedName>
    <definedName name="BExOEL08MN74RQKVY0P43PFHPTVB" localSheetId="15" hidden="1">#REF!</definedName>
    <definedName name="BExOEL08MN74RQKVY0P43PFHPTVB" localSheetId="14" hidden="1">#REF!</definedName>
    <definedName name="BExOEL08MN74RQKVY0P43PFHPTVB" hidden="1">#REF!</definedName>
    <definedName name="BExOERG5LWXYYEN1DY1H2FWRJS9T" localSheetId="15" hidden="1">#REF!</definedName>
    <definedName name="BExOERG5LWXYYEN1DY1H2FWRJS9T" localSheetId="14" hidden="1">#REF!</definedName>
    <definedName name="BExOERG5LWXYYEN1DY1H2FWRJS9T" hidden="1">#REF!</definedName>
    <definedName name="BExOEV1S6JJVO5PP4BZ20SNGZR7D" localSheetId="15" hidden="1">#REF!</definedName>
    <definedName name="BExOEV1S6JJVO5PP4BZ20SNGZR7D" localSheetId="14" hidden="1">#REF!</definedName>
    <definedName name="BExOEV1S6JJVO5PP4BZ20SNGZR7D" hidden="1">#REF!</definedName>
    <definedName name="BExOEVNDLRXW33RF3AMMCDLTLROJ" localSheetId="15" hidden="1">#REF!</definedName>
    <definedName name="BExOEVNDLRXW33RF3AMMCDLTLROJ" localSheetId="14" hidden="1">#REF!</definedName>
    <definedName name="BExOEVNDLRXW33RF3AMMCDLTLROJ" hidden="1">#REF!</definedName>
    <definedName name="BExOEZOXV3VXUB6VGSS85GXATYAC" localSheetId="15" hidden="1">#REF!</definedName>
    <definedName name="BExOEZOXV3VXUB6VGSS85GXATYAC" localSheetId="14" hidden="1">#REF!</definedName>
    <definedName name="BExOEZOXV3VXUB6VGSS85GXATYAC" hidden="1">#REF!</definedName>
    <definedName name="BExOFDBSAZV60157PIDWCSSUN3MJ" localSheetId="15" hidden="1">#REF!</definedName>
    <definedName name="BExOFDBSAZV60157PIDWCSSUN3MJ" localSheetId="14" hidden="1">#REF!</definedName>
    <definedName name="BExOFDBSAZV60157PIDWCSSUN3MJ" hidden="1">#REF!</definedName>
    <definedName name="BExOFEDNCYI2TPTMQ8SJN3AW4YMF" localSheetId="15" hidden="1">#REF!</definedName>
    <definedName name="BExOFEDNCYI2TPTMQ8SJN3AW4YMF" localSheetId="14" hidden="1">#REF!</definedName>
    <definedName name="BExOFEDNCYI2TPTMQ8SJN3AW4YMF" hidden="1">#REF!</definedName>
    <definedName name="BExOFVLXVD6RVHSQO8KZOOACSV24" localSheetId="15" hidden="1">#REF!</definedName>
    <definedName name="BExOFVLXVD6RVHSQO8KZOOACSV24" localSheetId="14" hidden="1">#REF!</definedName>
    <definedName name="BExOFVLXVD6RVHSQO8KZOOACSV24" hidden="1">#REF!</definedName>
    <definedName name="BExOG2SW3XOGP9VAPQ3THV3VWV12" localSheetId="15" hidden="1">#REF!</definedName>
    <definedName name="BExOG2SW3XOGP9VAPQ3THV3VWV12" localSheetId="14" hidden="1">#REF!</definedName>
    <definedName name="BExOG2SW3XOGP9VAPQ3THV3VWV12" hidden="1">#REF!</definedName>
    <definedName name="BExOG45J81K4OPA40KW5VQU54KY3" localSheetId="15" hidden="1">#REF!</definedName>
    <definedName name="BExOG45J81K4OPA40KW5VQU54KY3" localSheetId="14" hidden="1">#REF!</definedName>
    <definedName name="BExOG45J81K4OPA40KW5VQU54KY3" hidden="1">#REF!</definedName>
    <definedName name="BExOGFE2SCL8HHT4DFAXKLUTJZOG" localSheetId="15" hidden="1">#REF!</definedName>
    <definedName name="BExOGFE2SCL8HHT4DFAXKLUTJZOG" localSheetId="14" hidden="1">#REF!</definedName>
    <definedName name="BExOGFE2SCL8HHT4DFAXKLUTJZOG" hidden="1">#REF!</definedName>
    <definedName name="BExOGH1IMADJCZMFDE6NMBBKO558" localSheetId="15" hidden="1">#REF!</definedName>
    <definedName name="BExOGH1IMADJCZMFDE6NMBBKO558" localSheetId="14" hidden="1">#REF!</definedName>
    <definedName name="BExOGH1IMADJCZMFDE6NMBBKO558" hidden="1">#REF!</definedName>
    <definedName name="BExOGT6D0LJ3C22RDW8COECKB1J5" localSheetId="15" hidden="1">#REF!</definedName>
    <definedName name="BExOGT6D0LJ3C22RDW8COECKB1J5" localSheetId="14" hidden="1">#REF!</definedName>
    <definedName name="BExOGT6D0LJ3C22RDW8COECKB1J5" hidden="1">#REF!</definedName>
    <definedName name="BExOGTMI1HT31M1RGWVRAVHAK7DE" localSheetId="15" hidden="1">#REF!</definedName>
    <definedName name="BExOGTMI1HT31M1RGWVRAVHAK7DE" localSheetId="14" hidden="1">#REF!</definedName>
    <definedName name="BExOGTMI1HT31M1RGWVRAVHAK7DE" hidden="1">#REF!</definedName>
    <definedName name="BExOGXO9JE5XSE9GC3I6O21UEKAO" localSheetId="15" hidden="1">#REF!</definedName>
    <definedName name="BExOGXO9JE5XSE9GC3I6O21UEKAO" localSheetId="14" hidden="1">#REF!</definedName>
    <definedName name="BExOGXO9JE5XSE9GC3I6O21UEKAO" hidden="1">#REF!</definedName>
    <definedName name="BExOH9ICQA5WPLVJIKJVPWUPKSYO" localSheetId="15" hidden="1">#REF!</definedName>
    <definedName name="BExOH9ICQA5WPLVJIKJVPWUPKSYO" localSheetId="14" hidden="1">#REF!</definedName>
    <definedName name="BExOH9ICQA5WPLVJIKJVPWUPKSYO" hidden="1">#REF!</definedName>
    <definedName name="BExOH9ICZ13C1LAW8OTYTR9S7ZP3" localSheetId="15" hidden="1">#REF!</definedName>
    <definedName name="BExOH9ICZ13C1LAW8OTYTR9S7ZP3" localSheetId="14" hidden="1">#REF!</definedName>
    <definedName name="BExOH9ICZ13C1LAW8OTYTR9S7ZP3" hidden="1">#REF!</definedName>
    <definedName name="BExOHGEJ8V8OXT32FSU173XLXBDH" localSheetId="15" hidden="1">#REF!</definedName>
    <definedName name="BExOHGEJ8V8OXT32FSU173XLXBDH" localSheetId="14" hidden="1">#REF!</definedName>
    <definedName name="BExOHGEJ8V8OXT32FSU173XLXBDH" hidden="1">#REF!</definedName>
    <definedName name="BExOHL75H3OT4WAKKPUXIVXWFVDS" localSheetId="15" hidden="1">#REF!</definedName>
    <definedName name="BExOHL75H3OT4WAKKPUXIVXWFVDS" localSheetId="14" hidden="1">#REF!</definedName>
    <definedName name="BExOHL75H3OT4WAKKPUXIVXWFVDS" hidden="1">#REF!</definedName>
    <definedName name="BExOHLHXXJL6363CC082M9M5VVXQ" localSheetId="15" hidden="1">#REF!</definedName>
    <definedName name="BExOHLHXXJL6363CC082M9M5VVXQ" localSheetId="14" hidden="1">#REF!</definedName>
    <definedName name="BExOHLHXXJL6363CC082M9M5VVXQ" hidden="1">#REF!</definedName>
    <definedName name="BExOHNAO5UDXSO73BK2ARHWKS90Y" localSheetId="15" hidden="1">#REF!</definedName>
    <definedName name="BExOHNAO5UDXSO73BK2ARHWKS90Y" localSheetId="14" hidden="1">#REF!</definedName>
    <definedName name="BExOHNAO5UDXSO73BK2ARHWKS90Y" hidden="1">#REF!</definedName>
    <definedName name="BExOHR1G1I9A9CI1HG94EWBLWNM2" localSheetId="15" hidden="1">#REF!</definedName>
    <definedName name="BExOHR1G1I9A9CI1HG94EWBLWNM2" localSheetId="14" hidden="1">#REF!</definedName>
    <definedName name="BExOHR1G1I9A9CI1HG94EWBLWNM2" hidden="1">#REF!</definedName>
    <definedName name="BExOHTQPP8LQ98L6PYUI6QW08YID" localSheetId="15" hidden="1">#REF!</definedName>
    <definedName name="BExOHTQPP8LQ98L6PYUI6QW08YID" localSheetId="14" hidden="1">#REF!</definedName>
    <definedName name="BExOHTQPP8LQ98L6PYUI6QW08YID" hidden="1">#REF!</definedName>
    <definedName name="BExOHUHN7UXHYAJFJJFU805UZ0NB" localSheetId="15" hidden="1">#REF!</definedName>
    <definedName name="BExOHUHN7UXHYAJFJJFU805UZ0NB" localSheetId="14" hidden="1">#REF!</definedName>
    <definedName name="BExOHUHN7UXHYAJFJJFU805UZ0NB" hidden="1">#REF!</definedName>
    <definedName name="BExOHX6Q6NJI793PGX59O5EKTP4G" localSheetId="15" hidden="1">#REF!</definedName>
    <definedName name="BExOHX6Q6NJI793PGX59O5EKTP4G" localSheetId="14" hidden="1">#REF!</definedName>
    <definedName name="BExOHX6Q6NJI793PGX59O5EKTP4G" hidden="1">#REF!</definedName>
    <definedName name="BExOI5VMTHH7Y8MQQ1N635CHYI0P" localSheetId="15" hidden="1">#REF!</definedName>
    <definedName name="BExOI5VMTHH7Y8MQQ1N635CHYI0P" localSheetId="14" hidden="1">#REF!</definedName>
    <definedName name="BExOI5VMTHH7Y8MQQ1N635CHYI0P" hidden="1">#REF!</definedName>
    <definedName name="BExOIEVCP4Y6VDS23AK84MCYYHRT" localSheetId="15" hidden="1">#REF!</definedName>
    <definedName name="BExOIEVCP4Y6VDS23AK84MCYYHRT" localSheetId="14" hidden="1">#REF!</definedName>
    <definedName name="BExOIEVCP4Y6VDS23AK84MCYYHRT" hidden="1">#REF!</definedName>
    <definedName name="BExOIFRP0HEHF5D7JSZ0X8ADJ79U" localSheetId="15" hidden="1">#REF!</definedName>
    <definedName name="BExOIFRP0HEHF5D7JSZ0X8ADJ79U" localSheetId="14" hidden="1">#REF!</definedName>
    <definedName name="BExOIFRP0HEHF5D7JSZ0X8ADJ79U" hidden="1">#REF!</definedName>
    <definedName name="BExOIHPQIXR0NDR5WD01BZKPKEO3" localSheetId="15" hidden="1">#REF!</definedName>
    <definedName name="BExOIHPQIXR0NDR5WD01BZKPKEO3" localSheetId="14" hidden="1">#REF!</definedName>
    <definedName name="BExOIHPQIXR0NDR5WD01BZKPKEO3" hidden="1">#REF!</definedName>
    <definedName name="BExOIM7L0Z3LSII9P7ZTV4KJ8RMA" localSheetId="15" hidden="1">#REF!</definedName>
    <definedName name="BExOIM7L0Z3LSII9P7ZTV4KJ8RMA" localSheetId="14" hidden="1">#REF!</definedName>
    <definedName name="BExOIM7L0Z3LSII9P7ZTV4KJ8RMA" hidden="1">#REF!</definedName>
    <definedName name="BExOIWJVMJ6MG6JC4SPD1L00OHU1" localSheetId="15" hidden="1">#REF!</definedName>
    <definedName name="BExOIWJVMJ6MG6JC4SPD1L00OHU1" localSheetId="14" hidden="1">#REF!</definedName>
    <definedName name="BExOIWJVMJ6MG6JC4SPD1L00OHU1" hidden="1">#REF!</definedName>
    <definedName name="BExOIYCN8Z4JK3OOG86KYUCV0ME8" localSheetId="15" hidden="1">#REF!</definedName>
    <definedName name="BExOIYCN8Z4JK3OOG86KYUCV0ME8" localSheetId="14" hidden="1">#REF!</definedName>
    <definedName name="BExOIYCN8Z4JK3OOG86KYUCV0ME8" hidden="1">#REF!</definedName>
    <definedName name="BExOJ3AKZ9BCBZT3KD8WMSLK6MN2" localSheetId="15" hidden="1">#REF!</definedName>
    <definedName name="BExOJ3AKZ9BCBZT3KD8WMSLK6MN2" localSheetId="14" hidden="1">#REF!</definedName>
    <definedName name="BExOJ3AKZ9BCBZT3KD8WMSLK6MN2" hidden="1">#REF!</definedName>
    <definedName name="BExOJ7XQK71I4YZDD29AKOOWZ47E" localSheetId="15" hidden="1">#REF!</definedName>
    <definedName name="BExOJ7XQK71I4YZDD29AKOOWZ47E" localSheetId="14" hidden="1">#REF!</definedName>
    <definedName name="BExOJ7XQK71I4YZDD29AKOOWZ47E" hidden="1">#REF!</definedName>
    <definedName name="BExOJAXS2THXXIJMV2F2LZKMI589" localSheetId="15" hidden="1">#REF!</definedName>
    <definedName name="BExOJAXS2THXXIJMV2F2LZKMI589" localSheetId="14" hidden="1">#REF!</definedName>
    <definedName name="BExOJAXS2THXXIJMV2F2LZKMI589" hidden="1">#REF!</definedName>
    <definedName name="BExOJDXKJ43BMD5CFWEMSU5R1BP9" localSheetId="15" hidden="1">#REF!</definedName>
    <definedName name="BExOJDXKJ43BMD5CFWEMSU5R1BP9" localSheetId="14" hidden="1">#REF!</definedName>
    <definedName name="BExOJDXKJ43BMD5CFWEMSU5R1BP9" hidden="1">#REF!</definedName>
    <definedName name="BExOJHZ9KOD9LEP7ES426LHOCXEY" localSheetId="15" hidden="1">#REF!</definedName>
    <definedName name="BExOJHZ9KOD9LEP7ES426LHOCXEY" localSheetId="14" hidden="1">#REF!</definedName>
    <definedName name="BExOJHZ9KOD9LEP7ES426LHOCXEY" hidden="1">#REF!</definedName>
    <definedName name="BExOJM0W6XGSW5MXPTTX0GNF6SFT" localSheetId="15" hidden="1">#REF!</definedName>
    <definedName name="BExOJM0W6XGSW5MXPTTX0GNF6SFT" localSheetId="14" hidden="1">#REF!</definedName>
    <definedName name="BExOJM0W6XGSW5MXPTTX0GNF6SFT" hidden="1">#REF!</definedName>
    <definedName name="BExOJQ7XL1X94G2GP88DSU6OTRKY" localSheetId="15" hidden="1">#REF!</definedName>
    <definedName name="BExOJQ7XL1X94G2GP88DSU6OTRKY" localSheetId="14" hidden="1">#REF!</definedName>
    <definedName name="BExOJQ7XL1X94G2GP88DSU6OTRKY" hidden="1">#REF!</definedName>
    <definedName name="BExOJXEUJJ9SYRJXKYYV2NCCDT2R" localSheetId="15" hidden="1">#REF!</definedName>
    <definedName name="BExOJXEUJJ9SYRJXKYYV2NCCDT2R" localSheetId="14" hidden="1">#REF!</definedName>
    <definedName name="BExOJXEUJJ9SYRJXKYYV2NCCDT2R" hidden="1">#REF!</definedName>
    <definedName name="BExOK0EQYM9JUMAGWOUN7QDH7VMZ" localSheetId="15" hidden="1">#REF!</definedName>
    <definedName name="BExOK0EQYM9JUMAGWOUN7QDH7VMZ" localSheetId="14" hidden="1">#REF!</definedName>
    <definedName name="BExOK0EQYM9JUMAGWOUN7QDH7VMZ" hidden="1">#REF!</definedName>
    <definedName name="BExOK10DBCM0O0CLRF8BB6EEWGB2" localSheetId="15" hidden="1">#REF!</definedName>
    <definedName name="BExOK10DBCM0O0CLRF8BB6EEWGB2" localSheetId="14" hidden="1">#REF!</definedName>
    <definedName name="BExOK10DBCM0O0CLRF8BB6EEWGB2" hidden="1">#REF!</definedName>
    <definedName name="BExOK45QZPFPJ08Z5BZOFLNGPHCZ" localSheetId="15" hidden="1">#REF!</definedName>
    <definedName name="BExOK45QZPFPJ08Z5BZOFLNGPHCZ" localSheetId="14" hidden="1">#REF!</definedName>
    <definedName name="BExOK45QZPFPJ08Z5BZOFLNGPHCZ" hidden="1">#REF!</definedName>
    <definedName name="BExOK4WM9O7QNG6O57FOASI5QSN1" localSheetId="15" hidden="1">#REF!</definedName>
    <definedName name="BExOK4WM9O7QNG6O57FOASI5QSN1" localSheetId="14" hidden="1">#REF!</definedName>
    <definedName name="BExOK4WM9O7QNG6O57FOASI5QSN1" hidden="1">#REF!</definedName>
    <definedName name="BExOK57E3HXBUDOQB4M87JK9OPNE" localSheetId="15" hidden="1">#REF!</definedName>
    <definedName name="BExOK57E3HXBUDOQB4M87JK9OPNE" localSheetId="14" hidden="1">#REF!</definedName>
    <definedName name="BExOK57E3HXBUDOQB4M87JK9OPNE" hidden="1">#REF!</definedName>
    <definedName name="BExOKJLBFD15HACQ01HQLY1U5SE2" localSheetId="15" hidden="1">#REF!</definedName>
    <definedName name="BExOKJLBFD15HACQ01HQLY1U5SE2" localSheetId="14" hidden="1">#REF!</definedName>
    <definedName name="BExOKJLBFD15HACQ01HQLY1U5SE2" hidden="1">#REF!</definedName>
    <definedName name="BExOKTXMJP351VXKH8VT6SXUNIMF" localSheetId="15" hidden="1">#REF!</definedName>
    <definedName name="BExOKTXMJP351VXKH8VT6SXUNIMF" localSheetId="14" hidden="1">#REF!</definedName>
    <definedName name="BExOKTXMJP351VXKH8VT6SXUNIMF" hidden="1">#REF!</definedName>
    <definedName name="BExOKU8GMLOCNVORDE329819XN67" localSheetId="15" hidden="1">#REF!</definedName>
    <definedName name="BExOKU8GMLOCNVORDE329819XN67" localSheetId="14" hidden="1">#REF!</definedName>
    <definedName name="BExOKU8GMLOCNVORDE329819XN67" hidden="1">#REF!</definedName>
    <definedName name="BExOL0Z3Z7IAMHPB91EO2MF49U57" localSheetId="15" hidden="1">#REF!</definedName>
    <definedName name="BExOL0Z3Z7IAMHPB91EO2MF49U57" localSheetId="14" hidden="1">#REF!</definedName>
    <definedName name="BExOL0Z3Z7IAMHPB91EO2MF49U57" hidden="1">#REF!</definedName>
    <definedName name="BExOL7KH12VAR0LG741SIOJTLWFD" localSheetId="15" hidden="1">#REF!</definedName>
    <definedName name="BExOL7KH12VAR0LG741SIOJTLWFD" localSheetId="14" hidden="1">#REF!</definedName>
    <definedName name="BExOL7KH12VAR0LG741SIOJTLWFD" hidden="1">#REF!</definedName>
    <definedName name="BExOLGUYDBS2V3UOK4DVPUW5JZN7" localSheetId="15" hidden="1">#REF!</definedName>
    <definedName name="BExOLGUYDBS2V3UOK4DVPUW5JZN7" localSheetId="14" hidden="1">#REF!</definedName>
    <definedName name="BExOLGUYDBS2V3UOK4DVPUW5JZN7" hidden="1">#REF!</definedName>
    <definedName name="BExOLICXFHJLILCJVFMJE5MGGWKR" localSheetId="15" hidden="1">#REF!</definedName>
    <definedName name="BExOLICXFHJLILCJVFMJE5MGGWKR" localSheetId="14" hidden="1">#REF!</definedName>
    <definedName name="BExOLICXFHJLILCJVFMJE5MGGWKR" hidden="1">#REF!</definedName>
    <definedName name="BExOLOI0WJS3QC12I3ISL0D9AWOF" localSheetId="15" hidden="1">#REF!</definedName>
    <definedName name="BExOLOI0WJS3QC12I3ISL0D9AWOF" localSheetId="14" hidden="1">#REF!</definedName>
    <definedName name="BExOLOI0WJS3QC12I3ISL0D9AWOF" hidden="1">#REF!</definedName>
    <definedName name="BExOLQ5A7IWI0W12J7315E7LBI0O" localSheetId="15" hidden="1">#REF!</definedName>
    <definedName name="BExOLQ5A7IWI0W12J7315E7LBI0O" localSheetId="14" hidden="1">#REF!</definedName>
    <definedName name="BExOLQ5A7IWI0W12J7315E7LBI0O" hidden="1">#REF!</definedName>
    <definedName name="BExOLYZNG5RBD0BTS1OEZJNU92Q5" localSheetId="15" hidden="1">#REF!</definedName>
    <definedName name="BExOLYZNG5RBD0BTS1OEZJNU92Q5" localSheetId="14" hidden="1">#REF!</definedName>
    <definedName name="BExOLYZNG5RBD0BTS1OEZJNU92Q5" hidden="1">#REF!</definedName>
    <definedName name="BExOM136CSOYSV2NE3NAU04Z4414" localSheetId="15" hidden="1">#REF!</definedName>
    <definedName name="BExOM136CSOYSV2NE3NAU04Z4414" localSheetId="14" hidden="1">#REF!</definedName>
    <definedName name="BExOM136CSOYSV2NE3NAU04Z4414" hidden="1">#REF!</definedName>
    <definedName name="BExOM3HIJ3UZPOKJI68KPBJAHPDC" localSheetId="15" hidden="1">#REF!</definedName>
    <definedName name="BExOM3HIJ3UZPOKJI68KPBJAHPDC" localSheetId="14" hidden="1">#REF!</definedName>
    <definedName name="BExOM3HIJ3UZPOKJI68KPBJAHPDC" hidden="1">#REF!</definedName>
    <definedName name="BExOM5QC0I90GVJG1G7NFAIINKAQ" localSheetId="15" hidden="1">#REF!</definedName>
    <definedName name="BExOM5QC0I90GVJG1G7NFAIINKAQ" localSheetId="14" hidden="1">#REF!</definedName>
    <definedName name="BExOM5QC0I90GVJG1G7NFAIINKAQ" hidden="1">#REF!</definedName>
    <definedName name="BExOMKPURE33YQ3K1JG9NVQD4W49" localSheetId="15" hidden="1">#REF!</definedName>
    <definedName name="BExOMKPURE33YQ3K1JG9NVQD4W49" localSheetId="14" hidden="1">#REF!</definedName>
    <definedName name="BExOMKPURE33YQ3K1JG9NVQD4W49" hidden="1">#REF!</definedName>
    <definedName name="BExOMP7NGCLUNFK50QD2LPKRG078" localSheetId="15" hidden="1">#REF!</definedName>
    <definedName name="BExOMP7NGCLUNFK50QD2LPKRG078" localSheetId="14" hidden="1">#REF!</definedName>
    <definedName name="BExOMP7NGCLUNFK50QD2LPKRG078" hidden="1">#REF!</definedName>
    <definedName name="BExOMPNX2853XA8AUM0BLA7CS86A" localSheetId="15" hidden="1">#REF!</definedName>
    <definedName name="BExOMPNX2853XA8AUM0BLA7CS86A" localSheetId="14" hidden="1">#REF!</definedName>
    <definedName name="BExOMPNX2853XA8AUM0BLA7CS86A" hidden="1">#REF!</definedName>
    <definedName name="BExOMU0A6XMY48SZRYL4WQZD13BI" localSheetId="15" hidden="1">#REF!</definedName>
    <definedName name="BExOMU0A6XMY48SZRYL4WQZD13BI" localSheetId="14" hidden="1">#REF!</definedName>
    <definedName name="BExOMU0A6XMY48SZRYL4WQZD13BI" hidden="1">#REF!</definedName>
    <definedName name="BExOMVT0HSNC59DJP4CLISASGHKL" localSheetId="15" hidden="1">#REF!</definedName>
    <definedName name="BExOMVT0HSNC59DJP4CLISASGHKL" localSheetId="14" hidden="1">#REF!</definedName>
    <definedName name="BExOMVT0HSNC59DJP4CLISASGHKL" hidden="1">#REF!</definedName>
    <definedName name="BExON0AX35F2SI0UCVMGWGVIUNI3" localSheetId="15" hidden="1">#REF!</definedName>
    <definedName name="BExON0AX35F2SI0UCVMGWGVIUNI3" localSheetId="14" hidden="1">#REF!</definedName>
    <definedName name="BExON0AX35F2SI0UCVMGWGVIUNI3" hidden="1">#REF!</definedName>
    <definedName name="BExON1I19LN0T10YIIYC5NE9UGMR" localSheetId="15" hidden="1">#REF!</definedName>
    <definedName name="BExON1I19LN0T10YIIYC5NE9UGMR" localSheetId="14" hidden="1">#REF!</definedName>
    <definedName name="BExON1I19LN0T10YIIYC5NE9UGMR" hidden="1">#REF!</definedName>
    <definedName name="BExON41U4296DV3DPG6I5EF3OEYF" localSheetId="15" hidden="1">#REF!</definedName>
    <definedName name="BExON41U4296DV3DPG6I5EF3OEYF" localSheetId="14" hidden="1">#REF!</definedName>
    <definedName name="BExON41U4296DV3DPG6I5EF3OEYF" hidden="1">#REF!</definedName>
    <definedName name="BExONB3A7CO4YD8RB41PHC93BQ9M" localSheetId="15" hidden="1">#REF!</definedName>
    <definedName name="BExONB3A7CO4YD8RB41PHC93BQ9M" localSheetId="14" hidden="1">#REF!</definedName>
    <definedName name="BExONB3A7CO4YD8RB41PHC93BQ9M" hidden="1">#REF!</definedName>
    <definedName name="BExONFQH6UUXF8V0GI4BRIST9RFO" localSheetId="15" hidden="1">#REF!</definedName>
    <definedName name="BExONFQH6UUXF8V0GI4BRIST9RFO" localSheetId="14" hidden="1">#REF!</definedName>
    <definedName name="BExONFQH6UUXF8V0GI4BRIST9RFO" hidden="1">#REF!</definedName>
    <definedName name="BExONIL31DZWU7IFVN3VV0XTXJA1" localSheetId="15" hidden="1">#REF!</definedName>
    <definedName name="BExONIL31DZWU7IFVN3VV0XTXJA1" localSheetId="14" hidden="1">#REF!</definedName>
    <definedName name="BExONIL31DZWU7IFVN3VV0XTXJA1" hidden="1">#REF!</definedName>
    <definedName name="BExONJ1BU17R0F5A2UP1UGJBOGKS" localSheetId="15" hidden="1">#REF!</definedName>
    <definedName name="BExONJ1BU17R0F5A2UP1UGJBOGKS" localSheetId="14" hidden="1">#REF!</definedName>
    <definedName name="BExONJ1BU17R0F5A2UP1UGJBOGKS" hidden="1">#REF!</definedName>
    <definedName name="BExONKZDHE8SS0P4YRLGEQR9KYHF" localSheetId="15" hidden="1">#REF!</definedName>
    <definedName name="BExONKZDHE8SS0P4YRLGEQR9KYHF" localSheetId="14" hidden="1">#REF!</definedName>
    <definedName name="BExONKZDHE8SS0P4YRLGEQR9KYHF" hidden="1">#REF!</definedName>
    <definedName name="BExONNZ9VMHVX3J6NLNJY7KZA61O" localSheetId="15" hidden="1">#REF!</definedName>
    <definedName name="BExONNZ9VMHVX3J6NLNJY7KZA61O" localSheetId="14" hidden="1">#REF!</definedName>
    <definedName name="BExONNZ9VMHVX3J6NLNJY7KZA61O" hidden="1">#REF!</definedName>
    <definedName name="BExONRQ1BAA4F3TXP2MYQ4YCZ09S" localSheetId="15" hidden="1">#REF!</definedName>
    <definedName name="BExONRQ1BAA4F3TXP2MYQ4YCZ09S" localSheetId="14" hidden="1">#REF!</definedName>
    <definedName name="BExONRQ1BAA4F3TXP2MYQ4YCZ09S" hidden="1">#REF!</definedName>
    <definedName name="BExONU4ENMND8RLZX0L5EHPYQQSB" localSheetId="15" hidden="1">#REF!</definedName>
    <definedName name="BExONU4ENMND8RLZX0L5EHPYQQSB" localSheetId="14" hidden="1">#REF!</definedName>
    <definedName name="BExONU4ENMND8RLZX0L5EHPYQQSB" hidden="1">#REF!</definedName>
    <definedName name="BExONXPUEU6ZRSIX4PDJ1DXY679I" localSheetId="15" hidden="1">#REF!</definedName>
    <definedName name="BExONXPUEU6ZRSIX4PDJ1DXY679I" localSheetId="14" hidden="1">#REF!</definedName>
    <definedName name="BExONXPUEU6ZRSIX4PDJ1DXY679I" hidden="1">#REF!</definedName>
    <definedName name="BExOO0KEG2WL5WKKMHN0S2UTIUNG" localSheetId="15" hidden="1">#REF!</definedName>
    <definedName name="BExOO0KEG2WL5WKKMHN0S2UTIUNG" localSheetId="14" hidden="1">#REF!</definedName>
    <definedName name="BExOO0KEG2WL5WKKMHN0S2UTIUNG" hidden="1">#REF!</definedName>
    <definedName name="BExOO1WWIZSGB0YTGKESB45TSVMZ" localSheetId="15" hidden="1">#REF!</definedName>
    <definedName name="BExOO1WWIZSGB0YTGKESB45TSVMZ" localSheetId="14" hidden="1">#REF!</definedName>
    <definedName name="BExOO1WWIZSGB0YTGKESB45TSVMZ" hidden="1">#REF!</definedName>
    <definedName name="BExOO4B8FPAFYPHCTYTX37P1TQM5" localSheetId="15" hidden="1">#REF!</definedName>
    <definedName name="BExOO4B8FPAFYPHCTYTX37P1TQM5" localSheetId="14" hidden="1">#REF!</definedName>
    <definedName name="BExOO4B8FPAFYPHCTYTX37P1TQM5" hidden="1">#REF!</definedName>
    <definedName name="BExOOIULUDOJRMYABWV5CCL906X6" localSheetId="15" hidden="1">#REF!</definedName>
    <definedName name="BExOOIULUDOJRMYABWV5CCL906X6" localSheetId="14" hidden="1">#REF!</definedName>
    <definedName name="BExOOIULUDOJRMYABWV5CCL906X6" hidden="1">#REF!</definedName>
    <definedName name="BExOOJLIWKJW5S7XWJXD8TYV5HQ9" localSheetId="15" hidden="1">#REF!</definedName>
    <definedName name="BExOOJLIWKJW5S7XWJXD8TYV5HQ9" localSheetId="14" hidden="1">#REF!</definedName>
    <definedName name="BExOOJLIWKJW5S7XWJXD8TYV5HQ9" hidden="1">#REF!</definedName>
    <definedName name="BExOOQ1JVWQ9LYXD0V94BRXKTA1I" localSheetId="15" hidden="1">#REF!</definedName>
    <definedName name="BExOOQ1JVWQ9LYXD0V94BRXKTA1I" localSheetId="14" hidden="1">#REF!</definedName>
    <definedName name="BExOOQ1JVWQ9LYXD0V94BRXKTA1I" hidden="1">#REF!</definedName>
    <definedName name="BExOOTN0KTXJCL7E476XBN1CJ553" localSheetId="15" hidden="1">#REF!</definedName>
    <definedName name="BExOOTN0KTXJCL7E476XBN1CJ553" localSheetId="14" hidden="1">#REF!</definedName>
    <definedName name="BExOOTN0KTXJCL7E476XBN1CJ553" hidden="1">#REF!</definedName>
    <definedName name="BExOOVVUJIJNAYDICUUQQ9O7O3TW" localSheetId="15" hidden="1">#REF!</definedName>
    <definedName name="BExOOVVUJIJNAYDICUUQQ9O7O3TW" localSheetId="14" hidden="1">#REF!</definedName>
    <definedName name="BExOOVVUJIJNAYDICUUQQ9O7O3TW" hidden="1">#REF!</definedName>
    <definedName name="BExOP9DDU5MZJKWGFT0MKL44YKIV" localSheetId="15" hidden="1">#REF!</definedName>
    <definedName name="BExOP9DDU5MZJKWGFT0MKL44YKIV" localSheetId="14" hidden="1">#REF!</definedName>
    <definedName name="BExOP9DDU5MZJKWGFT0MKL44YKIV" hidden="1">#REF!</definedName>
    <definedName name="BExOP9DEBV5W5P4Q25J3XCJBP5S9" localSheetId="15" hidden="1">#REF!</definedName>
    <definedName name="BExOP9DEBV5W5P4Q25J3XCJBP5S9" localSheetId="14" hidden="1">#REF!</definedName>
    <definedName name="BExOP9DEBV5W5P4Q25J3XCJBP5S9" hidden="1">#REF!</definedName>
    <definedName name="BExOPFNYRBL0BFM23LZBJTADNOE4" localSheetId="15" hidden="1">#REF!</definedName>
    <definedName name="BExOPFNYRBL0BFM23LZBJTADNOE4" localSheetId="14" hidden="1">#REF!</definedName>
    <definedName name="BExOPFNYRBL0BFM23LZBJTADNOE4" hidden="1">#REF!</definedName>
    <definedName name="BExOPINVFSIZMCVT9YGT2AODVCX3" localSheetId="15" hidden="1">#REF!</definedName>
    <definedName name="BExOPINVFSIZMCVT9YGT2AODVCX3" localSheetId="14" hidden="1">#REF!</definedName>
    <definedName name="BExOPINVFSIZMCVT9YGT2AODVCX3" hidden="1">#REF!</definedName>
    <definedName name="BExOQ1JN4SAC44RTMZIGHSW023WA" localSheetId="15" hidden="1">#REF!</definedName>
    <definedName name="BExOQ1JN4SAC44RTMZIGHSW023WA" localSheetId="14" hidden="1">#REF!</definedName>
    <definedName name="BExOQ1JN4SAC44RTMZIGHSW023WA" hidden="1">#REF!</definedName>
    <definedName name="BExOQ256YMF115DJL3KBPNKABJ90" localSheetId="15" hidden="1">#REF!</definedName>
    <definedName name="BExOQ256YMF115DJL3KBPNKABJ90" localSheetId="14" hidden="1">#REF!</definedName>
    <definedName name="BExOQ256YMF115DJL3KBPNKABJ90" hidden="1">#REF!</definedName>
    <definedName name="BExQ19DEUOLC11IW32E2AMVZLFF1" localSheetId="15" hidden="1">#REF!</definedName>
    <definedName name="BExQ19DEUOLC11IW32E2AMVZLFF1" localSheetId="14" hidden="1">#REF!</definedName>
    <definedName name="BExQ19DEUOLC11IW32E2AMVZLFF1" hidden="1">#REF!</definedName>
    <definedName name="BExQ1OCW3L24TN0BYVRE2NE3IK1O" localSheetId="15" hidden="1">#REF!</definedName>
    <definedName name="BExQ1OCW3L24TN0BYVRE2NE3IK1O" localSheetId="14" hidden="1">#REF!</definedName>
    <definedName name="BExQ1OCW3L24TN0BYVRE2NE3IK1O" hidden="1">#REF!</definedName>
    <definedName name="BExQ29C73XR33S3668YYSYZAIHTG" localSheetId="15" hidden="1">#REF!</definedName>
    <definedName name="BExQ29C73XR33S3668YYSYZAIHTG" localSheetId="14" hidden="1">#REF!</definedName>
    <definedName name="BExQ29C73XR33S3668YYSYZAIHTG" hidden="1">#REF!</definedName>
    <definedName name="BExQ2FS228IUDUP2023RA1D4AO4C" localSheetId="15" hidden="1">#REF!</definedName>
    <definedName name="BExQ2FS228IUDUP2023RA1D4AO4C" localSheetId="14" hidden="1">#REF!</definedName>
    <definedName name="BExQ2FS228IUDUP2023RA1D4AO4C" hidden="1">#REF!</definedName>
    <definedName name="BExQ2L0XYWLY9VPZWXYYFRIRQRJ1" localSheetId="15" hidden="1">#REF!</definedName>
    <definedName name="BExQ2L0XYWLY9VPZWXYYFRIRQRJ1" localSheetId="14" hidden="1">#REF!</definedName>
    <definedName name="BExQ2L0XYWLY9VPZWXYYFRIRQRJ1" hidden="1">#REF!</definedName>
    <definedName name="BExQ2M841F5Z1BQYR8DG5FKK0LIU" localSheetId="15" hidden="1">#REF!</definedName>
    <definedName name="BExQ2M841F5Z1BQYR8DG5FKK0LIU" localSheetId="14" hidden="1">#REF!</definedName>
    <definedName name="BExQ2M841F5Z1BQYR8DG5FKK0LIU" hidden="1">#REF!</definedName>
    <definedName name="BExQ2STHO7AXYTS1VPPHQMX1WT30" localSheetId="15" hidden="1">#REF!</definedName>
    <definedName name="BExQ2STHO7AXYTS1VPPHQMX1WT30" localSheetId="14" hidden="1">#REF!</definedName>
    <definedName name="BExQ2STHO7AXYTS1VPPHQMX1WT30" hidden="1">#REF!</definedName>
    <definedName name="BExQ2XWXHMQMQ99FF9293AEQHABB" localSheetId="15" hidden="1">#REF!</definedName>
    <definedName name="BExQ2XWXHMQMQ99FF9293AEQHABB" localSheetId="14" hidden="1">#REF!</definedName>
    <definedName name="BExQ2XWXHMQMQ99FF9293AEQHABB" hidden="1">#REF!</definedName>
    <definedName name="BExQ300G8I8TK45A0MVHV15422EU" localSheetId="15" hidden="1">#REF!</definedName>
    <definedName name="BExQ300G8I8TK45A0MVHV15422EU" localSheetId="14" hidden="1">#REF!</definedName>
    <definedName name="BExQ300G8I8TK45A0MVHV15422EU" hidden="1">#REF!</definedName>
    <definedName name="BExQ305RBEODGNAETZ0EZQLLDZZD" localSheetId="15" hidden="1">#REF!</definedName>
    <definedName name="BExQ305RBEODGNAETZ0EZQLLDZZD" localSheetId="14" hidden="1">#REF!</definedName>
    <definedName name="BExQ305RBEODGNAETZ0EZQLLDZZD" hidden="1">#REF!</definedName>
    <definedName name="BExQ37SZQJSC2C73FY2IJY852LVP" localSheetId="15" hidden="1">#REF!</definedName>
    <definedName name="BExQ37SZQJSC2C73FY2IJY852LVP" localSheetId="14" hidden="1">#REF!</definedName>
    <definedName name="BExQ37SZQJSC2C73FY2IJY852LVP" hidden="1">#REF!</definedName>
    <definedName name="BExQ39R28MXSG2SEV956F0KZ20AN" localSheetId="15" hidden="1">#REF!</definedName>
    <definedName name="BExQ39R28MXSG2SEV956F0KZ20AN" localSheetId="14" hidden="1">#REF!</definedName>
    <definedName name="BExQ39R28MXSG2SEV956F0KZ20AN" hidden="1">#REF!</definedName>
    <definedName name="BExQ3D1P3M5Z3HLMEZ17E0BLEE4U" localSheetId="15" hidden="1">#REF!</definedName>
    <definedName name="BExQ3D1P3M5Z3HLMEZ17E0BLEE4U" localSheetId="14" hidden="1">#REF!</definedName>
    <definedName name="BExQ3D1P3M5Z3HLMEZ17E0BLEE4U" hidden="1">#REF!</definedName>
    <definedName name="BExQ3EZX6BA2WHKI84SG78UPRTSE" localSheetId="15" hidden="1">#REF!</definedName>
    <definedName name="BExQ3EZX6BA2WHKI84SG78UPRTSE" localSheetId="14" hidden="1">#REF!</definedName>
    <definedName name="BExQ3EZX6BA2WHKI84SG78UPRTSE" hidden="1">#REF!</definedName>
    <definedName name="BExQ3KOX6620WUSBG7PGACNC936P" localSheetId="15" hidden="1">#REF!</definedName>
    <definedName name="BExQ3KOX6620WUSBG7PGACNC936P" localSheetId="14" hidden="1">#REF!</definedName>
    <definedName name="BExQ3KOX6620WUSBG7PGACNC936P" hidden="1">#REF!</definedName>
    <definedName name="BExQ3O4W7QF8BOXTUT4IOGF6YKUD" localSheetId="15" hidden="1">#REF!</definedName>
    <definedName name="BExQ3O4W7QF8BOXTUT4IOGF6YKUD" localSheetId="14" hidden="1">#REF!</definedName>
    <definedName name="BExQ3O4W7QF8BOXTUT4IOGF6YKUD" hidden="1">#REF!</definedName>
    <definedName name="BExQ3PXOWSN8561ZR8IEY8ZASI3B" localSheetId="15" hidden="1">#REF!</definedName>
    <definedName name="BExQ3PXOWSN8561ZR8IEY8ZASI3B" localSheetId="14" hidden="1">#REF!</definedName>
    <definedName name="BExQ3PXOWSN8561ZR8IEY8ZASI3B" hidden="1">#REF!</definedName>
    <definedName name="BExQ3TZF04IPY0B0UG9CQQ5736UA" localSheetId="15" hidden="1">#REF!</definedName>
    <definedName name="BExQ3TZF04IPY0B0UG9CQQ5736UA" localSheetId="14" hidden="1">#REF!</definedName>
    <definedName name="BExQ3TZF04IPY0B0UG9CQQ5736UA" hidden="1">#REF!</definedName>
    <definedName name="BExQ42IU9MNDYLODP41DL6YTZMAR" localSheetId="15" hidden="1">#REF!</definedName>
    <definedName name="BExQ42IU9MNDYLODP41DL6YTZMAR" localSheetId="14" hidden="1">#REF!</definedName>
    <definedName name="BExQ42IU9MNDYLODP41DL6YTZMAR" hidden="1">#REF!</definedName>
    <definedName name="BExQ42O4PHH156IHXSW0JAYAC0NJ" localSheetId="15" hidden="1">#REF!</definedName>
    <definedName name="BExQ42O4PHH156IHXSW0JAYAC0NJ" localSheetId="14" hidden="1">#REF!</definedName>
    <definedName name="BExQ42O4PHH156IHXSW0JAYAC0NJ" hidden="1">#REF!</definedName>
    <definedName name="BExQ452HF7N1HYPXJXQ8WD6SOWUV" localSheetId="15" hidden="1">#REF!</definedName>
    <definedName name="BExQ452HF7N1HYPXJXQ8WD6SOWUV" localSheetId="14" hidden="1">#REF!</definedName>
    <definedName name="BExQ452HF7N1HYPXJXQ8WD6SOWUV" hidden="1">#REF!</definedName>
    <definedName name="BExQ4BTBSHPHVEDRCXC2ROW8PLFC" localSheetId="15" hidden="1">#REF!</definedName>
    <definedName name="BExQ4BTBSHPHVEDRCXC2ROW8PLFC" localSheetId="14" hidden="1">#REF!</definedName>
    <definedName name="BExQ4BTBSHPHVEDRCXC2ROW8PLFC" hidden="1">#REF!</definedName>
    <definedName name="BExQ4DGKF54SRKQUTUT4B1CZSS62" localSheetId="15" hidden="1">#REF!</definedName>
    <definedName name="BExQ4DGKF54SRKQUTUT4B1CZSS62" localSheetId="14" hidden="1">#REF!</definedName>
    <definedName name="BExQ4DGKF54SRKQUTUT4B1CZSS62" hidden="1">#REF!</definedName>
    <definedName name="BExQ4T74LQ5PYTV1MUQUW75A4BDY" localSheetId="15" hidden="1">#REF!</definedName>
    <definedName name="BExQ4T74LQ5PYTV1MUQUW75A4BDY" localSheetId="14" hidden="1">#REF!</definedName>
    <definedName name="BExQ4T74LQ5PYTV1MUQUW75A4BDY" hidden="1">#REF!</definedName>
    <definedName name="BExQ4XJHD7EJCNH7S1MJDZJ2MNWG" localSheetId="15" hidden="1">#REF!</definedName>
    <definedName name="BExQ4XJHD7EJCNH7S1MJDZJ2MNWG" localSheetId="14" hidden="1">#REF!</definedName>
    <definedName name="BExQ4XJHD7EJCNH7S1MJDZJ2MNWG" hidden="1">#REF!</definedName>
    <definedName name="BExQ5039ZCEWBUJHU682G4S89J03" localSheetId="15" hidden="1">#REF!</definedName>
    <definedName name="BExQ5039ZCEWBUJHU682G4S89J03" localSheetId="14" hidden="1">#REF!</definedName>
    <definedName name="BExQ5039ZCEWBUJHU682G4S89J03" hidden="1">#REF!</definedName>
    <definedName name="BExQ56Z9W6YHZHRXOFFI8EFA7CDI" localSheetId="15" hidden="1">#REF!</definedName>
    <definedName name="BExQ56Z9W6YHZHRXOFFI8EFA7CDI" localSheetId="14" hidden="1">#REF!</definedName>
    <definedName name="BExQ56Z9W6YHZHRXOFFI8EFA7CDI" hidden="1">#REF!</definedName>
    <definedName name="BExQ58MP5FO5Q5CIXVMMYWWPEFW3" localSheetId="15" hidden="1">#REF!</definedName>
    <definedName name="BExQ58MP5FO5Q5CIXVMMYWWPEFW3" localSheetId="14" hidden="1">#REF!</definedName>
    <definedName name="BExQ58MP5FO5Q5CIXVMMYWWPEFW3" hidden="1">#REF!</definedName>
    <definedName name="BExQ5KX3Z668H1KUCKZ9J24HUQ1F" localSheetId="15" hidden="1">#REF!</definedName>
    <definedName name="BExQ5KX3Z668H1KUCKZ9J24HUQ1F" localSheetId="14" hidden="1">#REF!</definedName>
    <definedName name="BExQ5KX3Z668H1KUCKZ9J24HUQ1F" hidden="1">#REF!</definedName>
    <definedName name="BExQ5SPMSOCJYLAY20NB5A6O32RE" localSheetId="15" hidden="1">#REF!</definedName>
    <definedName name="BExQ5SPMSOCJYLAY20NB5A6O32RE" localSheetId="14" hidden="1">#REF!</definedName>
    <definedName name="BExQ5SPMSOCJYLAY20NB5A6O32RE" hidden="1">#REF!</definedName>
    <definedName name="BExQ5UICMGTMK790KTLK49MAGXRC" localSheetId="15" hidden="1">#REF!</definedName>
    <definedName name="BExQ5UICMGTMK790KTLK49MAGXRC" localSheetId="14" hidden="1">#REF!</definedName>
    <definedName name="BExQ5UICMGTMK790KTLK49MAGXRC" hidden="1">#REF!</definedName>
    <definedName name="BExQ5YUUK9FD0QGTY4WD0W90O7OL" localSheetId="15" hidden="1">#REF!</definedName>
    <definedName name="BExQ5YUUK9FD0QGTY4WD0W90O7OL" localSheetId="14" hidden="1">#REF!</definedName>
    <definedName name="BExQ5YUUK9FD0QGTY4WD0W90O7OL" hidden="1">#REF!</definedName>
    <definedName name="BExQ62WGBSDPG7ZU34W0N8X45R3X" localSheetId="15" hidden="1">#REF!</definedName>
    <definedName name="BExQ62WGBSDPG7ZU34W0N8X45R3X" localSheetId="14" hidden="1">#REF!</definedName>
    <definedName name="BExQ62WGBSDPG7ZU34W0N8X45R3X" hidden="1">#REF!</definedName>
    <definedName name="BExQ63793YQ9BH7JLCNRIATIGTRG" localSheetId="15" hidden="1">#REF!</definedName>
    <definedName name="BExQ63793YQ9BH7JLCNRIATIGTRG" localSheetId="14" hidden="1">#REF!</definedName>
    <definedName name="BExQ63793YQ9BH7JLCNRIATIGTRG" hidden="1">#REF!</definedName>
    <definedName name="BExQ6CN1EF2UPZ57ZYMGK8TUJQSS" localSheetId="15" hidden="1">#REF!</definedName>
    <definedName name="BExQ6CN1EF2UPZ57ZYMGK8TUJQSS" localSheetId="14" hidden="1">#REF!</definedName>
    <definedName name="BExQ6CN1EF2UPZ57ZYMGK8TUJQSS" hidden="1">#REF!</definedName>
    <definedName name="BExQ6FSF8BMWVLJI7Y7MKPG9SU5O" localSheetId="15" hidden="1">#REF!</definedName>
    <definedName name="BExQ6FSF8BMWVLJI7Y7MKPG9SU5O" localSheetId="14" hidden="1">#REF!</definedName>
    <definedName name="BExQ6FSF8BMWVLJI7Y7MKPG9SU5O" hidden="1">#REF!</definedName>
    <definedName name="BExQ6M2YXJ8AMRJF3QGHC40ADAHZ" localSheetId="15" hidden="1">#REF!</definedName>
    <definedName name="BExQ6M2YXJ8AMRJF3QGHC40ADAHZ" localSheetId="14" hidden="1">#REF!</definedName>
    <definedName name="BExQ6M2YXJ8AMRJF3QGHC40ADAHZ" hidden="1">#REF!</definedName>
    <definedName name="BExQ6M8B0X44N9TV56ATUVHGDI00" localSheetId="15" hidden="1">#REF!</definedName>
    <definedName name="BExQ6M8B0X44N9TV56ATUVHGDI00" localSheetId="14" hidden="1">#REF!</definedName>
    <definedName name="BExQ6M8B0X44N9TV56ATUVHGDI00" hidden="1">#REF!</definedName>
    <definedName name="BExQ6POH065GV0I74XXVD0VUPBJW" localSheetId="15" hidden="1">#REF!</definedName>
    <definedName name="BExQ6POH065GV0I74XXVD0VUPBJW" localSheetId="14" hidden="1">#REF!</definedName>
    <definedName name="BExQ6POH065GV0I74XXVD0VUPBJW" hidden="1">#REF!</definedName>
    <definedName name="BExQ6WV9KPSMXPPLGZ3KK4WNYTHU" localSheetId="15" hidden="1">#REF!</definedName>
    <definedName name="BExQ6WV9KPSMXPPLGZ3KK4WNYTHU" localSheetId="14" hidden="1">#REF!</definedName>
    <definedName name="BExQ6WV9KPSMXPPLGZ3KK4WNYTHU" hidden="1">#REF!</definedName>
    <definedName name="BExQ7541G92R52ECOIYO6UXIWJJ4" localSheetId="15" hidden="1">#REF!</definedName>
    <definedName name="BExQ7541G92R52ECOIYO6UXIWJJ4" localSheetId="14" hidden="1">#REF!</definedName>
    <definedName name="BExQ7541G92R52ECOIYO6UXIWJJ4" hidden="1">#REF!</definedName>
    <definedName name="BExQ783XTMM2A9I3UKCFWJH1PP2N" localSheetId="15" hidden="1">#REF!</definedName>
    <definedName name="BExQ783XTMM2A9I3UKCFWJH1PP2N" localSheetId="14" hidden="1">#REF!</definedName>
    <definedName name="BExQ783XTMM2A9I3UKCFWJH1PP2N" hidden="1">#REF!</definedName>
    <definedName name="BExQ79LX01ZPQB8EGD1ZHR2VK2H3" localSheetId="15" hidden="1">#REF!</definedName>
    <definedName name="BExQ79LX01ZPQB8EGD1ZHR2VK2H3" localSheetId="14" hidden="1">#REF!</definedName>
    <definedName name="BExQ79LX01ZPQB8EGD1ZHR2VK2H3" hidden="1">#REF!</definedName>
    <definedName name="BExQ7B3V9MGDK2OIJ61XXFBFLJFZ" localSheetId="15" hidden="1">#REF!</definedName>
    <definedName name="BExQ7B3V9MGDK2OIJ61XXFBFLJFZ" localSheetId="14" hidden="1">#REF!</definedName>
    <definedName name="BExQ7B3V9MGDK2OIJ61XXFBFLJFZ" hidden="1">#REF!</definedName>
    <definedName name="BExQ7CB046NVPF9ZXDGA7OXOLSLX" localSheetId="15" hidden="1">#REF!</definedName>
    <definedName name="BExQ7CB046NVPF9ZXDGA7OXOLSLX" localSheetId="14" hidden="1">#REF!</definedName>
    <definedName name="BExQ7CB046NVPF9ZXDGA7OXOLSLX" hidden="1">#REF!</definedName>
    <definedName name="BExQ7IWDCGGOO1HTJ97YGO1CK3R9" localSheetId="15" hidden="1">#REF!</definedName>
    <definedName name="BExQ7IWDCGGOO1HTJ97YGO1CK3R9" localSheetId="14" hidden="1">#REF!</definedName>
    <definedName name="BExQ7IWDCGGOO1HTJ97YGO1CK3R9" hidden="1">#REF!</definedName>
    <definedName name="BExQ7JNFIEGS2HKNBALH3Q2N5G7Z" localSheetId="15" hidden="1">#REF!</definedName>
    <definedName name="BExQ7JNFIEGS2HKNBALH3Q2N5G7Z" localSheetId="14" hidden="1">#REF!</definedName>
    <definedName name="BExQ7JNFIEGS2HKNBALH3Q2N5G7Z" hidden="1">#REF!</definedName>
    <definedName name="BExQ7MY3U2Z1IZ71U5LJUD00VVB4" localSheetId="15" hidden="1">#REF!</definedName>
    <definedName name="BExQ7MY3U2Z1IZ71U5LJUD00VVB4" localSheetId="14" hidden="1">#REF!</definedName>
    <definedName name="BExQ7MY3U2Z1IZ71U5LJUD00VVB4" hidden="1">#REF!</definedName>
    <definedName name="BExQ7XL2Q1GVUFL1F9KK0K0EXMWG" localSheetId="15" hidden="1">#REF!</definedName>
    <definedName name="BExQ7XL2Q1GVUFL1F9KK0K0EXMWG" localSheetId="14" hidden="1">#REF!</definedName>
    <definedName name="BExQ7XL2Q1GVUFL1F9KK0K0EXMWG" hidden="1">#REF!</definedName>
    <definedName name="BExQ8469L3ZRZ3KYZPYMSJIDL7Y5" localSheetId="15" hidden="1">#REF!</definedName>
    <definedName name="BExQ8469L3ZRZ3KYZPYMSJIDL7Y5" localSheetId="14" hidden="1">#REF!</definedName>
    <definedName name="BExQ8469L3ZRZ3KYZPYMSJIDL7Y5" hidden="1">#REF!</definedName>
    <definedName name="BExQ84MJB94HL3BWRN50M4NCB6Z0" localSheetId="15" hidden="1">#REF!</definedName>
    <definedName name="BExQ84MJB94HL3BWRN50M4NCB6Z0" localSheetId="14" hidden="1">#REF!</definedName>
    <definedName name="BExQ84MJB94HL3BWRN50M4NCB6Z0" hidden="1">#REF!</definedName>
    <definedName name="BExQ8583ZE00NW7T9OF11OT9IA14" localSheetId="15" hidden="1">#REF!</definedName>
    <definedName name="BExQ8583ZE00NW7T9OF11OT9IA14" localSheetId="14" hidden="1">#REF!</definedName>
    <definedName name="BExQ8583ZE00NW7T9OF11OT9IA14" hidden="1">#REF!</definedName>
    <definedName name="BExQ8A0RPE3IMIFIZLUE7KD2N21W" localSheetId="15" hidden="1">#REF!</definedName>
    <definedName name="BExQ8A0RPE3IMIFIZLUE7KD2N21W" localSheetId="14" hidden="1">#REF!</definedName>
    <definedName name="BExQ8A0RPE3IMIFIZLUE7KD2N21W" hidden="1">#REF!</definedName>
    <definedName name="BExQ8ABK6H1ADV2R2OYT8NFFYG2N" localSheetId="15" hidden="1">#REF!</definedName>
    <definedName name="BExQ8ABK6H1ADV2R2OYT8NFFYG2N" localSheetId="14" hidden="1">#REF!</definedName>
    <definedName name="BExQ8ABK6H1ADV2R2OYT8NFFYG2N" hidden="1">#REF!</definedName>
    <definedName name="BExQ8DM90XJ6GCJIK9LC5O82I2TJ" localSheetId="15" hidden="1">#REF!</definedName>
    <definedName name="BExQ8DM90XJ6GCJIK9LC5O82I2TJ" localSheetId="14" hidden="1">#REF!</definedName>
    <definedName name="BExQ8DM90XJ6GCJIK9LC5O82I2TJ" hidden="1">#REF!</definedName>
    <definedName name="BExQ8G0K46ZORA0QVQTDI7Z8LXGF" localSheetId="15" hidden="1">#REF!</definedName>
    <definedName name="BExQ8G0K46ZORA0QVQTDI7Z8LXGF" localSheetId="14" hidden="1">#REF!</definedName>
    <definedName name="BExQ8G0K46ZORA0QVQTDI7Z8LXGF" hidden="1">#REF!</definedName>
    <definedName name="BExQ8O3WEU8HNTTGKTW5T0QSKCLP" localSheetId="15" hidden="1">#REF!</definedName>
    <definedName name="BExQ8O3WEU8HNTTGKTW5T0QSKCLP" localSheetId="14" hidden="1">#REF!</definedName>
    <definedName name="BExQ8O3WEU8HNTTGKTW5T0QSKCLP" hidden="1">#REF!</definedName>
    <definedName name="BExQ8ZCEDBOBJA3D9LDP5TU2WYGR" localSheetId="15" hidden="1">#REF!</definedName>
    <definedName name="BExQ8ZCEDBOBJA3D9LDP5TU2WYGR" localSheetId="14" hidden="1">#REF!</definedName>
    <definedName name="BExQ8ZCEDBOBJA3D9LDP5TU2WYGR" hidden="1">#REF!</definedName>
    <definedName name="BExQ94LAW6MAQBWY25WTBFV5PPZJ" localSheetId="15" hidden="1">#REF!</definedName>
    <definedName name="BExQ94LAW6MAQBWY25WTBFV5PPZJ" localSheetId="14" hidden="1">#REF!</definedName>
    <definedName name="BExQ94LAW6MAQBWY25WTBFV5PPZJ" hidden="1">#REF!</definedName>
    <definedName name="BExQ968K8V66L55PCVI3B4VR4FW6" localSheetId="15" hidden="1">#REF!</definedName>
    <definedName name="BExQ968K8V66L55PCVI3B4VR4FW6" localSheetId="14" hidden="1">#REF!</definedName>
    <definedName name="BExQ968K8V66L55PCVI3B4VR4FW6" hidden="1">#REF!</definedName>
    <definedName name="BExQ97QIPOSSRK978N8P234Y1XA4" localSheetId="15" hidden="1">#REF!</definedName>
    <definedName name="BExQ97QIPOSSRK978N8P234Y1XA4" localSheetId="14" hidden="1">#REF!</definedName>
    <definedName name="BExQ97QIPOSSRK978N8P234Y1XA4" hidden="1">#REF!</definedName>
    <definedName name="BExQ9DFHXLBKBS9DWH05G83SL12Z" localSheetId="15" hidden="1">#REF!</definedName>
    <definedName name="BExQ9DFHXLBKBS9DWH05G83SL12Z" localSheetId="14" hidden="1">#REF!</definedName>
    <definedName name="BExQ9DFHXLBKBS9DWH05G83SL12Z" hidden="1">#REF!</definedName>
    <definedName name="BExQ9E6FBAXTHGF3RXANFIA77GXP" localSheetId="15" hidden="1">#REF!</definedName>
    <definedName name="BExQ9E6FBAXTHGF3RXANFIA77GXP" localSheetId="14" hidden="1">#REF!</definedName>
    <definedName name="BExQ9E6FBAXTHGF3RXANFIA77GXP" hidden="1">#REF!</definedName>
    <definedName name="BExQ9J4ID0TGFFFJSQ9PFAMXOYZ1" localSheetId="15" hidden="1">#REF!</definedName>
    <definedName name="BExQ9J4ID0TGFFFJSQ9PFAMXOYZ1" localSheetId="14" hidden="1">#REF!</definedName>
    <definedName name="BExQ9J4ID0TGFFFJSQ9PFAMXOYZ1" hidden="1">#REF!</definedName>
    <definedName name="BExQ9KX9734KIAK7IMRLHCPYDHO2" localSheetId="15" hidden="1">#REF!</definedName>
    <definedName name="BExQ9KX9734KIAK7IMRLHCPYDHO2" localSheetId="14" hidden="1">#REF!</definedName>
    <definedName name="BExQ9KX9734KIAK7IMRLHCPYDHO2" hidden="1">#REF!</definedName>
    <definedName name="BExQ9L81FF4I7816VTPFBDWVU4CW" localSheetId="15" hidden="1">#REF!</definedName>
    <definedName name="BExQ9L81FF4I7816VTPFBDWVU4CW" localSheetId="14" hidden="1">#REF!</definedName>
    <definedName name="BExQ9L81FF4I7816VTPFBDWVU4CW" hidden="1">#REF!</definedName>
    <definedName name="BExQ9M4E2ACZOWWWP1JJIQO8AHUM" localSheetId="15" hidden="1">#REF!</definedName>
    <definedName name="BExQ9M4E2ACZOWWWP1JJIQO8AHUM" localSheetId="14" hidden="1">#REF!</definedName>
    <definedName name="BExQ9M4E2ACZOWWWP1JJIQO8AHUM" hidden="1">#REF!</definedName>
    <definedName name="BExQ9TBCP5IJKSQLYEBE6FQLF16I" localSheetId="15" hidden="1">#REF!</definedName>
    <definedName name="BExQ9TBCP5IJKSQLYEBE6FQLF16I" localSheetId="14" hidden="1">#REF!</definedName>
    <definedName name="BExQ9TBCP5IJKSQLYEBE6FQLF16I" hidden="1">#REF!</definedName>
    <definedName name="BExQ9UTANMJCK7LJ4OQMD6F2Q01L" localSheetId="15" hidden="1">#REF!</definedName>
    <definedName name="BExQ9UTANMJCK7LJ4OQMD6F2Q01L" localSheetId="14" hidden="1">#REF!</definedName>
    <definedName name="BExQ9UTANMJCK7LJ4OQMD6F2Q01L" hidden="1">#REF!</definedName>
    <definedName name="BExQ9ZLYHWABXAA9NJDW8ZS0UQ9P" localSheetId="15" hidden="1">[7]ZZCOOM_M03_Q004!#REF!</definedName>
    <definedName name="BExQ9ZLYHWABXAA9NJDW8ZS0UQ9P" localSheetId="14" hidden="1">[7]ZZCOOM_M03_Q004!#REF!</definedName>
    <definedName name="BExQ9ZLYHWABXAA9NJDW8ZS0UQ9P" hidden="1">[7]ZZCOOM_M03_Q004!#REF!</definedName>
    <definedName name="BExQ9ZWQ19KSRZNZNPY6ZNWEST1J" localSheetId="15" hidden="1">#REF!</definedName>
    <definedName name="BExQ9ZWQ19KSRZNZNPY6ZNWEST1J" localSheetId="0" hidden="1">#REF!</definedName>
    <definedName name="BExQ9ZWQ19KSRZNZNPY6ZNWEST1J" localSheetId="14" hidden="1">#REF!</definedName>
    <definedName name="BExQ9ZWQ19KSRZNZNPY6ZNWEST1J" hidden="1">#REF!</definedName>
    <definedName name="BExQA324HSCK40ENJUT9CS9EC71B" localSheetId="15" hidden="1">#REF!</definedName>
    <definedName name="BExQA324HSCK40ENJUT9CS9EC71B" localSheetId="14" hidden="1">#REF!</definedName>
    <definedName name="BExQA324HSCK40ENJUT9CS9EC71B" hidden="1">#REF!</definedName>
    <definedName name="BExQA55GY0STSNBWQCWN8E31ZXCS" localSheetId="15" hidden="1">#REF!</definedName>
    <definedName name="BExQA55GY0STSNBWQCWN8E31ZXCS" localSheetId="14" hidden="1">#REF!</definedName>
    <definedName name="BExQA55GY0STSNBWQCWN8E31ZXCS" hidden="1">#REF!</definedName>
    <definedName name="BExQA7URC7M82I0T9RUF90GCS15S" localSheetId="15" hidden="1">#REF!</definedName>
    <definedName name="BExQA7URC7M82I0T9RUF90GCS15S" localSheetId="14" hidden="1">#REF!</definedName>
    <definedName name="BExQA7URC7M82I0T9RUF90GCS15S" hidden="1">#REF!</definedName>
    <definedName name="BExQA9HZIN9XEMHEEVHT99UU9Z82" localSheetId="15" hidden="1">#REF!</definedName>
    <definedName name="BExQA9HZIN9XEMHEEVHT99UU9Z82" localSheetId="14" hidden="1">#REF!</definedName>
    <definedName name="BExQA9HZIN9XEMHEEVHT99UU9Z82" hidden="1">#REF!</definedName>
    <definedName name="BExQAELFYH92K8CJL155181UDORO" localSheetId="15" hidden="1">#REF!</definedName>
    <definedName name="BExQAELFYH92K8CJL155181UDORO" localSheetId="14" hidden="1">#REF!</definedName>
    <definedName name="BExQAELFYH92K8CJL155181UDORO" hidden="1">#REF!</definedName>
    <definedName name="BExQAG8PP8R5NJKNQD1U4QOSD6X5" localSheetId="15" hidden="1">#REF!</definedName>
    <definedName name="BExQAG8PP8R5NJKNQD1U4QOSD6X5" localSheetId="14" hidden="1">#REF!</definedName>
    <definedName name="BExQAG8PP8R5NJKNQD1U4QOSD6X5" hidden="1">#REF!</definedName>
    <definedName name="BExQAVTR32SDHZQ69KNYF6UXXKS2" localSheetId="15" hidden="1">#REF!</definedName>
    <definedName name="BExQAVTR32SDHZQ69KNYF6UXXKS2" localSheetId="14" hidden="1">#REF!</definedName>
    <definedName name="BExQAVTR32SDHZQ69KNYF6UXXKS2" hidden="1">#REF!</definedName>
    <definedName name="BExQBBETZJ7LHJ9CLAL3GEKQFEGR" localSheetId="15" hidden="1">#REF!</definedName>
    <definedName name="BExQBBETZJ7LHJ9CLAL3GEKQFEGR" localSheetId="14" hidden="1">#REF!</definedName>
    <definedName name="BExQBBETZJ7LHJ9CLAL3GEKQFEGR" hidden="1">#REF!</definedName>
    <definedName name="BExQBDICMZTSA1X73TMHNO4JSFLN" localSheetId="15" hidden="1">#REF!</definedName>
    <definedName name="BExQBDICMZTSA1X73TMHNO4JSFLN" localSheetId="14" hidden="1">#REF!</definedName>
    <definedName name="BExQBDICMZTSA1X73TMHNO4JSFLN" hidden="1">#REF!</definedName>
    <definedName name="BExQBEER6CRCRPSSL61S0OMH57ZA" localSheetId="15" hidden="1">#REF!</definedName>
    <definedName name="BExQBEER6CRCRPSSL61S0OMH57ZA" localSheetId="14" hidden="1">#REF!</definedName>
    <definedName name="BExQBEER6CRCRPSSL61S0OMH57ZA" hidden="1">#REF!</definedName>
    <definedName name="BExQBFR753FNBMC27WEQJT8UKANJ" localSheetId="15" hidden="1">#REF!</definedName>
    <definedName name="BExQBFR753FNBMC27WEQJT8UKANJ" localSheetId="14" hidden="1">#REF!</definedName>
    <definedName name="BExQBFR753FNBMC27WEQJT8UKANJ" hidden="1">#REF!</definedName>
    <definedName name="BExQBIGGY5TXI2FJVVZSLZ0LTZYH" localSheetId="15" hidden="1">#REF!</definedName>
    <definedName name="BExQBIGGY5TXI2FJVVZSLZ0LTZYH" localSheetId="14" hidden="1">#REF!</definedName>
    <definedName name="BExQBIGGY5TXI2FJVVZSLZ0LTZYH" hidden="1">#REF!</definedName>
    <definedName name="BExQBM1RUSIQ85LLMM2159BYDPIP" localSheetId="15" hidden="1">#REF!</definedName>
    <definedName name="BExQBM1RUSIQ85LLMM2159BYDPIP" localSheetId="14" hidden="1">#REF!</definedName>
    <definedName name="BExQBM1RUSIQ85LLMM2159BYDPIP" hidden="1">#REF!</definedName>
    <definedName name="BExQBOWE543K7PGA5S7SVU2QKPM3" localSheetId="15" hidden="1">#REF!</definedName>
    <definedName name="BExQBOWE543K7PGA5S7SVU2QKPM3" localSheetId="14" hidden="1">#REF!</definedName>
    <definedName name="BExQBOWE543K7PGA5S7SVU2QKPM3" hidden="1">#REF!</definedName>
    <definedName name="BExQBPSOZ47V81YAEURP0NQJNTJH" localSheetId="15" hidden="1">#REF!</definedName>
    <definedName name="BExQBPSOZ47V81YAEURP0NQJNTJH" localSheetId="14" hidden="1">#REF!</definedName>
    <definedName name="BExQBPSOZ47V81YAEURP0NQJNTJH" hidden="1">#REF!</definedName>
    <definedName name="BExQC5TWT21CGBKD0IHAXTIN2QB8" localSheetId="15" hidden="1">#REF!</definedName>
    <definedName name="BExQC5TWT21CGBKD0IHAXTIN2QB8" localSheetId="14" hidden="1">#REF!</definedName>
    <definedName name="BExQC5TWT21CGBKD0IHAXTIN2QB8" hidden="1">#REF!</definedName>
    <definedName name="BExQC94JL9F5GW4S8DQCAF4WB2DA" localSheetId="15" hidden="1">#REF!</definedName>
    <definedName name="BExQC94JL9F5GW4S8DQCAF4WB2DA" localSheetId="14" hidden="1">#REF!</definedName>
    <definedName name="BExQC94JL9F5GW4S8DQCAF4WB2DA" hidden="1">#REF!</definedName>
    <definedName name="BExQCKTD8AT0824LGWREXM1B5D1X" localSheetId="15" hidden="1">#REF!</definedName>
    <definedName name="BExQCKTD8AT0824LGWREXM1B5D1X" localSheetId="14" hidden="1">#REF!</definedName>
    <definedName name="BExQCKTD8AT0824LGWREXM1B5D1X" hidden="1">#REF!</definedName>
    <definedName name="BExQCQ7KF4HVXSD72FF3DJGNNO3M" localSheetId="15" hidden="1">#REF!</definedName>
    <definedName name="BExQCQ7KF4HVXSD72FF3DJGNNO3M" localSheetId="14" hidden="1">#REF!</definedName>
    <definedName name="BExQCQ7KF4HVXSD72FF3DJGNNO3M" hidden="1">#REF!</definedName>
    <definedName name="BExQCRPJXI0WNJUFFAC39C0PFUFK" localSheetId="15" hidden="1">#REF!</definedName>
    <definedName name="BExQCRPJXI0WNJUFFAC39C0PFUFK" localSheetId="14" hidden="1">#REF!</definedName>
    <definedName name="BExQCRPJXI0WNJUFFAC39C0PFUFK" hidden="1">#REF!</definedName>
    <definedName name="BExQD571YWOXKR2SX85K5MKQ0AO2" localSheetId="15" hidden="1">#REF!</definedName>
    <definedName name="BExQD571YWOXKR2SX85K5MKQ0AO2" localSheetId="14" hidden="1">#REF!</definedName>
    <definedName name="BExQD571YWOXKR2SX85K5MKQ0AO2" hidden="1">#REF!</definedName>
    <definedName name="BExQDB6VCHN8PNX8EA6JNIEQ2JC2" localSheetId="15" hidden="1">#REF!</definedName>
    <definedName name="BExQDB6VCHN8PNX8EA6JNIEQ2JC2" localSheetId="14" hidden="1">#REF!</definedName>
    <definedName name="BExQDB6VCHN8PNX8EA6JNIEQ2JC2" hidden="1">#REF!</definedName>
    <definedName name="BExQDE1B6U2Q9B73KBENABP71YM1" localSheetId="15" hidden="1">#REF!</definedName>
    <definedName name="BExQDE1B6U2Q9B73KBENABP71YM1" localSheetId="14" hidden="1">#REF!</definedName>
    <definedName name="BExQDE1B6U2Q9B73KBENABP71YM1" hidden="1">#REF!</definedName>
    <definedName name="BExQDGQCN7ZW41QDUHOBJUGQAX40" localSheetId="15" hidden="1">#REF!</definedName>
    <definedName name="BExQDGQCN7ZW41QDUHOBJUGQAX40" localSheetId="14" hidden="1">#REF!</definedName>
    <definedName name="BExQDGQCN7ZW41QDUHOBJUGQAX40" hidden="1">#REF!</definedName>
    <definedName name="BExQED8ZZUEH0WRNOHXI7V9TVC8K" localSheetId="15" hidden="1">#REF!</definedName>
    <definedName name="BExQED8ZZUEH0WRNOHXI7V9TVC8K" localSheetId="14" hidden="1">#REF!</definedName>
    <definedName name="BExQED8ZZUEH0WRNOHXI7V9TVC8K" hidden="1">#REF!</definedName>
    <definedName name="BExQEF1PIJIB9J24OB0M4X1WLBB0" localSheetId="15" hidden="1">#REF!</definedName>
    <definedName name="BExQEF1PIJIB9J24OB0M4X1WLBB0" localSheetId="14" hidden="1">#REF!</definedName>
    <definedName name="BExQEF1PIJIB9J24OB0M4X1WLBB0" hidden="1">#REF!</definedName>
    <definedName name="BExQEMUA4HEFM4OVO8M8MA8PIAW1" localSheetId="15" hidden="1">#REF!</definedName>
    <definedName name="BExQEMUA4HEFM4OVO8M8MA8PIAW1" localSheetId="14" hidden="1">#REF!</definedName>
    <definedName name="BExQEMUA4HEFM4OVO8M8MA8PIAW1" hidden="1">#REF!</definedName>
    <definedName name="BExQEP38QPDKB85WG2WOL17IMB5S" localSheetId="15" hidden="1">#REF!</definedName>
    <definedName name="BExQEP38QPDKB85WG2WOL17IMB5S" localSheetId="14" hidden="1">#REF!</definedName>
    <definedName name="BExQEP38QPDKB85WG2WOL17IMB5S" hidden="1">#REF!</definedName>
    <definedName name="BExQEQ4XZQFIKUXNU9H7WE7AMZ1U" localSheetId="15" hidden="1">#REF!</definedName>
    <definedName name="BExQEQ4XZQFIKUXNU9H7WE7AMZ1U" localSheetId="14" hidden="1">#REF!</definedName>
    <definedName name="BExQEQ4XZQFIKUXNU9H7WE7AMZ1U" hidden="1">#REF!</definedName>
    <definedName name="BExQF1OEB07CRAP6ALNNMJNJ3P2D" localSheetId="15" hidden="1">#REF!</definedName>
    <definedName name="BExQF1OEB07CRAP6ALNNMJNJ3P2D" localSheetId="14" hidden="1">#REF!</definedName>
    <definedName name="BExQF1OEB07CRAP6ALNNMJNJ3P2D" hidden="1">#REF!</definedName>
    <definedName name="BExQF8KKL224NYD20XYLLM2RE7EW" localSheetId="15" hidden="1">#REF!</definedName>
    <definedName name="BExQF8KKL224NYD20XYLLM2RE7EW" localSheetId="14" hidden="1">#REF!</definedName>
    <definedName name="BExQF8KKL224NYD20XYLLM2RE7EW" hidden="1">#REF!</definedName>
    <definedName name="BExQF9X2AQPFJZTCHTU5PTTR0JAH" localSheetId="15" hidden="1">#REF!</definedName>
    <definedName name="BExQF9X2AQPFJZTCHTU5PTTR0JAH" localSheetId="14" hidden="1">#REF!</definedName>
    <definedName name="BExQF9X2AQPFJZTCHTU5PTTR0JAH" hidden="1">#REF!</definedName>
    <definedName name="BExQFAINO9ODQZX6NSM8EBTRD04E" localSheetId="15" hidden="1">#REF!</definedName>
    <definedName name="BExQFAINO9ODQZX6NSM8EBTRD04E" localSheetId="14" hidden="1">#REF!</definedName>
    <definedName name="BExQFAINO9ODQZX6NSM8EBTRD04E" hidden="1">#REF!</definedName>
    <definedName name="BExQFC0M9KKFMQKPLPEO2RQDB7MM" localSheetId="15" hidden="1">#REF!</definedName>
    <definedName name="BExQFC0M9KKFMQKPLPEO2RQDB7MM" localSheetId="14" hidden="1">#REF!</definedName>
    <definedName name="BExQFC0M9KKFMQKPLPEO2RQDB7MM" hidden="1">#REF!</definedName>
    <definedName name="BExQFEEV7627R8TYZCM28C6V6WHE" localSheetId="15" hidden="1">#REF!</definedName>
    <definedName name="BExQFEEV7627R8TYZCM28C6V6WHE" localSheetId="14" hidden="1">#REF!</definedName>
    <definedName name="BExQFEEV7627R8TYZCM28C6V6WHE" hidden="1">#REF!</definedName>
    <definedName name="BExQFEK8NUD04X2OBRA275ADPSDL" localSheetId="15" hidden="1">#REF!</definedName>
    <definedName name="BExQFEK8NUD04X2OBRA275ADPSDL" localSheetId="14" hidden="1">#REF!</definedName>
    <definedName name="BExQFEK8NUD04X2OBRA275ADPSDL" hidden="1">#REF!</definedName>
    <definedName name="BExQFGYIWDR4W0YF7XR6E4EWWJ02" localSheetId="15" hidden="1">#REF!</definedName>
    <definedName name="BExQFGYIWDR4W0YF7XR6E4EWWJ02" localSheetId="14" hidden="1">#REF!</definedName>
    <definedName name="BExQFGYIWDR4W0YF7XR6E4EWWJ02" hidden="1">#REF!</definedName>
    <definedName name="BExQFPNFKA36IAPS22LAUMBDI4KE" localSheetId="15" hidden="1">#REF!</definedName>
    <definedName name="BExQFPNFKA36IAPS22LAUMBDI4KE" localSheetId="14" hidden="1">#REF!</definedName>
    <definedName name="BExQFPNFKA36IAPS22LAUMBDI4KE" hidden="1">#REF!</definedName>
    <definedName name="BExQFPSWEMA8WBUZ4WK20LR13VSU" localSheetId="15" hidden="1">#REF!</definedName>
    <definedName name="BExQFPSWEMA8WBUZ4WK20LR13VSU" localSheetId="14" hidden="1">#REF!</definedName>
    <definedName name="BExQFPSWEMA8WBUZ4WK20LR13VSU" hidden="1">#REF!</definedName>
    <definedName name="BExQFVSPOSCCPF1TLJPIWYWYB8A9" localSheetId="15" hidden="1">#REF!</definedName>
    <definedName name="BExQFVSPOSCCPF1TLJPIWYWYB8A9" localSheetId="14" hidden="1">#REF!</definedName>
    <definedName name="BExQFVSPOSCCPF1TLJPIWYWYB8A9" hidden="1">#REF!</definedName>
    <definedName name="BExQFWJQXNQAW6LUMOEDS6KMJMYL" localSheetId="15" hidden="1">#REF!</definedName>
    <definedName name="BExQFWJQXNQAW6LUMOEDS6KMJMYL" localSheetId="14" hidden="1">#REF!</definedName>
    <definedName name="BExQFWJQXNQAW6LUMOEDS6KMJMYL" hidden="1">#REF!</definedName>
    <definedName name="BExQG8TYRD2G42UA5ZPCRLNKUDMX" localSheetId="15" hidden="1">#REF!</definedName>
    <definedName name="BExQG8TYRD2G42UA5ZPCRLNKUDMX" localSheetId="14" hidden="1">#REF!</definedName>
    <definedName name="BExQG8TYRD2G42UA5ZPCRLNKUDMX" hidden="1">#REF!</definedName>
    <definedName name="BExQG9A8OZ31BDN5QEGQGWG59A43" localSheetId="15" hidden="1">#REF!</definedName>
    <definedName name="BExQG9A8OZ31BDN5QEGQGWG59A43" localSheetId="14" hidden="1">#REF!</definedName>
    <definedName name="BExQG9A8OZ31BDN5QEGQGWG59A43" hidden="1">#REF!</definedName>
    <definedName name="BExQGGBQ2CMSPV4NV4RA7NMBQER6" localSheetId="15" hidden="1">#REF!</definedName>
    <definedName name="BExQGGBQ2CMSPV4NV4RA7NMBQER6" localSheetId="14" hidden="1">#REF!</definedName>
    <definedName name="BExQGGBQ2CMSPV4NV4RA7NMBQER6" hidden="1">#REF!</definedName>
    <definedName name="BExQGO48J9MPCDQ96RBB9UN9AIGT" localSheetId="15" hidden="1">#REF!</definedName>
    <definedName name="BExQGO48J9MPCDQ96RBB9UN9AIGT" localSheetId="14" hidden="1">#REF!</definedName>
    <definedName name="BExQGO48J9MPCDQ96RBB9UN9AIGT" hidden="1">#REF!</definedName>
    <definedName name="BExQGSBB6MJWDW7AYWA0MSFTXKRR" localSheetId="15" hidden="1">#REF!</definedName>
    <definedName name="BExQGSBB6MJWDW7AYWA0MSFTXKRR" localSheetId="14" hidden="1">#REF!</definedName>
    <definedName name="BExQGSBB6MJWDW7AYWA0MSFTXKRR" hidden="1">#REF!</definedName>
    <definedName name="BExQH0UURAJ13AVO5UI04HSRGVYW" localSheetId="15" hidden="1">#REF!</definedName>
    <definedName name="BExQH0UURAJ13AVO5UI04HSRGVYW" localSheetId="14" hidden="1">#REF!</definedName>
    <definedName name="BExQH0UURAJ13AVO5UI04HSRGVYW" hidden="1">#REF!</definedName>
    <definedName name="BExQH5I0FUT0822E2ITR6M5724UF" localSheetId="15" hidden="1">#REF!</definedName>
    <definedName name="BExQH5I0FUT0822E2ITR6M5724UF" localSheetId="14" hidden="1">#REF!</definedName>
    <definedName name="BExQH5I0FUT0822E2ITR6M5724UF" hidden="1">#REF!</definedName>
    <definedName name="BExQH6ZZY0NR8SE48PSI9D0CU1TC" localSheetId="15" hidden="1">#REF!</definedName>
    <definedName name="BExQH6ZZY0NR8SE48PSI9D0CU1TC" localSheetId="14" hidden="1">#REF!</definedName>
    <definedName name="BExQH6ZZY0NR8SE48PSI9D0CU1TC" hidden="1">#REF!</definedName>
    <definedName name="BExQH9P2MCXAJOVEO4GFQT6MNW22" localSheetId="15" hidden="1">#REF!</definedName>
    <definedName name="BExQH9P2MCXAJOVEO4GFQT6MNW22" localSheetId="14" hidden="1">#REF!</definedName>
    <definedName name="BExQH9P2MCXAJOVEO4GFQT6MNW22" hidden="1">#REF!</definedName>
    <definedName name="BExQHCZSBYUY8OKKJXFYWKBBM6AH" localSheetId="15" hidden="1">#REF!</definedName>
    <definedName name="BExQHCZSBYUY8OKKJXFYWKBBM6AH" localSheetId="14" hidden="1">#REF!</definedName>
    <definedName name="BExQHCZSBYUY8OKKJXFYWKBBM6AH" hidden="1">#REF!</definedName>
    <definedName name="BExQHML1J3V7M9VZ3S2S198637RP" localSheetId="15" hidden="1">#REF!</definedName>
    <definedName name="BExQHML1J3V7M9VZ3S2S198637RP" localSheetId="14" hidden="1">#REF!</definedName>
    <definedName name="BExQHML1J3V7M9VZ3S2S198637RP" hidden="1">#REF!</definedName>
    <definedName name="BExQHPKXZ1K33V2F90NZIQRZYIAW" localSheetId="15" hidden="1">#REF!</definedName>
    <definedName name="BExQHPKXZ1K33V2F90NZIQRZYIAW" localSheetId="14" hidden="1">#REF!</definedName>
    <definedName name="BExQHPKXZ1K33V2F90NZIQRZYIAW" hidden="1">#REF!</definedName>
    <definedName name="BExQHRDNW8YFGT2B35K9CYSS1VAI" localSheetId="15" hidden="1">#REF!</definedName>
    <definedName name="BExQHRDNW8YFGT2B35K9CYSS1VAI" localSheetId="14" hidden="1">#REF!</definedName>
    <definedName name="BExQHRDNW8YFGT2B35K9CYSS1VAI" hidden="1">#REF!</definedName>
    <definedName name="BExQHRZ9FBLUG6G6CC88UZA6V39L" localSheetId="15" hidden="1">#REF!</definedName>
    <definedName name="BExQHRZ9FBLUG6G6CC88UZA6V39L" localSheetId="14" hidden="1">#REF!</definedName>
    <definedName name="BExQHRZ9FBLUG6G6CC88UZA6V39L" hidden="1">#REF!</definedName>
    <definedName name="BExQHVF9KD06AG2RXUQJ9X4PVGX4" localSheetId="15" hidden="1">#REF!</definedName>
    <definedName name="BExQHVF9KD06AG2RXUQJ9X4PVGX4" localSheetId="14" hidden="1">#REF!</definedName>
    <definedName name="BExQHVF9KD06AG2RXUQJ9X4PVGX4" hidden="1">#REF!</definedName>
    <definedName name="BExQHZBHVN2L4HC7ACTR73T5OCV0" localSheetId="15" hidden="1">#REF!</definedName>
    <definedName name="BExQHZBHVN2L4HC7ACTR73T5OCV0" localSheetId="14" hidden="1">#REF!</definedName>
    <definedName name="BExQHZBHVN2L4HC7ACTR73T5OCV0" hidden="1">#REF!</definedName>
    <definedName name="BExQI3O3BBL6MXZNJD1S3UD8WBUU" localSheetId="15" hidden="1">#REF!</definedName>
    <definedName name="BExQI3O3BBL6MXZNJD1S3UD8WBUU" localSheetId="14" hidden="1">#REF!</definedName>
    <definedName name="BExQI3O3BBL6MXZNJD1S3UD8WBUU" hidden="1">#REF!</definedName>
    <definedName name="BExQI7431UOEBYKYPVVMNXBZ2ZP2" localSheetId="15" hidden="1">#REF!</definedName>
    <definedName name="BExQI7431UOEBYKYPVVMNXBZ2ZP2" localSheetId="14" hidden="1">#REF!</definedName>
    <definedName name="BExQI7431UOEBYKYPVVMNXBZ2ZP2" hidden="1">#REF!</definedName>
    <definedName name="BExQI85V9TNLDJT5LTRZS10Y26SG" localSheetId="15" hidden="1">#REF!</definedName>
    <definedName name="BExQI85V9TNLDJT5LTRZS10Y26SG" localSheetId="14" hidden="1">#REF!</definedName>
    <definedName name="BExQI85V9TNLDJT5LTRZS10Y26SG" hidden="1">#REF!</definedName>
    <definedName name="BExQI9ICYVAAXE7L1BQSE1VWSQA9" localSheetId="15" hidden="1">#REF!</definedName>
    <definedName name="BExQI9ICYVAAXE7L1BQSE1VWSQA9" localSheetId="14" hidden="1">#REF!</definedName>
    <definedName name="BExQI9ICYVAAXE7L1BQSE1VWSQA9" hidden="1">#REF!</definedName>
    <definedName name="BExQIAPKHVEV8CU1L3TTHJW67FJ5" localSheetId="15" hidden="1">#REF!</definedName>
    <definedName name="BExQIAPKHVEV8CU1L3TTHJW67FJ5" localSheetId="14" hidden="1">#REF!</definedName>
    <definedName name="BExQIAPKHVEV8CU1L3TTHJW67FJ5" hidden="1">#REF!</definedName>
    <definedName name="BExQIAV02RGEQG6AF0CWXU3MS9BZ" localSheetId="15" hidden="1">#REF!</definedName>
    <definedName name="BExQIAV02RGEQG6AF0CWXU3MS9BZ" localSheetId="14" hidden="1">#REF!</definedName>
    <definedName name="BExQIAV02RGEQG6AF0CWXU3MS9BZ" hidden="1">#REF!</definedName>
    <definedName name="BExQIBB4I3Z6AUU0HYV1DHRS13M4" localSheetId="15" hidden="1">#REF!</definedName>
    <definedName name="BExQIBB4I3Z6AUU0HYV1DHRS13M4" localSheetId="14" hidden="1">#REF!</definedName>
    <definedName name="BExQIBB4I3Z6AUU0HYV1DHRS13M4" hidden="1">#REF!</definedName>
    <definedName name="BExQIBWPAXU7HJZLKGJZY3EB7MIS" localSheetId="15" hidden="1">#REF!</definedName>
    <definedName name="BExQIBWPAXU7HJZLKGJZY3EB7MIS" localSheetId="14" hidden="1">#REF!</definedName>
    <definedName name="BExQIBWPAXU7HJZLKGJZY3EB7MIS" hidden="1">#REF!</definedName>
    <definedName name="BExQIHLP9AT969BKBF22IGW76GLI" localSheetId="15" hidden="1">#REF!</definedName>
    <definedName name="BExQIHLP9AT969BKBF22IGW76GLI" localSheetId="14" hidden="1">#REF!</definedName>
    <definedName name="BExQIHLP9AT969BKBF22IGW76GLI" hidden="1">#REF!</definedName>
    <definedName name="BExQIS8O6R36CI01XRY9ISM99TW9" localSheetId="15" hidden="1">#REF!</definedName>
    <definedName name="BExQIS8O6R36CI01XRY9ISM99TW9" localSheetId="14" hidden="1">#REF!</definedName>
    <definedName name="BExQIS8O6R36CI01XRY9ISM99TW9" hidden="1">#REF!</definedName>
    <definedName name="BExQIVJB9MJ25NDUHTCVMSODJY2C" localSheetId="15" hidden="1">#REF!</definedName>
    <definedName name="BExQIVJB9MJ25NDUHTCVMSODJY2C" localSheetId="14" hidden="1">#REF!</definedName>
    <definedName name="BExQIVJB9MJ25NDUHTCVMSODJY2C" hidden="1">#REF!</definedName>
    <definedName name="BExQIWAEMVTWAU39DWIXT17K2A9Z" localSheetId="15" hidden="1">#REF!</definedName>
    <definedName name="BExQIWAEMVTWAU39DWIXT17K2A9Z" localSheetId="14" hidden="1">#REF!</definedName>
    <definedName name="BExQIWAEMVTWAU39DWIXT17K2A9Z" hidden="1">#REF!</definedName>
    <definedName name="BExQJ72T8UR0U461ZLEGOOEPCDIG" localSheetId="15" hidden="1">#REF!</definedName>
    <definedName name="BExQJ72T8UR0U461ZLEGOOEPCDIG" localSheetId="14" hidden="1">#REF!</definedName>
    <definedName name="BExQJ72T8UR0U461ZLEGOOEPCDIG" hidden="1">#REF!</definedName>
    <definedName name="BExQJAZ2QDORCR0K8PR9VHQZ4Y3P" localSheetId="15" hidden="1">#REF!</definedName>
    <definedName name="BExQJAZ2QDORCR0K8PR9VHQZ4Y3P" localSheetId="14" hidden="1">#REF!</definedName>
    <definedName name="BExQJAZ2QDORCR0K8PR9VHQZ4Y3P" hidden="1">#REF!</definedName>
    <definedName name="BExQJBF7LAX128WR7VTMJC88ZLPG" localSheetId="15" hidden="1">#REF!</definedName>
    <definedName name="BExQJBF7LAX128WR7VTMJC88ZLPG" localSheetId="14" hidden="1">#REF!</definedName>
    <definedName name="BExQJBF7LAX128WR7VTMJC88ZLPG" hidden="1">#REF!</definedName>
    <definedName name="BExQJEVCKX6KZHNCLYXY7D0MX5KN" localSheetId="15" hidden="1">#REF!</definedName>
    <definedName name="BExQJEVCKX6KZHNCLYXY7D0MX5KN" localSheetId="14" hidden="1">#REF!</definedName>
    <definedName name="BExQJEVCKX6KZHNCLYXY7D0MX5KN" hidden="1">#REF!</definedName>
    <definedName name="BExQJJYSDX8B0J1QGF2HL071KKA3" localSheetId="15" hidden="1">#REF!</definedName>
    <definedName name="BExQJJYSDX8B0J1QGF2HL071KKA3" localSheetId="14" hidden="1">#REF!</definedName>
    <definedName name="BExQJJYSDX8B0J1QGF2HL071KKA3" hidden="1">#REF!</definedName>
    <definedName name="BExQK1HV6SQQ7CP8H8IUKI9TYXTD" localSheetId="15" hidden="1">#REF!</definedName>
    <definedName name="BExQK1HV6SQQ7CP8H8IUKI9TYXTD" localSheetId="14" hidden="1">#REF!</definedName>
    <definedName name="BExQK1HV6SQQ7CP8H8IUKI9TYXTD" hidden="1">#REF!</definedName>
    <definedName name="BExQK3LE5CSBW1E4H4KHW548FL2R" localSheetId="15" hidden="1">#REF!</definedName>
    <definedName name="BExQK3LE5CSBW1E4H4KHW548FL2R" localSheetId="14" hidden="1">#REF!</definedName>
    <definedName name="BExQK3LE5CSBW1E4H4KHW548FL2R" hidden="1">#REF!</definedName>
    <definedName name="BExQKG6LD6PLNDGNGO9DJXY865BR" localSheetId="15" hidden="1">#REF!</definedName>
    <definedName name="BExQKG6LD6PLNDGNGO9DJXY865BR" localSheetId="14" hidden="1">#REF!</definedName>
    <definedName name="BExQKG6LD6PLNDGNGO9DJXY865BR" hidden="1">#REF!</definedName>
    <definedName name="BExQKUKG8I4CGS9QYSD0H7NHP4JN" localSheetId="15" hidden="1">#REF!</definedName>
    <definedName name="BExQKUKG8I4CGS9QYSD0H7NHP4JN" localSheetId="14" hidden="1">#REF!</definedName>
    <definedName name="BExQKUKG8I4CGS9QYSD0H7NHP4JN" hidden="1">#REF!</definedName>
    <definedName name="BExQL2NSE8OYZFXQH8A23RMVMFW7" localSheetId="15" hidden="1">#REF!</definedName>
    <definedName name="BExQL2NSE8OYZFXQH8A23RMVMFW7" localSheetId="14" hidden="1">#REF!</definedName>
    <definedName name="BExQL2NSE8OYZFXQH8A23RMVMFW7" hidden="1">#REF!</definedName>
    <definedName name="BExQL4GJ3LZJL6JDEHT7UDXW90TV" localSheetId="15" hidden="1">#REF!</definedName>
    <definedName name="BExQL4GJ3LZJL6JDEHT7UDXW90TV" localSheetId="14" hidden="1">#REF!</definedName>
    <definedName name="BExQL4GJ3LZJL6JDEHT7UDXW90TV" hidden="1">#REF!</definedName>
    <definedName name="BExQLE1TOW3A287TQB0AVWENT8O1" localSheetId="15" hidden="1">#REF!</definedName>
    <definedName name="BExQLE1TOW3A287TQB0AVWENT8O1" localSheetId="14" hidden="1">#REF!</definedName>
    <definedName name="BExQLE1TOW3A287TQB0AVWENT8O1" hidden="1">#REF!</definedName>
    <definedName name="BExRYOYB4A3E5F6MTROY69LR0PMG" localSheetId="15" hidden="1">#REF!</definedName>
    <definedName name="BExRYOYB4A3E5F6MTROY69LR0PMG" localSheetId="14" hidden="1">#REF!</definedName>
    <definedName name="BExRYOYB4A3E5F6MTROY69LR0PMG" hidden="1">#REF!</definedName>
    <definedName name="BExRYZLA9EW71H4SXQR525S72LLP" localSheetId="15" hidden="1">#REF!</definedName>
    <definedName name="BExRYZLA9EW71H4SXQR525S72LLP" localSheetId="14" hidden="1">#REF!</definedName>
    <definedName name="BExRYZLA9EW71H4SXQR525S72LLP" hidden="1">#REF!</definedName>
    <definedName name="BExRZ66M8G9FQ0VFP077QSZBSOA5" localSheetId="15" hidden="1">#REF!</definedName>
    <definedName name="BExRZ66M8G9FQ0VFP077QSZBSOA5" localSheetId="14" hidden="1">#REF!</definedName>
    <definedName name="BExRZ66M8G9FQ0VFP077QSZBSOA5" hidden="1">#REF!</definedName>
    <definedName name="BExRZ8FMQQL46I8AQWU17LRNZD5T" localSheetId="15" hidden="1">#REF!</definedName>
    <definedName name="BExRZ8FMQQL46I8AQWU17LRNZD5T" localSheetId="14" hidden="1">#REF!</definedName>
    <definedName name="BExRZ8FMQQL46I8AQWU17LRNZD5T" hidden="1">#REF!</definedName>
    <definedName name="BExRZIRRIXRUMZ5GOO95S7460BMP" localSheetId="15" hidden="1">#REF!</definedName>
    <definedName name="BExRZIRRIXRUMZ5GOO95S7460BMP" localSheetId="14" hidden="1">#REF!</definedName>
    <definedName name="BExRZIRRIXRUMZ5GOO95S7460BMP" hidden="1">#REF!</definedName>
    <definedName name="BExRZJTNBKKPK7SB4LA31O3OH6PO" localSheetId="15" hidden="1">#REF!</definedName>
    <definedName name="BExRZJTNBKKPK7SB4LA31O3OH6PO" localSheetId="14" hidden="1">#REF!</definedName>
    <definedName name="BExRZJTNBKKPK7SB4LA31O3OH6PO" hidden="1">#REF!</definedName>
    <definedName name="BExRZK9RAHMM0ZLTNSK7A4LDC42D" localSheetId="15" hidden="1">#REF!</definedName>
    <definedName name="BExRZK9RAHMM0ZLTNSK7A4LDC42D" localSheetId="14" hidden="1">#REF!</definedName>
    <definedName name="BExRZK9RAHMM0ZLTNSK7A4LDC42D" hidden="1">#REF!</definedName>
    <definedName name="BExRZNF461H0WDF36L3U0UQSJGZB" localSheetId="15" hidden="1">#REF!</definedName>
    <definedName name="BExRZNF461H0WDF36L3U0UQSJGZB" localSheetId="14" hidden="1">#REF!</definedName>
    <definedName name="BExRZNF461H0WDF36L3U0UQSJGZB" hidden="1">#REF!</definedName>
    <definedName name="BExRZOGSR69INI6GAEPHDWSNK5Q4" localSheetId="15" hidden="1">#REF!</definedName>
    <definedName name="BExRZOGSR69INI6GAEPHDWSNK5Q4" localSheetId="14" hidden="1">#REF!</definedName>
    <definedName name="BExRZOGSR69INI6GAEPHDWSNK5Q4" hidden="1">#REF!</definedName>
    <definedName name="BExS0ASQBKRTPDWFK0KUDFOS9LE5" localSheetId="15" hidden="1">#REF!</definedName>
    <definedName name="BExS0ASQBKRTPDWFK0KUDFOS9LE5" localSheetId="14" hidden="1">#REF!</definedName>
    <definedName name="BExS0ASQBKRTPDWFK0KUDFOS9LE5" hidden="1">#REF!</definedName>
    <definedName name="BExS0GHQUF6YT0RU3TKDEO8CSJYB" localSheetId="15" hidden="1">#REF!</definedName>
    <definedName name="BExS0GHQUF6YT0RU3TKDEO8CSJYB" localSheetId="14" hidden="1">#REF!</definedName>
    <definedName name="BExS0GHQUF6YT0RU3TKDEO8CSJYB" hidden="1">#REF!</definedName>
    <definedName name="BExS0K8IHC45I78DMZBOJ1P13KQA" localSheetId="15" hidden="1">#REF!</definedName>
    <definedName name="BExS0K8IHC45I78DMZBOJ1P13KQA" localSheetId="14" hidden="1">#REF!</definedName>
    <definedName name="BExS0K8IHC45I78DMZBOJ1P13KQA" hidden="1">#REF!</definedName>
    <definedName name="BExS0L4WP69XXUFHED98XIEPB593" localSheetId="15" hidden="1">#REF!</definedName>
    <definedName name="BExS0L4WP69XXUFHED98XIEPB593" localSheetId="14" hidden="1">#REF!</definedName>
    <definedName name="BExS0L4WP69XXUFHED98XIEPB593" hidden="1">#REF!</definedName>
    <definedName name="BExS0Z2O2N4AJXFEPN87NU9ZGAHG" localSheetId="15" hidden="1">#REF!</definedName>
    <definedName name="BExS0Z2O2N4AJXFEPN87NU9ZGAHG" localSheetId="14" hidden="1">#REF!</definedName>
    <definedName name="BExS0Z2O2N4AJXFEPN87NU9ZGAHG" hidden="1">#REF!</definedName>
    <definedName name="BExS15IJV0WW662NXQUVT3FGP4ST" localSheetId="15" hidden="1">#REF!</definedName>
    <definedName name="BExS15IJV0WW662NXQUVT3FGP4ST" localSheetId="14" hidden="1">#REF!</definedName>
    <definedName name="BExS15IJV0WW662NXQUVT3FGP4ST" hidden="1">#REF!</definedName>
    <definedName name="BExS18T8TBNEPF4AU1VJ268XLF3L" localSheetId="15" hidden="1">#REF!</definedName>
    <definedName name="BExS18T8TBNEPF4AU1VJ268XLF3L" localSheetId="14" hidden="1">#REF!</definedName>
    <definedName name="BExS18T8TBNEPF4AU1VJ268XLF3L" hidden="1">#REF!</definedName>
    <definedName name="BExS194110MR25BYJI3CJ2EGZ8XT" localSheetId="15" hidden="1">#REF!</definedName>
    <definedName name="BExS194110MR25BYJI3CJ2EGZ8XT" localSheetId="14" hidden="1">#REF!</definedName>
    <definedName name="BExS194110MR25BYJI3CJ2EGZ8XT" hidden="1">#REF!</definedName>
    <definedName name="BExS1BNVGNSGD4EP90QL8WXYWZ66" localSheetId="15" hidden="1">#REF!</definedName>
    <definedName name="BExS1BNVGNSGD4EP90QL8WXYWZ66" localSheetId="14" hidden="1">#REF!</definedName>
    <definedName name="BExS1BNVGNSGD4EP90QL8WXYWZ66" hidden="1">#REF!</definedName>
    <definedName name="BExS1UE39N6NCND7MAARSBWXS6HU" localSheetId="15" hidden="1">#REF!</definedName>
    <definedName name="BExS1UE39N6NCND7MAARSBWXS6HU" localSheetId="14" hidden="1">#REF!</definedName>
    <definedName name="BExS1UE39N6NCND7MAARSBWXS6HU" hidden="1">#REF!</definedName>
    <definedName name="BExS226HTWL5WVC76MP5A1IBI8WD" localSheetId="15" hidden="1">#REF!</definedName>
    <definedName name="BExS226HTWL5WVC76MP5A1IBI8WD" localSheetId="14" hidden="1">#REF!</definedName>
    <definedName name="BExS226HTWL5WVC76MP5A1IBI8WD" hidden="1">#REF!</definedName>
    <definedName name="BExS26OI2QNNAH2WMDD95Z400048" localSheetId="15" hidden="1">#REF!</definedName>
    <definedName name="BExS26OI2QNNAH2WMDD95Z400048" localSheetId="14" hidden="1">#REF!</definedName>
    <definedName name="BExS26OI2QNNAH2WMDD95Z400048" hidden="1">#REF!</definedName>
    <definedName name="BExS2D4EI622QRKZKVDPRE66M4XA" localSheetId="15" hidden="1">#REF!</definedName>
    <definedName name="BExS2D4EI622QRKZKVDPRE66M4XA" localSheetId="14" hidden="1">#REF!</definedName>
    <definedName name="BExS2D4EI622QRKZKVDPRE66M4XA" hidden="1">#REF!</definedName>
    <definedName name="BExS2DF6B4ZUF3VZLI4G6LJ3BF38" localSheetId="15" hidden="1">#REF!</definedName>
    <definedName name="BExS2DF6B4ZUF3VZLI4G6LJ3BF38" localSheetId="14" hidden="1">#REF!</definedName>
    <definedName name="BExS2DF6B4ZUF3VZLI4G6LJ3BF38" hidden="1">#REF!</definedName>
    <definedName name="BExS2GKEA6VM3PDWKD7XI0KRUHTW" localSheetId="15" hidden="1">#REF!</definedName>
    <definedName name="BExS2GKEA6VM3PDWKD7XI0KRUHTW" localSheetId="14" hidden="1">#REF!</definedName>
    <definedName name="BExS2GKEA6VM3PDWKD7XI0KRUHTW" hidden="1">#REF!</definedName>
    <definedName name="BExS2I2HVU314TXI2DYFRY8XV913" localSheetId="15" hidden="1">#REF!</definedName>
    <definedName name="BExS2I2HVU314TXI2DYFRY8XV913" localSheetId="14" hidden="1">#REF!</definedName>
    <definedName name="BExS2I2HVU314TXI2DYFRY8XV913" hidden="1">#REF!</definedName>
    <definedName name="BExS2QB5FS5LYTFYO4BROTWG3OV5" localSheetId="15" hidden="1">#REF!</definedName>
    <definedName name="BExS2QB5FS5LYTFYO4BROTWG3OV5" localSheetId="14" hidden="1">#REF!</definedName>
    <definedName name="BExS2QB5FS5LYTFYO4BROTWG3OV5" hidden="1">#REF!</definedName>
    <definedName name="BExS2TLU1HONYV6S3ZD9T12D7CIG" localSheetId="15" hidden="1">#REF!</definedName>
    <definedName name="BExS2TLU1HONYV6S3ZD9T12D7CIG" localSheetId="14" hidden="1">#REF!</definedName>
    <definedName name="BExS2TLU1HONYV6S3ZD9T12D7CIG" hidden="1">#REF!</definedName>
    <definedName name="BExS2WLQUVBRZJWQTWUU4CYDY4IN" localSheetId="15" hidden="1">#REF!</definedName>
    <definedName name="BExS2WLQUVBRZJWQTWUU4CYDY4IN" localSheetId="14" hidden="1">#REF!</definedName>
    <definedName name="BExS2WLQUVBRZJWQTWUU4CYDY4IN" hidden="1">#REF!</definedName>
    <definedName name="BExS2YJQV4NUX6135T90Z1Y5R26Q" localSheetId="15" hidden="1">#REF!</definedName>
    <definedName name="BExS2YJQV4NUX6135T90Z1Y5R26Q" localSheetId="14" hidden="1">#REF!</definedName>
    <definedName name="BExS2YJQV4NUX6135T90Z1Y5R26Q" hidden="1">#REF!</definedName>
    <definedName name="BExS318UV9I2FXPQQWUKKX00QLPJ" localSheetId="15" hidden="1">#REF!</definedName>
    <definedName name="BExS318UV9I2FXPQQWUKKX00QLPJ" localSheetId="14" hidden="1">#REF!</definedName>
    <definedName name="BExS318UV9I2FXPQQWUKKX00QLPJ" hidden="1">#REF!</definedName>
    <definedName name="BExS3LBS0SMTHALVM4NRI1BAV1NP" localSheetId="15" hidden="1">#REF!</definedName>
    <definedName name="BExS3LBS0SMTHALVM4NRI1BAV1NP" localSheetId="14" hidden="1">#REF!</definedName>
    <definedName name="BExS3LBS0SMTHALVM4NRI1BAV1NP" hidden="1">#REF!</definedName>
    <definedName name="BExS3MTQ75VBXDGEBURP6YT8RROE" localSheetId="15" hidden="1">#REF!</definedName>
    <definedName name="BExS3MTQ75VBXDGEBURP6YT8RROE" localSheetId="14" hidden="1">#REF!</definedName>
    <definedName name="BExS3MTQ75VBXDGEBURP6YT8RROE" hidden="1">#REF!</definedName>
    <definedName name="BExS3OMGYO0DFN5186UFKEXZ2RX3" localSheetId="15" hidden="1">#REF!</definedName>
    <definedName name="BExS3OMGYO0DFN5186UFKEXZ2RX3" localSheetId="14" hidden="1">#REF!</definedName>
    <definedName name="BExS3OMGYO0DFN5186UFKEXZ2RX3" hidden="1">#REF!</definedName>
    <definedName name="BExS3SDERJ27OER67TIGOVZU13A2" localSheetId="15" hidden="1">#REF!</definedName>
    <definedName name="BExS3SDERJ27OER67TIGOVZU13A2" localSheetId="14" hidden="1">#REF!</definedName>
    <definedName name="BExS3SDERJ27OER67TIGOVZU13A2" hidden="1">#REF!</definedName>
    <definedName name="BExS3STIH9SFG0R6H30P191QZE98" localSheetId="15" hidden="1">#REF!</definedName>
    <definedName name="BExS3STIH9SFG0R6H30P191QZE98" localSheetId="14" hidden="1">#REF!</definedName>
    <definedName name="BExS3STIH9SFG0R6H30P191QZE98" hidden="1">#REF!</definedName>
    <definedName name="BExS46R5WDNU5KL04FKY5LHJUCB8" localSheetId="15" hidden="1">#REF!</definedName>
    <definedName name="BExS46R5WDNU5KL04FKY5LHJUCB8" localSheetId="14" hidden="1">#REF!</definedName>
    <definedName name="BExS46R5WDNU5KL04FKY5LHJUCB8" hidden="1">#REF!</definedName>
    <definedName name="BExS4ASWKM93XA275AXHYP8AG6SU" localSheetId="15" hidden="1">#REF!</definedName>
    <definedName name="BExS4ASWKM93XA275AXHYP8AG6SU" localSheetId="14" hidden="1">#REF!</definedName>
    <definedName name="BExS4ASWKM93XA275AXHYP8AG6SU" hidden="1">#REF!</definedName>
    <definedName name="BExS4IANBC4RO7HIK0MZZ2RPQU78" localSheetId="15" hidden="1">#REF!</definedName>
    <definedName name="BExS4IANBC4RO7HIK0MZZ2RPQU78" localSheetId="14" hidden="1">#REF!</definedName>
    <definedName name="BExS4IANBC4RO7HIK0MZZ2RPQU78" hidden="1">#REF!</definedName>
    <definedName name="BExS4JN3Y6SVBKILQK0R9HS45Y52" localSheetId="15" hidden="1">#REF!</definedName>
    <definedName name="BExS4JN3Y6SVBKILQK0R9HS45Y52" localSheetId="14" hidden="1">#REF!</definedName>
    <definedName name="BExS4JN3Y6SVBKILQK0R9HS45Y52" hidden="1">#REF!</definedName>
    <definedName name="BExS4P6S41O6Z6BED77U3GD9PNH1" localSheetId="15" hidden="1">#REF!</definedName>
    <definedName name="BExS4P6S41O6Z6BED77U3GD9PNH1" localSheetId="14" hidden="1">#REF!</definedName>
    <definedName name="BExS4P6S41O6Z6BED77U3GD9PNH1" hidden="1">#REF!</definedName>
    <definedName name="BExS4PXPURUHFBOKYFJD5J1J2RXC" localSheetId="15" hidden="1">#REF!</definedName>
    <definedName name="BExS4PXPURUHFBOKYFJD5J1J2RXC" localSheetId="14" hidden="1">#REF!</definedName>
    <definedName name="BExS4PXPURUHFBOKYFJD5J1J2RXC" hidden="1">#REF!</definedName>
    <definedName name="BExS4T32HD3YGJ91HTJ2IGVX6V4O" localSheetId="15" hidden="1">#REF!</definedName>
    <definedName name="BExS4T32HD3YGJ91HTJ2IGVX6V4O" localSheetId="14" hidden="1">#REF!</definedName>
    <definedName name="BExS4T32HD3YGJ91HTJ2IGVX6V4O" hidden="1">#REF!</definedName>
    <definedName name="BExS51H0N51UT0FZOPZRCF1GU063" localSheetId="15" hidden="1">#REF!</definedName>
    <definedName name="BExS51H0N51UT0FZOPZRCF1GU063" localSheetId="14" hidden="1">#REF!</definedName>
    <definedName name="BExS51H0N51UT0FZOPZRCF1GU063" hidden="1">#REF!</definedName>
    <definedName name="BExS54X72TJFC41FJK72MLRR2OO7" localSheetId="15" hidden="1">#REF!</definedName>
    <definedName name="BExS54X72TJFC41FJK72MLRR2OO7" localSheetId="14" hidden="1">#REF!</definedName>
    <definedName name="BExS54X72TJFC41FJK72MLRR2OO7" hidden="1">#REF!</definedName>
    <definedName name="BExS59F0PA1V2ZC7S5TN6IT41SXP" localSheetId="15" hidden="1">#REF!</definedName>
    <definedName name="BExS59F0PA1V2ZC7S5TN6IT41SXP" localSheetId="14" hidden="1">#REF!</definedName>
    <definedName name="BExS59F0PA1V2ZC7S5TN6IT41SXP" hidden="1">#REF!</definedName>
    <definedName name="BExS5L3TGB8JVW9ROYWTKYTUPW27" localSheetId="15" hidden="1">#REF!</definedName>
    <definedName name="BExS5L3TGB8JVW9ROYWTKYTUPW27" localSheetId="14" hidden="1">#REF!</definedName>
    <definedName name="BExS5L3TGB8JVW9ROYWTKYTUPW27" hidden="1">#REF!</definedName>
    <definedName name="BExS6GKQ96EHVLYWNJDWXZXUZW90" localSheetId="15" hidden="1">#REF!</definedName>
    <definedName name="BExS6GKQ96EHVLYWNJDWXZXUZW90" localSheetId="14" hidden="1">#REF!</definedName>
    <definedName name="BExS6GKQ96EHVLYWNJDWXZXUZW90" hidden="1">#REF!</definedName>
    <definedName name="BExS6ITKSZFRR01YD5B0F676SYN7" localSheetId="15" hidden="1">#REF!</definedName>
    <definedName name="BExS6ITKSZFRR01YD5B0F676SYN7" localSheetId="14" hidden="1">#REF!</definedName>
    <definedName name="BExS6ITKSZFRR01YD5B0F676SYN7" hidden="1">#REF!</definedName>
    <definedName name="BExS6N0LI574IAC89EFW6CLTCQ33" localSheetId="15" hidden="1">#REF!</definedName>
    <definedName name="BExS6N0LI574IAC89EFW6CLTCQ33" localSheetId="14" hidden="1">#REF!</definedName>
    <definedName name="BExS6N0LI574IAC89EFW6CLTCQ33" hidden="1">#REF!</definedName>
    <definedName name="BExS6N0NEF7XCTT5R600QZ71A44O" localSheetId="15" hidden="1">#REF!</definedName>
    <definedName name="BExS6N0NEF7XCTT5R600QZ71A44O" localSheetId="14" hidden="1">#REF!</definedName>
    <definedName name="BExS6N0NEF7XCTT5R600QZ71A44O" hidden="1">#REF!</definedName>
    <definedName name="BExS6WRDBF3ST86ZOBBUL3GTCR11" localSheetId="15" hidden="1">#REF!</definedName>
    <definedName name="BExS6WRDBF3ST86ZOBBUL3GTCR11" localSheetId="14" hidden="1">#REF!</definedName>
    <definedName name="BExS6WRDBF3ST86ZOBBUL3GTCR11" hidden="1">#REF!</definedName>
    <definedName name="BExS6XNRKR0C3MTA0LV5B60UB908" localSheetId="15" hidden="1">#REF!</definedName>
    <definedName name="BExS6XNRKR0C3MTA0LV5B60UB908" localSheetId="14" hidden="1">#REF!</definedName>
    <definedName name="BExS6XNRKR0C3MTA0LV5B60UB908" hidden="1">#REF!</definedName>
    <definedName name="BExS73NELZEK2MDOLXO2Q7H3EG71" localSheetId="15" hidden="1">#REF!</definedName>
    <definedName name="BExS73NELZEK2MDOLXO2Q7H3EG71" localSheetId="14" hidden="1">#REF!</definedName>
    <definedName name="BExS73NELZEK2MDOLXO2Q7H3EG71" hidden="1">#REF!</definedName>
    <definedName name="BExS7DJF6AXTWAJD7K4ZCD7L6BHV" localSheetId="15" hidden="1">#REF!</definedName>
    <definedName name="BExS7DJF6AXTWAJD7K4ZCD7L6BHV" localSheetId="14" hidden="1">#REF!</definedName>
    <definedName name="BExS7DJF6AXTWAJD7K4ZCD7L6BHV" hidden="1">#REF!</definedName>
    <definedName name="BExS7GOTHHOK287MX2RC853NWQAL" localSheetId="15" hidden="1">#REF!</definedName>
    <definedName name="BExS7GOTHHOK287MX2RC853NWQAL" localSheetId="14" hidden="1">#REF!</definedName>
    <definedName name="BExS7GOTHHOK287MX2RC853NWQAL" hidden="1">#REF!</definedName>
    <definedName name="BExS7TKQYLRZGM93UY3ZJZJBQNFJ" localSheetId="15" hidden="1">#REF!</definedName>
    <definedName name="BExS7TKQYLRZGM93UY3ZJZJBQNFJ" localSheetId="14" hidden="1">#REF!</definedName>
    <definedName name="BExS7TKQYLRZGM93UY3ZJZJBQNFJ" hidden="1">#REF!</definedName>
    <definedName name="BExS7Y2LNGVHSIBKC7C3R6X4LDR6" localSheetId="15" hidden="1">#REF!</definedName>
    <definedName name="BExS7Y2LNGVHSIBKC7C3R6X4LDR6" localSheetId="14" hidden="1">#REF!</definedName>
    <definedName name="BExS7Y2LNGVHSIBKC7C3R6X4LDR6" hidden="1">#REF!</definedName>
    <definedName name="BExS81TE0EY44Y3W2M4Z4MGNP5OM" localSheetId="15" hidden="1">#REF!</definedName>
    <definedName name="BExS81TE0EY44Y3W2M4Z4MGNP5OM" localSheetId="14" hidden="1">#REF!</definedName>
    <definedName name="BExS81TE0EY44Y3W2M4Z4MGNP5OM" hidden="1">#REF!</definedName>
    <definedName name="BExS81YPDZDVJJVS15HV2HDXAC3Y" localSheetId="15" hidden="1">#REF!</definedName>
    <definedName name="BExS81YPDZDVJJVS15HV2HDXAC3Y" localSheetId="14" hidden="1">#REF!</definedName>
    <definedName name="BExS81YPDZDVJJVS15HV2HDXAC3Y" hidden="1">#REF!</definedName>
    <definedName name="BExS82PRVNUTEKQZS56YT2DVF6C2" localSheetId="15" hidden="1">#REF!</definedName>
    <definedName name="BExS82PRVNUTEKQZS56YT2DVF6C2" localSheetId="14" hidden="1">#REF!</definedName>
    <definedName name="BExS82PRVNUTEKQZS56YT2DVF6C2" hidden="1">#REF!</definedName>
    <definedName name="BExS83BCNFAV6DRCB1VTUF96491J" localSheetId="15" hidden="1">#REF!</definedName>
    <definedName name="BExS83BCNFAV6DRCB1VTUF96491J" localSheetId="14" hidden="1">#REF!</definedName>
    <definedName name="BExS83BCNFAV6DRCB1VTUF96491J" hidden="1">#REF!</definedName>
    <definedName name="BExS86GKM9ISCSNZD15BQ5E5L6A5" localSheetId="15" hidden="1">#REF!</definedName>
    <definedName name="BExS86GKM9ISCSNZD15BQ5E5L6A5" localSheetId="14" hidden="1">#REF!</definedName>
    <definedName name="BExS86GKM9ISCSNZD15BQ5E5L6A5" hidden="1">#REF!</definedName>
    <definedName name="BExS89GGRJ55EK546SM31UGE2K8T" localSheetId="15" hidden="1">#REF!</definedName>
    <definedName name="BExS89GGRJ55EK546SM31UGE2K8T" localSheetId="14" hidden="1">#REF!</definedName>
    <definedName name="BExS89GGRJ55EK546SM31UGE2K8T" hidden="1">#REF!</definedName>
    <definedName name="BExS8BPG5A0GR5AO1U951NDGGR0L" localSheetId="15" hidden="1">#REF!</definedName>
    <definedName name="BExS8BPG5A0GR5AO1U951NDGGR0L" localSheetId="14" hidden="1">#REF!</definedName>
    <definedName name="BExS8BPG5A0GR5AO1U951NDGGR0L" hidden="1">#REF!</definedName>
    <definedName name="BExS8CGI0JXFUBD41VFLI0SZSV8F" localSheetId="15" hidden="1">#REF!</definedName>
    <definedName name="BExS8CGI0JXFUBD41VFLI0SZSV8F" localSheetId="14" hidden="1">#REF!</definedName>
    <definedName name="BExS8CGI0JXFUBD41VFLI0SZSV8F" hidden="1">#REF!</definedName>
    <definedName name="BExS8D22FXVQKOEJP01LT0CDI3PS" localSheetId="15" hidden="1">#REF!</definedName>
    <definedName name="BExS8D22FXVQKOEJP01LT0CDI3PS" localSheetId="14" hidden="1">#REF!</definedName>
    <definedName name="BExS8D22FXVQKOEJP01LT0CDI3PS" hidden="1">#REF!</definedName>
    <definedName name="BExS8EEJOZFBUWZDOM3O25AJRUVU" localSheetId="15" hidden="1">#REF!</definedName>
    <definedName name="BExS8EEJOZFBUWZDOM3O25AJRUVU" localSheetId="14" hidden="1">#REF!</definedName>
    <definedName name="BExS8EEJOZFBUWZDOM3O25AJRUVU" hidden="1">#REF!</definedName>
    <definedName name="BExS8GSUS17UY50TEM2AWF36BR9Z" localSheetId="15" hidden="1">#REF!</definedName>
    <definedName name="BExS8GSUS17UY50TEM2AWF36BR9Z" localSheetId="14" hidden="1">#REF!</definedName>
    <definedName name="BExS8GSUS17UY50TEM2AWF36BR9Z" hidden="1">#REF!</definedName>
    <definedName name="BExS8HJRBVG0XI6PWA9KTMJZMQXK" localSheetId="15" hidden="1">#REF!</definedName>
    <definedName name="BExS8HJRBVG0XI6PWA9KTMJZMQXK" localSheetId="14" hidden="1">#REF!</definedName>
    <definedName name="BExS8HJRBVG0XI6PWA9KTMJZMQXK" hidden="1">#REF!</definedName>
    <definedName name="BExS8NE9HUZJH13OXLREOV1BX0OZ" localSheetId="15" hidden="1">#REF!</definedName>
    <definedName name="BExS8NE9HUZJH13OXLREOV1BX0OZ" localSheetId="14" hidden="1">#REF!</definedName>
    <definedName name="BExS8NE9HUZJH13OXLREOV1BX0OZ" hidden="1">#REF!</definedName>
    <definedName name="BExS8R51C8RM2FS6V6IRTYO9GA4A" localSheetId="15" hidden="1">#REF!</definedName>
    <definedName name="BExS8R51C8RM2FS6V6IRTYO9GA4A" localSheetId="14" hidden="1">#REF!</definedName>
    <definedName name="BExS8R51C8RM2FS6V6IRTYO9GA4A" hidden="1">#REF!</definedName>
    <definedName name="BExS8WDX408F60MH1X9B9UZ2H4R7" localSheetId="15" hidden="1">#REF!</definedName>
    <definedName name="BExS8WDX408F60MH1X9B9UZ2H4R7" localSheetId="14" hidden="1">#REF!</definedName>
    <definedName name="BExS8WDX408F60MH1X9B9UZ2H4R7" hidden="1">#REF!</definedName>
    <definedName name="BExS8X4UTVOFE2YEVLO8LTKMSI3A" localSheetId="15" hidden="1">#REF!</definedName>
    <definedName name="BExS8X4UTVOFE2YEVLO8LTKMSI3A" localSheetId="14" hidden="1">#REF!</definedName>
    <definedName name="BExS8X4UTVOFE2YEVLO8LTKMSI3A" hidden="1">#REF!</definedName>
    <definedName name="BExS8Z2W2QEC3MH0BZIYLDFQNUIP" localSheetId="15" hidden="1">#REF!</definedName>
    <definedName name="BExS8Z2W2QEC3MH0BZIYLDFQNUIP" localSheetId="14" hidden="1">#REF!</definedName>
    <definedName name="BExS8Z2W2QEC3MH0BZIYLDFQNUIP" hidden="1">#REF!</definedName>
    <definedName name="BExS92DKGRFFCIA9C0IXDOLO57EP" localSheetId="15" hidden="1">#REF!</definedName>
    <definedName name="BExS92DKGRFFCIA9C0IXDOLO57EP" localSheetId="14" hidden="1">#REF!</definedName>
    <definedName name="BExS92DKGRFFCIA9C0IXDOLO57EP" hidden="1">#REF!</definedName>
    <definedName name="BExS98OB4321YCHLCQ022PXKTT2W" localSheetId="15" hidden="1">#REF!</definedName>
    <definedName name="BExS98OB4321YCHLCQ022PXKTT2W" localSheetId="14" hidden="1">#REF!</definedName>
    <definedName name="BExS98OB4321YCHLCQ022PXKTT2W" hidden="1">#REF!</definedName>
    <definedName name="BExS9C9N8GFISC6HUERJ0EI06GB2" localSheetId="15" hidden="1">#REF!</definedName>
    <definedName name="BExS9C9N8GFISC6HUERJ0EI06GB2" localSheetId="14" hidden="1">#REF!</definedName>
    <definedName name="BExS9C9N8GFISC6HUERJ0EI06GB2" hidden="1">#REF!</definedName>
    <definedName name="BExS9D6619QNINF06KHZHYUAH0S9" localSheetId="15" hidden="1">#REF!</definedName>
    <definedName name="BExS9D6619QNINF06KHZHYUAH0S9" localSheetId="14" hidden="1">#REF!</definedName>
    <definedName name="BExS9D6619QNINF06KHZHYUAH0S9" hidden="1">#REF!</definedName>
    <definedName name="BExS9DX13CACP3J8JDREK30JB1SQ" localSheetId="15" hidden="1">#REF!</definedName>
    <definedName name="BExS9DX13CACP3J8JDREK30JB1SQ" localSheetId="14" hidden="1">#REF!</definedName>
    <definedName name="BExS9DX13CACP3J8JDREK30JB1SQ" hidden="1">#REF!</definedName>
    <definedName name="BExS9FPRS2KRRCS33SE6WFNF5GYL" localSheetId="15" hidden="1">#REF!</definedName>
    <definedName name="BExS9FPRS2KRRCS33SE6WFNF5GYL" localSheetId="14" hidden="1">#REF!</definedName>
    <definedName name="BExS9FPRS2KRRCS33SE6WFNF5GYL" hidden="1">#REF!</definedName>
    <definedName name="BExS9M5VN3VE822UH6TLACVY24CJ" localSheetId="15" hidden="1">#REF!</definedName>
    <definedName name="BExS9M5VN3VE822UH6TLACVY24CJ" localSheetId="14" hidden="1">#REF!</definedName>
    <definedName name="BExS9M5VN3VE822UH6TLACVY24CJ" hidden="1">#REF!</definedName>
    <definedName name="BExS9WI0A6PSEB8N9GPXF2Z7MWHM" localSheetId="15" hidden="1">#REF!</definedName>
    <definedName name="BExS9WI0A6PSEB8N9GPXF2Z7MWHM" localSheetId="14" hidden="1">#REF!</definedName>
    <definedName name="BExS9WI0A6PSEB8N9GPXF2Z7MWHM" hidden="1">#REF!</definedName>
    <definedName name="BExS9XJPZ07ND34OHX60QD382FV6" localSheetId="15" hidden="1">#REF!</definedName>
    <definedName name="BExS9XJPZ07ND34OHX60QD382FV6" localSheetId="14" hidden="1">#REF!</definedName>
    <definedName name="BExS9XJPZ07ND34OHX60QD382FV6" hidden="1">#REF!</definedName>
    <definedName name="BExSA4AJLEEN4R7HU4FRSMYR17TR" localSheetId="15" hidden="1">#REF!</definedName>
    <definedName name="BExSA4AJLEEN4R7HU4FRSMYR17TR" localSheetId="14" hidden="1">#REF!</definedName>
    <definedName name="BExSA4AJLEEN4R7HU4FRSMYR17TR" hidden="1">#REF!</definedName>
    <definedName name="BExSA5HP306TN9XJS0TU619DLRR7" localSheetId="15" hidden="1">#REF!</definedName>
    <definedName name="BExSA5HP306TN9XJS0TU619DLRR7" localSheetId="14" hidden="1">#REF!</definedName>
    <definedName name="BExSA5HP306TN9XJS0TU619DLRR7" hidden="1">#REF!</definedName>
    <definedName name="BExSAAVWQOOIA6B3JHQVGP08HFEM" localSheetId="15" hidden="1">#REF!</definedName>
    <definedName name="BExSAAVWQOOIA6B3JHQVGP08HFEM" localSheetId="14" hidden="1">#REF!</definedName>
    <definedName name="BExSAAVWQOOIA6B3JHQVGP08HFEM" hidden="1">#REF!</definedName>
    <definedName name="BExSAFJ3IICU2M7QPVE4ARYMXZKX" localSheetId="15" hidden="1">#REF!</definedName>
    <definedName name="BExSAFJ3IICU2M7QPVE4ARYMXZKX" localSheetId="14" hidden="1">#REF!</definedName>
    <definedName name="BExSAFJ3IICU2M7QPVE4ARYMXZKX" hidden="1">#REF!</definedName>
    <definedName name="BExSAH6ID8OHX379UXVNGFO8J6KQ" localSheetId="15" hidden="1">#REF!</definedName>
    <definedName name="BExSAH6ID8OHX379UXVNGFO8J6KQ" localSheetId="14" hidden="1">#REF!</definedName>
    <definedName name="BExSAH6ID8OHX379UXVNGFO8J6KQ" hidden="1">#REF!</definedName>
    <definedName name="BExSAQBHIXGQRNIRGCJMBXUPCZQA" localSheetId="15" hidden="1">#REF!</definedName>
    <definedName name="BExSAQBHIXGQRNIRGCJMBXUPCZQA" localSheetId="14" hidden="1">#REF!</definedName>
    <definedName name="BExSAQBHIXGQRNIRGCJMBXUPCZQA" hidden="1">#REF!</definedName>
    <definedName name="BExSAUTCT4P7JP57NOR9MTX33QJZ" localSheetId="15" hidden="1">#REF!</definedName>
    <definedName name="BExSAUTCT4P7JP57NOR9MTX33QJZ" localSheetId="14" hidden="1">#REF!</definedName>
    <definedName name="BExSAUTCT4P7JP57NOR9MTX33QJZ" hidden="1">#REF!</definedName>
    <definedName name="BExSAY9CA9TFXQ9M9FBJRGJO9T9E" localSheetId="15" hidden="1">#REF!</definedName>
    <definedName name="BExSAY9CA9TFXQ9M9FBJRGJO9T9E" localSheetId="14" hidden="1">#REF!</definedName>
    <definedName name="BExSAY9CA9TFXQ9M9FBJRGJO9T9E" hidden="1">#REF!</definedName>
    <definedName name="BExSB4JYKQ3MINI7RAYK5M8BLJDC" localSheetId="15" hidden="1">#REF!</definedName>
    <definedName name="BExSB4JYKQ3MINI7RAYK5M8BLJDC" localSheetId="14" hidden="1">#REF!</definedName>
    <definedName name="BExSB4JYKQ3MINI7RAYK5M8BLJDC" hidden="1">#REF!</definedName>
    <definedName name="BExSBCY73CG3Q15P5BDLDT994XRL" localSheetId="15" hidden="1">#REF!</definedName>
    <definedName name="BExSBCY73CG3Q15P5BDLDT994XRL" localSheetId="14" hidden="1">#REF!</definedName>
    <definedName name="BExSBCY73CG3Q15P5BDLDT994XRL" hidden="1">#REF!</definedName>
    <definedName name="BExSBMOS41ZRLWYLOU29V6Y7YORR" localSheetId="15" hidden="1">#REF!</definedName>
    <definedName name="BExSBMOS41ZRLWYLOU29V6Y7YORR" localSheetId="14" hidden="1">#REF!</definedName>
    <definedName name="BExSBMOS41ZRLWYLOU29V6Y7YORR" hidden="1">#REF!</definedName>
    <definedName name="BExSBPZG22WAMZYIF7CZ686E8X80" localSheetId="15" hidden="1">#REF!</definedName>
    <definedName name="BExSBPZG22WAMZYIF7CZ686E8X80" localSheetId="14" hidden="1">#REF!</definedName>
    <definedName name="BExSBPZG22WAMZYIF7CZ686E8X80" hidden="1">#REF!</definedName>
    <definedName name="BExSBRBXXQMBU1TYDW1BXTEVEPRU" localSheetId="15" hidden="1">#REF!</definedName>
    <definedName name="BExSBRBXXQMBU1TYDW1BXTEVEPRU" localSheetId="14" hidden="1">#REF!</definedName>
    <definedName name="BExSBRBXXQMBU1TYDW1BXTEVEPRU" hidden="1">#REF!</definedName>
    <definedName name="BExSC54998WTZ21DSL0R8UN0Y9JH" localSheetId="15" hidden="1">#REF!</definedName>
    <definedName name="BExSC54998WTZ21DSL0R8UN0Y9JH" localSheetId="14" hidden="1">#REF!</definedName>
    <definedName name="BExSC54998WTZ21DSL0R8UN0Y9JH" hidden="1">#REF!</definedName>
    <definedName name="BExSC60N7WR9PJSNC9B7ORCX9NGY" localSheetId="15" hidden="1">#REF!</definedName>
    <definedName name="BExSC60N7WR9PJSNC9B7ORCX9NGY" localSheetId="14" hidden="1">#REF!</definedName>
    <definedName name="BExSC60N7WR9PJSNC9B7ORCX9NGY" hidden="1">#REF!</definedName>
    <definedName name="BExSCE99EZTILTTCE4NJJF96OYYM" localSheetId="15" hidden="1">#REF!</definedName>
    <definedName name="BExSCE99EZTILTTCE4NJJF96OYYM" localSheetId="14" hidden="1">#REF!</definedName>
    <definedName name="BExSCE99EZTILTTCE4NJJF96OYYM" hidden="1">#REF!</definedName>
    <definedName name="BExSCFWOMYELUEPWVJIRGIQZH5BV" localSheetId="15" hidden="1">#REF!</definedName>
    <definedName name="BExSCFWOMYELUEPWVJIRGIQZH5BV" localSheetId="14" hidden="1">#REF!</definedName>
    <definedName name="BExSCFWOMYELUEPWVJIRGIQZH5BV" hidden="1">#REF!</definedName>
    <definedName name="BExSCHUQZ2HFEWS54X67DIS8OSXZ" localSheetId="15" hidden="1">#REF!</definedName>
    <definedName name="BExSCHUQZ2HFEWS54X67DIS8OSXZ" localSheetId="14" hidden="1">#REF!</definedName>
    <definedName name="BExSCHUQZ2HFEWS54X67DIS8OSXZ" hidden="1">#REF!</definedName>
    <definedName name="BExSCOG41SKKG4GYU76WRWW1CTE6" localSheetId="15" hidden="1">#REF!</definedName>
    <definedName name="BExSCOG41SKKG4GYU76WRWW1CTE6" localSheetId="14" hidden="1">#REF!</definedName>
    <definedName name="BExSCOG41SKKG4GYU76WRWW1CTE6" hidden="1">#REF!</definedName>
    <definedName name="BExSCVC9P86YVFMRKKUVRV29MZXZ" localSheetId="15" hidden="1">#REF!</definedName>
    <definedName name="BExSCVC9P86YVFMRKKUVRV29MZXZ" localSheetId="14" hidden="1">#REF!</definedName>
    <definedName name="BExSCVC9P86YVFMRKKUVRV29MZXZ" hidden="1">#REF!</definedName>
    <definedName name="BExSD233CH4MU9ZMGNRF97ZV7KWU" localSheetId="15" hidden="1">#REF!</definedName>
    <definedName name="BExSD233CH4MU9ZMGNRF97ZV7KWU" localSheetId="14" hidden="1">#REF!</definedName>
    <definedName name="BExSD233CH4MU9ZMGNRF97ZV7KWU" hidden="1">#REF!</definedName>
    <definedName name="BExSD2U0F3BN6IN9N4R2DTTJG15H" localSheetId="15" hidden="1">#REF!</definedName>
    <definedName name="BExSD2U0F3BN6IN9N4R2DTTJG15H" localSheetId="14" hidden="1">#REF!</definedName>
    <definedName name="BExSD2U0F3BN6IN9N4R2DTTJG15H" hidden="1">#REF!</definedName>
    <definedName name="BExSD6A6NY15YSMFH51ST6XJY429" localSheetId="15" hidden="1">#REF!</definedName>
    <definedName name="BExSD6A6NY15YSMFH51ST6XJY429" localSheetId="14" hidden="1">#REF!</definedName>
    <definedName name="BExSD6A6NY15YSMFH51ST6XJY429" hidden="1">#REF!</definedName>
    <definedName name="BExSD9VH6PF6RQ135VOEE08YXPAW" localSheetId="15" hidden="1">#REF!</definedName>
    <definedName name="BExSD9VH6PF6RQ135VOEE08YXPAW" localSheetId="14" hidden="1">#REF!</definedName>
    <definedName name="BExSD9VH6PF6RQ135VOEE08YXPAW" hidden="1">#REF!</definedName>
    <definedName name="BExSDI9QWFD49GEZWZ3KOGM27XRB" localSheetId="15" hidden="1">#REF!</definedName>
    <definedName name="BExSDI9QWFD49GEZWZ3KOGM27XRB" localSheetId="14" hidden="1">#REF!</definedName>
    <definedName name="BExSDI9QWFD49GEZWZ3KOGM27XRB" hidden="1">#REF!</definedName>
    <definedName name="BExSDP5Y04WWMX2WWRITWOX8R5I9" localSheetId="15" hidden="1">#REF!</definedName>
    <definedName name="BExSDP5Y04WWMX2WWRITWOX8R5I9" localSheetId="14" hidden="1">#REF!</definedName>
    <definedName name="BExSDP5Y04WWMX2WWRITWOX8R5I9" hidden="1">#REF!</definedName>
    <definedName name="BExSDSGM203BJTNS9MKCBX453HMD" localSheetId="15" hidden="1">#REF!</definedName>
    <definedName name="BExSDSGM203BJTNS9MKCBX453HMD" localSheetId="14" hidden="1">#REF!</definedName>
    <definedName name="BExSDSGM203BJTNS9MKCBX453HMD" hidden="1">#REF!</definedName>
    <definedName name="BExSDT20XUFXTDM37M148AXAP7HN" localSheetId="15" hidden="1">#REF!</definedName>
    <definedName name="BExSDT20XUFXTDM37M148AXAP7HN" localSheetId="14" hidden="1">#REF!</definedName>
    <definedName name="BExSDT20XUFXTDM37M148AXAP7HN" hidden="1">#REF!</definedName>
    <definedName name="BExSDYLOWNTKCY92LFEDAV8LO7D3" localSheetId="15" hidden="1">#REF!</definedName>
    <definedName name="BExSDYLOWNTKCY92LFEDAV8LO7D3" localSheetId="14" hidden="1">#REF!</definedName>
    <definedName name="BExSDYLOWNTKCY92LFEDAV8LO7D3" hidden="1">#REF!</definedName>
    <definedName name="BExSE277VXZ807WBUB6A1UGQ1SF9" localSheetId="15" hidden="1">#REF!</definedName>
    <definedName name="BExSE277VXZ807WBUB6A1UGQ1SF9" localSheetId="14" hidden="1">#REF!</definedName>
    <definedName name="BExSE277VXZ807WBUB6A1UGQ1SF9" hidden="1">#REF!</definedName>
    <definedName name="BExSE3EDSP4UL6G0I3DZ5SBHMUBU" localSheetId="15" hidden="1">#REF!</definedName>
    <definedName name="BExSE3EDSP4UL6G0I3DZ5SBHMUBU" localSheetId="14" hidden="1">#REF!</definedName>
    <definedName name="BExSE3EDSP4UL6G0I3DZ5SBHMUBU" hidden="1">#REF!</definedName>
    <definedName name="BExSEEHK1VLWD7JBV9SVVVIKQZ3I" localSheetId="15" hidden="1">#REF!</definedName>
    <definedName name="BExSEEHK1VLWD7JBV9SVVVIKQZ3I" localSheetId="14" hidden="1">#REF!</definedName>
    <definedName name="BExSEEHK1VLWD7JBV9SVVVIKQZ3I" hidden="1">#REF!</definedName>
    <definedName name="BExSEITYG8XAMWJ1C8VKU1MB4TEO" localSheetId="15" hidden="1">#REF!</definedName>
    <definedName name="BExSEITYG8XAMWJ1C8VKU1MB4TEO" localSheetId="14" hidden="1">#REF!</definedName>
    <definedName name="BExSEITYG8XAMWJ1C8VKU1MB4TEO" hidden="1">#REF!</definedName>
    <definedName name="BExSEJKZLX37P3V33TRTFJ30BFRK" localSheetId="15" hidden="1">#REF!</definedName>
    <definedName name="BExSEJKZLX37P3V33TRTFJ30BFRK" localSheetId="14" hidden="1">#REF!</definedName>
    <definedName name="BExSEJKZLX37P3V33TRTFJ30BFRK" hidden="1">#REF!</definedName>
    <definedName name="BExSEKXG1AW54E28IG5EODEM0JJV" localSheetId="15" hidden="1">#REF!</definedName>
    <definedName name="BExSEKXG1AW54E28IG5EODEM0JJV" localSheetId="14" hidden="1">#REF!</definedName>
    <definedName name="BExSEKXG1AW54E28IG5EODEM0JJV" hidden="1">#REF!</definedName>
    <definedName name="BExSEO84KVM8R2IV5MFH0XI3IZSN" localSheetId="15" hidden="1">#REF!</definedName>
    <definedName name="BExSEO84KVM8R2IV5MFH0XI3IZSN" localSheetId="14" hidden="1">#REF!</definedName>
    <definedName name="BExSEO84KVM8R2IV5MFH0XI3IZSN" hidden="1">#REF!</definedName>
    <definedName name="BExSEP9UVOAI6TMXKNK587PQ3328" localSheetId="15" hidden="1">#REF!</definedName>
    <definedName name="BExSEP9UVOAI6TMXKNK587PQ3328" localSheetId="14" hidden="1">#REF!</definedName>
    <definedName name="BExSEP9UVOAI6TMXKNK587PQ3328" hidden="1">#REF!</definedName>
    <definedName name="BExSERIU9MUGR4NPZAUJCVXUZ74I" localSheetId="15" hidden="1">#REF!</definedName>
    <definedName name="BExSERIU9MUGR4NPZAUJCVXUZ74I" localSheetId="14" hidden="1">#REF!</definedName>
    <definedName name="BExSERIU9MUGR4NPZAUJCVXUZ74I" hidden="1">#REF!</definedName>
    <definedName name="BExSF07QFLZCO4P6K6QF05XG7PH1" localSheetId="15" hidden="1">#REF!</definedName>
    <definedName name="BExSF07QFLZCO4P6K6QF05XG7PH1" localSheetId="14" hidden="1">#REF!</definedName>
    <definedName name="BExSF07QFLZCO4P6K6QF05XG7PH1" hidden="1">#REF!</definedName>
    <definedName name="BExSFJ8ZAGQ63A4MVMZRQWLVRGQ5" localSheetId="15" hidden="1">#REF!</definedName>
    <definedName name="BExSFJ8ZAGQ63A4MVMZRQWLVRGQ5" localSheetId="14" hidden="1">#REF!</definedName>
    <definedName name="BExSFJ8ZAGQ63A4MVMZRQWLVRGQ5" hidden="1">#REF!</definedName>
    <definedName name="BExSFKQRST2S9KXWWLCXYLKSF4G1" localSheetId="15" hidden="1">#REF!</definedName>
    <definedName name="BExSFKQRST2S9KXWWLCXYLKSF4G1" localSheetId="14" hidden="1">#REF!</definedName>
    <definedName name="BExSFKQRST2S9KXWWLCXYLKSF4G1" hidden="1">#REF!</definedName>
    <definedName name="BExSFOHO6VZ5Y463KL3XYTZBVE3P" localSheetId="15" hidden="1">#REF!</definedName>
    <definedName name="BExSFOHO6VZ5Y463KL3XYTZBVE3P" localSheetId="14" hidden="1">#REF!</definedName>
    <definedName name="BExSFOHO6VZ5Y463KL3XYTZBVE3P" hidden="1">#REF!</definedName>
    <definedName name="BExSFY2ZJOYUEYBX21QZ7AMN2WK1" localSheetId="15" hidden="1">#REF!</definedName>
    <definedName name="BExSFY2ZJOYUEYBX21QZ7AMN2WK1" localSheetId="14" hidden="1">#REF!</definedName>
    <definedName name="BExSFY2ZJOYUEYBX21QZ7AMN2WK1" hidden="1">#REF!</definedName>
    <definedName name="BExSFYDRRTAZVPXRWUF5PDQ97WFF" localSheetId="15" hidden="1">#REF!</definedName>
    <definedName name="BExSFYDRRTAZVPXRWUF5PDQ97WFF" localSheetId="14" hidden="1">#REF!</definedName>
    <definedName name="BExSFYDRRTAZVPXRWUF5PDQ97WFF" hidden="1">#REF!</definedName>
    <definedName name="BExSFZVPFTXA3F0IJ2NGH1GXX9R7" localSheetId="15" hidden="1">#REF!</definedName>
    <definedName name="BExSFZVPFTXA3F0IJ2NGH1GXX9R7" localSheetId="14" hidden="1">#REF!</definedName>
    <definedName name="BExSFZVPFTXA3F0IJ2NGH1GXX9R7" hidden="1">#REF!</definedName>
    <definedName name="BExSG2Q34XRC1K28H4XG6PQM3FTW" localSheetId="15" hidden="1">#REF!</definedName>
    <definedName name="BExSG2Q34XRC1K28H4XG6PQM3FTW" localSheetId="14" hidden="1">#REF!</definedName>
    <definedName name="BExSG2Q34XRC1K28H4XG6PQM3FTW" hidden="1">#REF!</definedName>
    <definedName name="BExSG90Q4ZUU2IPGDYOM169NJV9S" localSheetId="15" hidden="1">#REF!</definedName>
    <definedName name="BExSG90Q4ZUU2IPGDYOM169NJV9S" localSheetId="14" hidden="1">#REF!</definedName>
    <definedName name="BExSG90Q4ZUU2IPGDYOM169NJV9S" hidden="1">#REF!</definedName>
    <definedName name="BExSG9X3DU845PNXYJGGLBQY2UHG" localSheetId="15" hidden="1">#REF!</definedName>
    <definedName name="BExSG9X3DU845PNXYJGGLBQY2UHG" localSheetId="14" hidden="1">#REF!</definedName>
    <definedName name="BExSG9X3DU845PNXYJGGLBQY2UHG" hidden="1">#REF!</definedName>
    <definedName name="BExSGE45J27MDUUNXW7Z8Q33UAON" localSheetId="15" hidden="1">#REF!</definedName>
    <definedName name="BExSGE45J27MDUUNXW7Z8Q33UAON" localSheetId="14" hidden="1">#REF!</definedName>
    <definedName name="BExSGE45J27MDUUNXW7Z8Q33UAON" hidden="1">#REF!</definedName>
    <definedName name="BExSGE9LY91Q0URHB4YAMX0UAMYI" localSheetId="15" hidden="1">#REF!</definedName>
    <definedName name="BExSGE9LY91Q0URHB4YAMX0UAMYI" localSheetId="14" hidden="1">#REF!</definedName>
    <definedName name="BExSGE9LY91Q0URHB4YAMX0UAMYI" hidden="1">#REF!</definedName>
    <definedName name="BExSGLB2URTLBCKBB4Y885W925F2" localSheetId="15" hidden="1">#REF!</definedName>
    <definedName name="BExSGLB2URTLBCKBB4Y885W925F2" localSheetId="14" hidden="1">#REF!</definedName>
    <definedName name="BExSGLB2URTLBCKBB4Y885W925F2" hidden="1">#REF!</definedName>
    <definedName name="BExSGNEL2G0PC04ATVS20W5179EK" localSheetId="15" hidden="1">#REF!</definedName>
    <definedName name="BExSGNEL2G0PC04ATVS20W5179EK" localSheetId="14" hidden="1">#REF!</definedName>
    <definedName name="BExSGNEL2G0PC04ATVS20W5179EK" hidden="1">#REF!</definedName>
    <definedName name="BExSGOAYG73SFWOPAQV80P710GID" localSheetId="15" hidden="1">#REF!</definedName>
    <definedName name="BExSGOAYG73SFWOPAQV80P710GID" localSheetId="14" hidden="1">#REF!</definedName>
    <definedName name="BExSGOAYG73SFWOPAQV80P710GID" hidden="1">#REF!</definedName>
    <definedName name="BExSGOWJHRW7FWKLO2EHUOOGHNAF" localSheetId="15" hidden="1">#REF!</definedName>
    <definedName name="BExSGOWJHRW7FWKLO2EHUOOGHNAF" localSheetId="14" hidden="1">#REF!</definedName>
    <definedName name="BExSGOWJHRW7FWKLO2EHUOOGHNAF" hidden="1">#REF!</definedName>
    <definedName name="BExSGOWJTAP41ZV5Q23H7MI9C76W" localSheetId="15" hidden="1">#REF!</definedName>
    <definedName name="BExSGOWJTAP41ZV5Q23H7MI9C76W" localSheetId="14" hidden="1">#REF!</definedName>
    <definedName name="BExSGOWJTAP41ZV5Q23H7MI9C76W" hidden="1">#REF!</definedName>
    <definedName name="BExSGR5JQVX2HQ0PKCGZNSSUM1RV" localSheetId="15" hidden="1">#REF!</definedName>
    <definedName name="BExSGR5JQVX2HQ0PKCGZNSSUM1RV" localSheetId="14" hidden="1">#REF!</definedName>
    <definedName name="BExSGR5JQVX2HQ0PKCGZNSSUM1RV" hidden="1">#REF!</definedName>
    <definedName name="BExSGT3MKX7YVLVP6YLL6KVO8UGV" localSheetId="15" hidden="1">#REF!</definedName>
    <definedName name="BExSGT3MKX7YVLVP6YLL6KVO8UGV" localSheetId="14" hidden="1">#REF!</definedName>
    <definedName name="BExSGT3MKX7YVLVP6YLL6KVO8UGV" hidden="1">#REF!</definedName>
    <definedName name="BExSGVHX69GJZHD99DKE4RZ042B1" localSheetId="15" hidden="1">#REF!</definedName>
    <definedName name="BExSGVHX69GJZHD99DKE4RZ042B1" localSheetId="14" hidden="1">#REF!</definedName>
    <definedName name="BExSGVHX69GJZHD99DKE4RZ042B1" hidden="1">#REF!</definedName>
    <definedName name="BExSGZJO4J4ZO04E2N2ECVYS9DEZ" localSheetId="15" hidden="1">#REF!</definedName>
    <definedName name="BExSGZJO4J4ZO04E2N2ECVYS9DEZ" localSheetId="14" hidden="1">#REF!</definedName>
    <definedName name="BExSGZJO4J4ZO04E2N2ECVYS9DEZ" hidden="1">#REF!</definedName>
    <definedName name="BExSHAHFHS7MMNJR8JPVABRGBVIT" localSheetId="15" hidden="1">#REF!</definedName>
    <definedName name="BExSHAHFHS7MMNJR8JPVABRGBVIT" localSheetId="14" hidden="1">#REF!</definedName>
    <definedName name="BExSHAHFHS7MMNJR8JPVABRGBVIT" hidden="1">#REF!</definedName>
    <definedName name="BExSHGH88QZWW4RNAX4YKAZ5JEBL" localSheetId="15" hidden="1">#REF!</definedName>
    <definedName name="BExSHGH88QZWW4RNAX4YKAZ5JEBL" localSheetId="14" hidden="1">#REF!</definedName>
    <definedName name="BExSHGH88QZWW4RNAX4YKAZ5JEBL" hidden="1">#REF!</definedName>
    <definedName name="BExSHOKK1OO3CX9Z28C58E5J1D9W" localSheetId="15" hidden="1">#REF!</definedName>
    <definedName name="BExSHOKK1OO3CX9Z28C58E5J1D9W" localSheetId="14" hidden="1">#REF!</definedName>
    <definedName name="BExSHOKK1OO3CX9Z28C58E5J1D9W" hidden="1">#REF!</definedName>
    <definedName name="BExSHQD8KYLTQGDXIRKCHQQ7MKIH" localSheetId="15" hidden="1">#REF!</definedName>
    <definedName name="BExSHQD8KYLTQGDXIRKCHQQ7MKIH" localSheetId="14" hidden="1">#REF!</definedName>
    <definedName name="BExSHQD8KYLTQGDXIRKCHQQ7MKIH" hidden="1">#REF!</definedName>
    <definedName name="BExSHVGPIAHXI97UBLI9G4I4M29F" localSheetId="15" hidden="1">#REF!</definedName>
    <definedName name="BExSHVGPIAHXI97UBLI9G4I4M29F" localSheetId="14" hidden="1">#REF!</definedName>
    <definedName name="BExSHVGPIAHXI97UBLI9G4I4M29F" hidden="1">#REF!</definedName>
    <definedName name="BExSI0K2YL3HTCQAD8A7TR4QCUR6" localSheetId="15" hidden="1">#REF!</definedName>
    <definedName name="BExSI0K2YL3HTCQAD8A7TR4QCUR6" localSheetId="14" hidden="1">#REF!</definedName>
    <definedName name="BExSI0K2YL3HTCQAD8A7TR4QCUR6" hidden="1">#REF!</definedName>
    <definedName name="BExSIFUDNRWXWIWNGCCFOOD8WIAZ" localSheetId="15" hidden="1">#REF!</definedName>
    <definedName name="BExSIFUDNRWXWIWNGCCFOOD8WIAZ" localSheetId="14" hidden="1">#REF!</definedName>
    <definedName name="BExSIFUDNRWXWIWNGCCFOOD8WIAZ" hidden="1">#REF!</definedName>
    <definedName name="BExTTZNS2PBCR93C9IUW49UZ4I6T" localSheetId="15" hidden="1">#REF!</definedName>
    <definedName name="BExTTZNS2PBCR93C9IUW49UZ4I6T" localSheetId="14" hidden="1">#REF!</definedName>
    <definedName name="BExTTZNS2PBCR93C9IUW49UZ4I6T" hidden="1">#REF!</definedName>
    <definedName name="BExTU2YFQ25JQ6MEMRHHN66VLTPJ" localSheetId="15" hidden="1">#REF!</definedName>
    <definedName name="BExTU2YFQ25JQ6MEMRHHN66VLTPJ" localSheetId="14" hidden="1">#REF!</definedName>
    <definedName name="BExTU2YFQ25JQ6MEMRHHN66VLTPJ" hidden="1">#REF!</definedName>
    <definedName name="BExTU75IOII1V5O0C9X2VAYYVJUG" localSheetId="15" hidden="1">#REF!</definedName>
    <definedName name="BExTU75IOII1V5O0C9X2VAYYVJUG" localSheetId="14" hidden="1">#REF!</definedName>
    <definedName name="BExTU75IOII1V5O0C9X2VAYYVJUG" hidden="1">#REF!</definedName>
    <definedName name="BExTUA5F7V4LUIIAM17J3A8XF3JE" localSheetId="15" hidden="1">#REF!</definedName>
    <definedName name="BExTUA5F7V4LUIIAM17J3A8XF3JE" localSheetId="14" hidden="1">#REF!</definedName>
    <definedName name="BExTUA5F7V4LUIIAM17J3A8XF3JE" hidden="1">#REF!</definedName>
    <definedName name="BExTUBY3AA9B91YRRWFOT21LUL8Q" localSheetId="15" hidden="1">#REF!</definedName>
    <definedName name="BExTUBY3AA9B91YRRWFOT21LUL8Q" localSheetId="14" hidden="1">#REF!</definedName>
    <definedName name="BExTUBY3AA9B91YRRWFOT21LUL8Q" hidden="1">#REF!</definedName>
    <definedName name="BExTUJ53ANGZ3H1KDK4CR4Q0OD6P" localSheetId="15" hidden="1">#REF!</definedName>
    <definedName name="BExTUJ53ANGZ3H1KDK4CR4Q0OD6P" localSheetId="14" hidden="1">#REF!</definedName>
    <definedName name="BExTUJ53ANGZ3H1KDK4CR4Q0OD6P" hidden="1">#REF!</definedName>
    <definedName name="BExTUKXSZBM7C57G6NGLWGU4WOHY" localSheetId="15" hidden="1">#REF!</definedName>
    <definedName name="BExTUKXSZBM7C57G6NGLWGU4WOHY" localSheetId="14" hidden="1">#REF!</definedName>
    <definedName name="BExTUKXSZBM7C57G6NGLWGU4WOHY" hidden="1">#REF!</definedName>
    <definedName name="BExTUNC5INBE8Y5OA5GQUTXX6QJW" localSheetId="15" hidden="1">#REF!</definedName>
    <definedName name="BExTUNC5INBE8Y5OA5GQUTXX6QJW" localSheetId="14" hidden="1">#REF!</definedName>
    <definedName name="BExTUNC5INBE8Y5OA5GQUTXX6QJW" hidden="1">#REF!</definedName>
    <definedName name="BExTUSQCFFYZCDNHWHADBC2E1ZP1" localSheetId="15" hidden="1">#REF!</definedName>
    <definedName name="BExTUSQCFFYZCDNHWHADBC2E1ZP1" localSheetId="14" hidden="1">#REF!</definedName>
    <definedName name="BExTUSQCFFYZCDNHWHADBC2E1ZP1" hidden="1">#REF!</definedName>
    <definedName name="BExTUV4NQDZVAENZPSZGF7A3DDFN" localSheetId="15" hidden="1">#REF!</definedName>
    <definedName name="BExTUV4NQDZVAENZPSZGF7A3DDFN" localSheetId="14" hidden="1">#REF!</definedName>
    <definedName name="BExTUV4NQDZVAENZPSZGF7A3DDFN" hidden="1">#REF!</definedName>
    <definedName name="BExTUVFGOJEYS28JURA5KHQFDU5J" localSheetId="15" hidden="1">#REF!</definedName>
    <definedName name="BExTUVFGOJEYS28JURA5KHQFDU5J" localSheetId="14" hidden="1">#REF!</definedName>
    <definedName name="BExTUVFGOJEYS28JURA5KHQFDU5J" hidden="1">#REF!</definedName>
    <definedName name="BExTUW10U40QCYGHM5NJ3YR1O5SP" localSheetId="15" hidden="1">#REF!</definedName>
    <definedName name="BExTUW10U40QCYGHM5NJ3YR1O5SP" localSheetId="14" hidden="1">#REF!</definedName>
    <definedName name="BExTUW10U40QCYGHM5NJ3YR1O5SP" hidden="1">#REF!</definedName>
    <definedName name="BExTUWXFQHINU66YG82BI20ATMB5" localSheetId="15" hidden="1">#REF!</definedName>
    <definedName name="BExTUWXFQHINU66YG82BI20ATMB5" localSheetId="14" hidden="1">#REF!</definedName>
    <definedName name="BExTUWXFQHINU66YG82BI20ATMB5" hidden="1">#REF!</definedName>
    <definedName name="BExTUY9WNSJ91GV8CP0SKJTEIV82" localSheetId="15" hidden="1">[7]ZZCOOM_M03_Q004!#REF!</definedName>
    <definedName name="BExTUY9WNSJ91GV8CP0SKJTEIV82" localSheetId="14" hidden="1">[7]ZZCOOM_M03_Q004!#REF!</definedName>
    <definedName name="BExTUY9WNSJ91GV8CP0SKJTEIV82" hidden="1">[7]ZZCOOM_M03_Q004!#REF!</definedName>
    <definedName name="BExTV67VIM8PV6KO253M4DUBJQLC" localSheetId="15" hidden="1">#REF!</definedName>
    <definedName name="BExTV67VIM8PV6KO253M4DUBJQLC" localSheetId="0" hidden="1">#REF!</definedName>
    <definedName name="BExTV67VIM8PV6KO253M4DUBJQLC" localSheetId="14" hidden="1">#REF!</definedName>
    <definedName name="BExTV67VIM8PV6KO253M4DUBJQLC" hidden="1">#REF!</definedName>
    <definedName name="BExTVELZCF2YA5L6F23BYZZR6WHF" localSheetId="15" hidden="1">#REF!</definedName>
    <definedName name="BExTVELZCF2YA5L6F23BYZZR6WHF" localSheetId="14" hidden="1">#REF!</definedName>
    <definedName name="BExTVELZCF2YA5L6F23BYZZR6WHF" hidden="1">#REF!</definedName>
    <definedName name="BExTVGPIQZ99YFXUC8OONUX5BD42" localSheetId="15" hidden="1">#REF!</definedName>
    <definedName name="BExTVGPIQZ99YFXUC8OONUX5BD42" localSheetId="14" hidden="1">#REF!</definedName>
    <definedName name="BExTVGPIQZ99YFXUC8OONUX5BD42" hidden="1">#REF!</definedName>
    <definedName name="BExTVQG4F5RF0LZXG06AZ6EU1GQ3" localSheetId="15" hidden="1">#REF!</definedName>
    <definedName name="BExTVQG4F5RF0LZXG06AZ6EU1GQ3" localSheetId="14" hidden="1">#REF!</definedName>
    <definedName name="BExTVQG4F5RF0LZXG06AZ6EU1GQ3" hidden="1">#REF!</definedName>
    <definedName name="BExTVZQLP9VFLEYQ9280W13X7E8K" localSheetId="15" hidden="1">#REF!</definedName>
    <definedName name="BExTVZQLP9VFLEYQ9280W13X7E8K" localSheetId="14" hidden="1">#REF!</definedName>
    <definedName name="BExTVZQLP9VFLEYQ9280W13X7E8K" hidden="1">#REF!</definedName>
    <definedName name="BExTWB4LA1PODQOH4LDTHQKBN16K" localSheetId="15" hidden="1">#REF!</definedName>
    <definedName name="BExTWB4LA1PODQOH4LDTHQKBN16K" localSheetId="14" hidden="1">#REF!</definedName>
    <definedName name="BExTWB4LA1PODQOH4LDTHQKBN16K" hidden="1">#REF!</definedName>
    <definedName name="BExTWI0Q8AWXUA3ZN7I5V3QK2KM1" localSheetId="15" hidden="1">#REF!</definedName>
    <definedName name="BExTWI0Q8AWXUA3ZN7I5V3QK2KM1" localSheetId="14" hidden="1">#REF!</definedName>
    <definedName name="BExTWI0Q8AWXUA3ZN7I5V3QK2KM1" hidden="1">#REF!</definedName>
    <definedName name="BExTWJTIA3WUW1PUWXAOP9O8NKLZ" localSheetId="15" hidden="1">#REF!</definedName>
    <definedName name="BExTWJTIA3WUW1PUWXAOP9O8NKLZ" localSheetId="14" hidden="1">#REF!</definedName>
    <definedName name="BExTWJTIA3WUW1PUWXAOP9O8NKLZ" hidden="1">#REF!</definedName>
    <definedName name="BExTWW95OX07FNA01WF5MSSSFQLX" localSheetId="15" hidden="1">#REF!</definedName>
    <definedName name="BExTWW95OX07FNA01WF5MSSSFQLX" localSheetId="14" hidden="1">#REF!</definedName>
    <definedName name="BExTWW95OX07FNA01WF5MSSSFQLX" hidden="1">#REF!</definedName>
    <definedName name="BExTX005F4GLW03J0PLPRPMI1SEG" localSheetId="15" hidden="1">#REF!</definedName>
    <definedName name="BExTX005F4GLW03J0PLPRPMI1SEG" localSheetId="14" hidden="1">#REF!</definedName>
    <definedName name="BExTX005F4GLW03J0PLPRPMI1SEG" hidden="1">#REF!</definedName>
    <definedName name="BExTX476KI0RNB71XI5TYMANSGBG" localSheetId="15" hidden="1">#REF!</definedName>
    <definedName name="BExTX476KI0RNB71XI5TYMANSGBG" localSheetId="14" hidden="1">#REF!</definedName>
    <definedName name="BExTX476KI0RNB71XI5TYMANSGBG" hidden="1">#REF!</definedName>
    <definedName name="BExTXBJFKNSCUO7IOL6CSKERP06D" localSheetId="15" hidden="1">#REF!</definedName>
    <definedName name="BExTXBJFKNSCUO7IOL6CSKERP06D" localSheetId="14" hidden="1">#REF!</definedName>
    <definedName name="BExTXBJFKNSCUO7IOL6CSKERP06D" hidden="1">#REF!</definedName>
    <definedName name="BExTXDMZDQ9U1FD9T7F79J29SYYN" localSheetId="15" hidden="1">#REF!</definedName>
    <definedName name="BExTXDMZDQ9U1FD9T7F79J29SYYN" localSheetId="14" hidden="1">#REF!</definedName>
    <definedName name="BExTXDMZDQ9U1FD9T7F79J29SYYN" hidden="1">#REF!</definedName>
    <definedName name="BExTXJ6HBAIXMMWKZTJNFDYVZCAY" localSheetId="15" hidden="1">#REF!</definedName>
    <definedName name="BExTXJ6HBAIXMMWKZTJNFDYVZCAY" localSheetId="14" hidden="1">#REF!</definedName>
    <definedName name="BExTXJ6HBAIXMMWKZTJNFDYVZCAY" hidden="1">#REF!</definedName>
    <definedName name="BExTXT812NQT8GAEGH738U29BI0D" localSheetId="15" hidden="1">#REF!</definedName>
    <definedName name="BExTXT812NQT8GAEGH738U29BI0D" localSheetId="14" hidden="1">#REF!</definedName>
    <definedName name="BExTXT812NQT8GAEGH738U29BI0D" hidden="1">#REF!</definedName>
    <definedName name="BExTXWIP2TFPTQ76NHFOB72NICRZ" localSheetId="15" hidden="1">#REF!</definedName>
    <definedName name="BExTXWIP2TFPTQ76NHFOB72NICRZ" localSheetId="14" hidden="1">#REF!</definedName>
    <definedName name="BExTXWIP2TFPTQ76NHFOB72NICRZ" hidden="1">#REF!</definedName>
    <definedName name="BExTY5T62H651VC86QM4X7E28JVA" localSheetId="15" hidden="1">#REF!</definedName>
    <definedName name="BExTY5T62H651VC86QM4X7E28JVA" localSheetId="14" hidden="1">#REF!</definedName>
    <definedName name="BExTY5T62H651VC86QM4X7E28JVA" hidden="1">#REF!</definedName>
    <definedName name="BExTYB7EHGVTJ4RSYOXWSG87U5WI" localSheetId="15" hidden="1">#REF!</definedName>
    <definedName name="BExTYB7EHGVTJ4RSYOXWSG87U5WI" localSheetId="14" hidden="1">#REF!</definedName>
    <definedName name="BExTYB7EHGVTJ4RSYOXWSG87U5WI" hidden="1">#REF!</definedName>
    <definedName name="BExTYC93RS0KNKFOD35WG37LS9LY" localSheetId="15" hidden="1">#REF!</definedName>
    <definedName name="BExTYC93RS0KNKFOD35WG37LS9LY" localSheetId="14" hidden="1">#REF!</definedName>
    <definedName name="BExTYC93RS0KNKFOD35WG37LS9LY" hidden="1">#REF!</definedName>
    <definedName name="BExTYKCEFJ83LZM95M1V7CSFQVEA" localSheetId="15" hidden="1">#REF!</definedName>
    <definedName name="BExTYKCEFJ83LZM95M1V7CSFQVEA" localSheetId="14" hidden="1">#REF!</definedName>
    <definedName name="BExTYKCEFJ83LZM95M1V7CSFQVEA" hidden="1">#REF!</definedName>
    <definedName name="BExTYPLA9N640MFRJJQPKXT7P88M" localSheetId="15" hidden="1">#REF!</definedName>
    <definedName name="BExTYPLA9N640MFRJJQPKXT7P88M" localSheetId="14" hidden="1">#REF!</definedName>
    <definedName name="BExTYPLA9N640MFRJJQPKXT7P88M" hidden="1">#REF!</definedName>
    <definedName name="BExTYW1794M1TLJ2QQQCEEUZN18F" localSheetId="15" hidden="1">#REF!</definedName>
    <definedName name="BExTYW1794M1TLJ2QQQCEEUZN18F" localSheetId="14" hidden="1">#REF!</definedName>
    <definedName name="BExTYW1794M1TLJ2QQQCEEUZN18F" hidden="1">#REF!</definedName>
    <definedName name="BExTZ7F71SNTOX4LLZCK5R9VUMIJ" localSheetId="15" hidden="1">#REF!</definedName>
    <definedName name="BExTZ7F71SNTOX4LLZCK5R9VUMIJ" localSheetId="14" hidden="1">#REF!</definedName>
    <definedName name="BExTZ7F71SNTOX4LLZCK5R9VUMIJ" hidden="1">#REF!</definedName>
    <definedName name="BExTZ80SWE36T1QSIIPJU7NJ65JL" localSheetId="15" hidden="1">#REF!</definedName>
    <definedName name="BExTZ80SWE36T1QSIIPJU7NJ65JL" localSheetId="14" hidden="1">#REF!</definedName>
    <definedName name="BExTZ80SWE36T1QSIIPJU7NJ65JL" hidden="1">#REF!</definedName>
    <definedName name="BExTZ869RSO739T4Q78JLOVO7G0C" localSheetId="15" hidden="1">#REF!</definedName>
    <definedName name="BExTZ869RSO739T4Q78JLOVO7G0C" localSheetId="14" hidden="1">#REF!</definedName>
    <definedName name="BExTZ869RSO739T4Q78JLOVO7G0C" hidden="1">#REF!</definedName>
    <definedName name="BExTZ8X5G9S3PA4FPSNK7T69W7QT" localSheetId="15" hidden="1">#REF!</definedName>
    <definedName name="BExTZ8X5G9S3PA4FPSNK7T69W7QT" localSheetId="14" hidden="1">#REF!</definedName>
    <definedName name="BExTZ8X5G9S3PA4FPSNK7T69W7QT" hidden="1">#REF!</definedName>
    <definedName name="BExTZ97Y0RMR8V5BI9F2H4MFB77O" localSheetId="15" hidden="1">#REF!</definedName>
    <definedName name="BExTZ97Y0RMR8V5BI9F2H4MFB77O" localSheetId="14" hidden="1">#REF!</definedName>
    <definedName name="BExTZ97Y0RMR8V5BI9F2H4MFB77O" hidden="1">#REF!</definedName>
    <definedName name="BExTZK5PMCAXJL4DUIGL6H9Y8U4C" localSheetId="15" hidden="1">#REF!</definedName>
    <definedName name="BExTZK5PMCAXJL4DUIGL6H9Y8U4C" localSheetId="14" hidden="1">#REF!</definedName>
    <definedName name="BExTZK5PMCAXJL4DUIGL6H9Y8U4C" hidden="1">#REF!</definedName>
    <definedName name="BExTZKB6L5SXV5UN71YVTCBEIGWY" localSheetId="15" hidden="1">#REF!</definedName>
    <definedName name="BExTZKB6L5SXV5UN71YVTCBEIGWY" localSheetId="14" hidden="1">#REF!</definedName>
    <definedName name="BExTZKB6L5SXV5UN71YVTCBEIGWY" hidden="1">#REF!</definedName>
    <definedName name="BExTZLICVKK4NBJFEGL270GJ2VQO" localSheetId="15" hidden="1">#REF!</definedName>
    <definedName name="BExTZLICVKK4NBJFEGL270GJ2VQO" localSheetId="14" hidden="1">#REF!</definedName>
    <definedName name="BExTZLICVKK4NBJFEGL270GJ2VQO" hidden="1">#REF!</definedName>
    <definedName name="BExTZO2596CBZKPI7YNA1QQNPAIJ" localSheetId="15" hidden="1">#REF!</definedName>
    <definedName name="BExTZO2596CBZKPI7YNA1QQNPAIJ" localSheetId="14" hidden="1">#REF!</definedName>
    <definedName name="BExTZO2596CBZKPI7YNA1QQNPAIJ" hidden="1">#REF!</definedName>
    <definedName name="BExTZY8TDV4U7FQL7O10G6VKWKPJ" localSheetId="15" hidden="1">#REF!</definedName>
    <definedName name="BExTZY8TDV4U7FQL7O10G6VKWKPJ" localSheetId="14" hidden="1">#REF!</definedName>
    <definedName name="BExTZY8TDV4U7FQL7O10G6VKWKPJ" hidden="1">#REF!</definedName>
    <definedName name="BExU02QNT4LT7H9JPUC4FXTLVGZT" localSheetId="15" hidden="1">#REF!</definedName>
    <definedName name="BExU02QNT4LT7H9JPUC4FXTLVGZT" localSheetId="14" hidden="1">#REF!</definedName>
    <definedName name="BExU02QNT4LT7H9JPUC4FXTLVGZT" hidden="1">#REF!</definedName>
    <definedName name="BExU0BFJJQO1HJZKI14QGOQ6JROO" localSheetId="15" hidden="1">#REF!</definedName>
    <definedName name="BExU0BFJJQO1HJZKI14QGOQ6JROO" localSheetId="14" hidden="1">#REF!</definedName>
    <definedName name="BExU0BFJJQO1HJZKI14QGOQ6JROO" hidden="1">#REF!</definedName>
    <definedName name="BExU0FH5WTGW8MRFUFMDDSMJ6YQ5" localSheetId="15" hidden="1">#REF!</definedName>
    <definedName name="BExU0FH5WTGW8MRFUFMDDSMJ6YQ5" localSheetId="14" hidden="1">#REF!</definedName>
    <definedName name="BExU0FH5WTGW8MRFUFMDDSMJ6YQ5" hidden="1">#REF!</definedName>
    <definedName name="BExU0GDOIL9U33QGU9ZU3YX3V1I4" localSheetId="15" hidden="1">#REF!</definedName>
    <definedName name="BExU0GDOIL9U33QGU9ZU3YX3V1I4" localSheetId="14" hidden="1">#REF!</definedName>
    <definedName name="BExU0GDOIL9U33QGU9ZU3YX3V1I4" hidden="1">#REF!</definedName>
    <definedName name="BExU0HKTO8WJDQDWRTUK5TETM3HS" localSheetId="15" hidden="1">#REF!</definedName>
    <definedName name="BExU0HKTO8WJDQDWRTUK5TETM3HS" localSheetId="14" hidden="1">#REF!</definedName>
    <definedName name="BExU0HKTO8WJDQDWRTUK5TETM3HS" hidden="1">#REF!</definedName>
    <definedName name="BExU0MTJQPE041ZN7H8UKGV6MZT7" localSheetId="15" hidden="1">#REF!</definedName>
    <definedName name="BExU0MTJQPE041ZN7H8UKGV6MZT7" localSheetId="14" hidden="1">#REF!</definedName>
    <definedName name="BExU0MTJQPE041ZN7H8UKGV6MZT7" hidden="1">#REF!</definedName>
    <definedName name="BExU0ZUUFYHLUK4M4E8GLGIBBNT0" localSheetId="15" hidden="1">#REF!</definedName>
    <definedName name="BExU0ZUUFYHLUK4M4E8GLGIBBNT0" localSheetId="14" hidden="1">#REF!</definedName>
    <definedName name="BExU0ZUUFYHLUK4M4E8GLGIBBNT0" hidden="1">#REF!</definedName>
    <definedName name="BExU147D6RPG6ZVTSXRKFSVRHSBG" localSheetId="15" hidden="1">#REF!</definedName>
    <definedName name="BExU147D6RPG6ZVTSXRKFSVRHSBG" localSheetId="14" hidden="1">#REF!</definedName>
    <definedName name="BExU147D6RPG6ZVTSXRKFSVRHSBG" hidden="1">#REF!</definedName>
    <definedName name="BExU16R10W1SOAPNG4CDJ01T7JRE" localSheetId="15" hidden="1">#REF!</definedName>
    <definedName name="BExU16R10W1SOAPNG4CDJ01T7JRE" localSheetId="14" hidden="1">#REF!</definedName>
    <definedName name="BExU16R10W1SOAPNG4CDJ01T7JRE" hidden="1">#REF!</definedName>
    <definedName name="BExU17CKOR3GNIHDNVLH9L1IOJS9" localSheetId="15" hidden="1">#REF!</definedName>
    <definedName name="BExU17CKOR3GNIHDNVLH9L1IOJS9" localSheetId="14" hidden="1">#REF!</definedName>
    <definedName name="BExU17CKOR3GNIHDNVLH9L1IOJS9" hidden="1">#REF!</definedName>
    <definedName name="BExU1DXYI5DAD9DSFIEAUOB5XFZ9" localSheetId="15" hidden="1">#REF!</definedName>
    <definedName name="BExU1DXYI5DAD9DSFIEAUOB5XFZ9" localSheetId="14" hidden="1">#REF!</definedName>
    <definedName name="BExU1DXYI5DAD9DSFIEAUOB5XFZ9" hidden="1">#REF!</definedName>
    <definedName name="BExU1GXUTLRPJN4MRINLAPHSZQFG" localSheetId="15" hidden="1">#REF!</definedName>
    <definedName name="BExU1GXUTLRPJN4MRINLAPHSZQFG" localSheetId="14" hidden="1">#REF!</definedName>
    <definedName name="BExU1GXUTLRPJN4MRINLAPHSZQFG" hidden="1">#REF!</definedName>
    <definedName name="BExU1IL9AOHFO85BZB6S60DK3N8H" localSheetId="15" hidden="1">#REF!</definedName>
    <definedName name="BExU1IL9AOHFO85BZB6S60DK3N8H" localSheetId="14" hidden="1">#REF!</definedName>
    <definedName name="BExU1IL9AOHFO85BZB6S60DK3N8H" hidden="1">#REF!</definedName>
    <definedName name="BExU1LAEKWJ0U6NP9G2AC9CTBYH6" localSheetId="15" hidden="1">#REF!</definedName>
    <definedName name="BExU1LAEKWJ0U6NP9G2AC9CTBYH6" localSheetId="14" hidden="1">#REF!</definedName>
    <definedName name="BExU1LAEKWJ0U6NP9G2AC9CTBYH6" hidden="1">#REF!</definedName>
    <definedName name="BExU1NOPS09CLFZL1O31RAF9BQNQ" localSheetId="15" hidden="1">#REF!</definedName>
    <definedName name="BExU1NOPS09CLFZL1O31RAF9BQNQ" localSheetId="14" hidden="1">#REF!</definedName>
    <definedName name="BExU1NOPS09CLFZL1O31RAF9BQNQ" hidden="1">#REF!</definedName>
    <definedName name="BExU1PH9MOEX1JZVZ3D5M9DXB191" localSheetId="15" hidden="1">#REF!</definedName>
    <definedName name="BExU1PH9MOEX1JZVZ3D5M9DXB191" localSheetId="14" hidden="1">#REF!</definedName>
    <definedName name="BExU1PH9MOEX1JZVZ3D5M9DXB191" hidden="1">#REF!</definedName>
    <definedName name="BExU1QZEEKJA35IMEOLOJ3ODX0ZA" localSheetId="15" hidden="1">#REF!</definedName>
    <definedName name="BExU1QZEEKJA35IMEOLOJ3ODX0ZA" localSheetId="14" hidden="1">#REF!</definedName>
    <definedName name="BExU1QZEEKJA35IMEOLOJ3ODX0ZA" hidden="1">#REF!</definedName>
    <definedName name="BExU1VRURIWWVJ95O40WA23LMTJD" localSheetId="15" hidden="1">#REF!</definedName>
    <definedName name="BExU1VRURIWWVJ95O40WA23LMTJD" localSheetId="14" hidden="1">#REF!</definedName>
    <definedName name="BExU1VRURIWWVJ95O40WA23LMTJD" hidden="1">#REF!</definedName>
    <definedName name="BExU2A0FXVBDX9LO3VWEXB4TLFT0" localSheetId="15" hidden="1">#REF!</definedName>
    <definedName name="BExU2A0FXVBDX9LO3VWEXB4TLFT0" localSheetId="14" hidden="1">#REF!</definedName>
    <definedName name="BExU2A0FXVBDX9LO3VWEXB4TLFT0" hidden="1">#REF!</definedName>
    <definedName name="BExU2LEH667H33V81XVEZUP2O0UQ" localSheetId="15" hidden="1">#REF!</definedName>
    <definedName name="BExU2LEH667H33V81XVEZUP2O0UQ" localSheetId="14" hidden="1">#REF!</definedName>
    <definedName name="BExU2LEH667H33V81XVEZUP2O0UQ" hidden="1">#REF!</definedName>
    <definedName name="BExU2M5CK6XK55UIHDVYRXJJJRI4" localSheetId="15" hidden="1">#REF!</definedName>
    <definedName name="BExU2M5CK6XK55UIHDVYRXJJJRI4" localSheetId="14" hidden="1">#REF!</definedName>
    <definedName name="BExU2M5CK6XK55UIHDVYRXJJJRI4" hidden="1">#REF!</definedName>
    <definedName name="BExU2TXVT25ZTOFQAF6CM53Z1RLF" localSheetId="15" hidden="1">#REF!</definedName>
    <definedName name="BExU2TXVT25ZTOFQAF6CM53Z1RLF" localSheetId="14" hidden="1">#REF!</definedName>
    <definedName name="BExU2TXVT25ZTOFQAF6CM53Z1RLF" hidden="1">#REF!</definedName>
    <definedName name="BExU2XZLYIU19G7358W5T9E87AFR" localSheetId="15" hidden="1">#REF!</definedName>
    <definedName name="BExU2XZLYIU19G7358W5T9E87AFR" localSheetId="14" hidden="1">#REF!</definedName>
    <definedName name="BExU2XZLYIU19G7358W5T9E87AFR" hidden="1">#REF!</definedName>
    <definedName name="BExU2ZXMKRBQEX0CT3ZPZ3UFZP1G" localSheetId="15" hidden="1">#REF!</definedName>
    <definedName name="BExU2ZXMKRBQEX0CT3ZPZ3UFZP1G" localSheetId="14" hidden="1">#REF!</definedName>
    <definedName name="BExU2ZXMKRBQEX0CT3ZPZ3UFZP1G" hidden="1">#REF!</definedName>
    <definedName name="BExU35XHF1K1XEQUSZ292S5T61YA" localSheetId="15" hidden="1">#REF!</definedName>
    <definedName name="BExU35XHF1K1XEQUSZ292S5T61YA" localSheetId="14" hidden="1">#REF!</definedName>
    <definedName name="BExU35XHF1K1XEQUSZ292S5T61YA" hidden="1">#REF!</definedName>
    <definedName name="BExU38S1U5IC1T5A3P2TZU5OV0LN" localSheetId="15" hidden="1">#REF!</definedName>
    <definedName name="BExU38S1U5IC1T5A3P2TZU5OV0LN" localSheetId="14" hidden="1">#REF!</definedName>
    <definedName name="BExU38S1U5IC1T5A3P2TZU5OV0LN" hidden="1">#REF!</definedName>
    <definedName name="BExU3B66MCKJFSKT3HL8B5EJGVX0" localSheetId="15" hidden="1">#REF!</definedName>
    <definedName name="BExU3B66MCKJFSKT3HL8B5EJGVX0" localSheetId="14" hidden="1">#REF!</definedName>
    <definedName name="BExU3B66MCKJFSKT3HL8B5EJGVX0" hidden="1">#REF!</definedName>
    <definedName name="BExU3FDFDB2NVPYUR5V7OA3HF474" localSheetId="15" hidden="1">#REF!</definedName>
    <definedName name="BExU3FDFDB2NVPYUR5V7OA3HF474" localSheetId="14" hidden="1">#REF!</definedName>
    <definedName name="BExU3FDFDB2NVPYUR5V7OA3HF474" hidden="1">#REF!</definedName>
    <definedName name="BExU3R7J076KUCCEUGKAYMANTUT5" localSheetId="15" hidden="1">#REF!</definedName>
    <definedName name="BExU3R7J076KUCCEUGKAYMANTUT5" localSheetId="14" hidden="1">#REF!</definedName>
    <definedName name="BExU3R7J076KUCCEUGKAYMANTUT5" hidden="1">#REF!</definedName>
    <definedName name="BExU3UNI9NR1RNZR07NSLSZMDOQQ" localSheetId="15" hidden="1">#REF!</definedName>
    <definedName name="BExU3UNI9NR1RNZR07NSLSZMDOQQ" localSheetId="14" hidden="1">#REF!</definedName>
    <definedName name="BExU3UNI9NR1RNZR07NSLSZMDOQQ" hidden="1">#REF!</definedName>
    <definedName name="BExU401R18N6XKZKL7CNFOZQCM14" localSheetId="15" hidden="1">#REF!</definedName>
    <definedName name="BExU401R18N6XKZKL7CNFOZQCM14" localSheetId="14" hidden="1">#REF!</definedName>
    <definedName name="BExU401R18N6XKZKL7CNFOZQCM14" hidden="1">#REF!</definedName>
    <definedName name="BExU42QVGY7TK39W1BIN6CDRG2OE" localSheetId="15" hidden="1">#REF!</definedName>
    <definedName name="BExU42QVGY7TK39W1BIN6CDRG2OE" localSheetId="14" hidden="1">#REF!</definedName>
    <definedName name="BExU42QVGY7TK39W1BIN6CDRG2OE" hidden="1">#REF!</definedName>
    <definedName name="BExU431LXP7LIUNGJB9OSXEANFGX" localSheetId="15" hidden="1">#REF!</definedName>
    <definedName name="BExU431LXP7LIUNGJB9OSXEANFGX" localSheetId="14" hidden="1">#REF!</definedName>
    <definedName name="BExU431LXP7LIUNGJB9OSXEANFGX" hidden="1">#REF!</definedName>
    <definedName name="BExU47OZMS6TCWMEHHF0UCSFLLPI" localSheetId="15" hidden="1">#REF!</definedName>
    <definedName name="BExU47OZMS6TCWMEHHF0UCSFLLPI" localSheetId="14" hidden="1">#REF!</definedName>
    <definedName name="BExU47OZMS6TCWMEHHF0UCSFLLPI" hidden="1">#REF!</definedName>
    <definedName name="BExU4D36E8TXN0M8KSNGEAFYP4DQ" localSheetId="15" hidden="1">#REF!</definedName>
    <definedName name="BExU4D36E8TXN0M8KSNGEAFYP4DQ" localSheetId="14" hidden="1">#REF!</definedName>
    <definedName name="BExU4D36E8TXN0M8KSNGEAFYP4DQ" hidden="1">#REF!</definedName>
    <definedName name="BExU4G31RRVLJ3AC6E1FNEFMXM3O" localSheetId="15" hidden="1">#REF!</definedName>
    <definedName name="BExU4G31RRVLJ3AC6E1FNEFMXM3O" localSheetId="14" hidden="1">#REF!</definedName>
    <definedName name="BExU4G31RRVLJ3AC6E1FNEFMXM3O" hidden="1">#REF!</definedName>
    <definedName name="BExU4GDVLPUEWBA4MRYRTQAUNO7B" localSheetId="15" hidden="1">#REF!</definedName>
    <definedName name="BExU4GDVLPUEWBA4MRYRTQAUNO7B" localSheetId="14" hidden="1">#REF!</definedName>
    <definedName name="BExU4GDVLPUEWBA4MRYRTQAUNO7B" hidden="1">#REF!</definedName>
    <definedName name="BExU4H4RAMAX0XVAWT5WFYQNPAL3" localSheetId="15" hidden="1">#REF!</definedName>
    <definedName name="BExU4H4RAMAX0XVAWT5WFYQNPAL3" localSheetId="14" hidden="1">#REF!</definedName>
    <definedName name="BExU4H4RAMAX0XVAWT5WFYQNPAL3" hidden="1">#REF!</definedName>
    <definedName name="BExU4I148DA7PRCCISLWQ6ABXFK6" localSheetId="15" hidden="1">#REF!</definedName>
    <definedName name="BExU4I148DA7PRCCISLWQ6ABXFK6" localSheetId="14" hidden="1">#REF!</definedName>
    <definedName name="BExU4I148DA7PRCCISLWQ6ABXFK6" hidden="1">#REF!</definedName>
    <definedName name="BExU4L101H2KQHVKCKQ4PBAWZV6K" localSheetId="15" hidden="1">#REF!</definedName>
    <definedName name="BExU4L101H2KQHVKCKQ4PBAWZV6K" localSheetId="14" hidden="1">#REF!</definedName>
    <definedName name="BExU4L101H2KQHVKCKQ4PBAWZV6K" hidden="1">#REF!</definedName>
    <definedName name="BExU4LML14Q7KDTYIKJWXF68W7X1" localSheetId="15" hidden="1">#REF!</definedName>
    <definedName name="BExU4LML14Q7KDTYIKJWXF68W7X1" localSheetId="14" hidden="1">#REF!</definedName>
    <definedName name="BExU4LML14Q7KDTYIKJWXF68W7X1" hidden="1">#REF!</definedName>
    <definedName name="BExU4NA00RRRBGRT6TOB0MXZRCRZ" localSheetId="15" hidden="1">#REF!</definedName>
    <definedName name="BExU4NA00RRRBGRT6TOB0MXZRCRZ" localSheetId="14" hidden="1">#REF!</definedName>
    <definedName name="BExU4NA00RRRBGRT6TOB0MXZRCRZ" hidden="1">#REF!</definedName>
    <definedName name="BExU529I6YHVOG83TJHWSILIQU1S" localSheetId="15" hidden="1">#REF!</definedName>
    <definedName name="BExU529I6YHVOG83TJHWSILIQU1S" localSheetId="14" hidden="1">#REF!</definedName>
    <definedName name="BExU529I6YHVOG83TJHWSILIQU1S" hidden="1">#REF!</definedName>
    <definedName name="BExU57YCIKPRD8QWL6EU0YR3NG3J" localSheetId="15" hidden="1">#REF!</definedName>
    <definedName name="BExU57YCIKPRD8QWL6EU0YR3NG3J" localSheetId="14" hidden="1">#REF!</definedName>
    <definedName name="BExU57YCIKPRD8QWL6EU0YR3NG3J" hidden="1">#REF!</definedName>
    <definedName name="BExU5DSTBWXLN6E59B757KRWRI6E" localSheetId="15" hidden="1">#REF!</definedName>
    <definedName name="BExU5DSTBWXLN6E59B757KRWRI6E" localSheetId="14" hidden="1">#REF!</definedName>
    <definedName name="BExU5DSTBWXLN6E59B757KRWRI6E" hidden="1">#REF!</definedName>
    <definedName name="BExU5JSMO03X9M4WIRPP8JPSMQKJ" localSheetId="15" hidden="1">#REF!</definedName>
    <definedName name="BExU5JSMO03X9M4WIRPP8JPSMQKJ" localSheetId="14" hidden="1">#REF!</definedName>
    <definedName name="BExU5JSMO03X9M4WIRPP8JPSMQKJ" hidden="1">#REF!</definedName>
    <definedName name="BExU5TDWM8NNDHYPQ7OQODTQ368A" localSheetId="15" hidden="1">#REF!</definedName>
    <definedName name="BExU5TDWM8NNDHYPQ7OQODTQ368A" localSheetId="14" hidden="1">#REF!</definedName>
    <definedName name="BExU5TDWM8NNDHYPQ7OQODTQ368A" hidden="1">#REF!</definedName>
    <definedName name="BExU5X4OX1V1XHS6WSSORVQPP6Z3" localSheetId="15" hidden="1">#REF!</definedName>
    <definedName name="BExU5X4OX1V1XHS6WSSORVQPP6Z3" localSheetId="14" hidden="1">#REF!</definedName>
    <definedName name="BExU5X4OX1V1XHS6WSSORVQPP6Z3" hidden="1">#REF!</definedName>
    <definedName name="BExU5XVPARTFMRYHNUTBKDIL4UJN" localSheetId="15" hidden="1">#REF!</definedName>
    <definedName name="BExU5XVPARTFMRYHNUTBKDIL4UJN" localSheetId="14" hidden="1">#REF!</definedName>
    <definedName name="BExU5XVPARTFMRYHNUTBKDIL4UJN" hidden="1">#REF!</definedName>
    <definedName name="BExU66KMFBAP8JCVG9VM1RD1TNFF" localSheetId="15" hidden="1">#REF!</definedName>
    <definedName name="BExU66KMFBAP8JCVG9VM1RD1TNFF" localSheetId="14" hidden="1">#REF!</definedName>
    <definedName name="BExU66KMFBAP8JCVG9VM1RD1TNFF" hidden="1">#REF!</definedName>
    <definedName name="BExU68IOM3CB3TACNAE9565TW7SH" localSheetId="15" hidden="1">#REF!</definedName>
    <definedName name="BExU68IOM3CB3TACNAE9565TW7SH" localSheetId="14" hidden="1">#REF!</definedName>
    <definedName name="BExU68IOM3CB3TACNAE9565TW7SH" hidden="1">#REF!</definedName>
    <definedName name="BExU6AM82KN21E82HMWVP3LWP9IL" localSheetId="15" hidden="1">#REF!</definedName>
    <definedName name="BExU6AM82KN21E82HMWVP3LWP9IL" localSheetId="14" hidden="1">#REF!</definedName>
    <definedName name="BExU6AM82KN21E82HMWVP3LWP9IL" hidden="1">#REF!</definedName>
    <definedName name="BExU6FEU1MRHU98R9YOJC5OKUJ6L" localSheetId="15" hidden="1">#REF!</definedName>
    <definedName name="BExU6FEU1MRHU98R9YOJC5OKUJ6L" localSheetId="14" hidden="1">#REF!</definedName>
    <definedName name="BExU6FEU1MRHU98R9YOJC5OKUJ6L" hidden="1">#REF!</definedName>
    <definedName name="BExU6KIAJ663Y8W8QMU4HCF183DF" localSheetId="15" hidden="1">#REF!</definedName>
    <definedName name="BExU6KIAJ663Y8W8QMU4HCF183DF" localSheetId="14" hidden="1">#REF!</definedName>
    <definedName name="BExU6KIAJ663Y8W8QMU4HCF183DF" hidden="1">#REF!</definedName>
    <definedName name="BExU6KT19B4PG6SHXFBGBPLM66KT" localSheetId="15" hidden="1">#REF!</definedName>
    <definedName name="BExU6KT19B4PG6SHXFBGBPLM66KT" localSheetId="14" hidden="1">#REF!</definedName>
    <definedName name="BExU6KT19B4PG6SHXFBGBPLM66KT" hidden="1">#REF!</definedName>
    <definedName name="BExU6PAVKIOAIMQ9XQIHHF1SUAGO" localSheetId="15" hidden="1">#REF!</definedName>
    <definedName name="BExU6PAVKIOAIMQ9XQIHHF1SUAGO" localSheetId="14" hidden="1">#REF!</definedName>
    <definedName name="BExU6PAVKIOAIMQ9XQIHHF1SUAGO" hidden="1">#REF!</definedName>
    <definedName name="BExU6SLKTWV0YINVLTI6BCG9ANZM" localSheetId="15" hidden="1">#REF!</definedName>
    <definedName name="BExU6SLKTWV0YINVLTI6BCG9ANZM" localSheetId="14" hidden="1">#REF!</definedName>
    <definedName name="BExU6SLKTWV0YINVLTI6BCG9ANZM" hidden="1">#REF!</definedName>
    <definedName name="BExU6WXXC7SSQDMHSLUN5C2V4IYX" localSheetId="15" hidden="1">#REF!</definedName>
    <definedName name="BExU6WXXC7SSQDMHSLUN5C2V4IYX" localSheetId="14" hidden="1">#REF!</definedName>
    <definedName name="BExU6WXXC7SSQDMHSLUN5C2V4IYX" hidden="1">#REF!</definedName>
    <definedName name="BExU73387E74XE8A9UKZLZNJYY65" localSheetId="15" hidden="1">#REF!</definedName>
    <definedName name="BExU73387E74XE8A9UKZLZNJYY65" localSheetId="14" hidden="1">#REF!</definedName>
    <definedName name="BExU73387E74XE8A9UKZLZNJYY65" hidden="1">#REF!</definedName>
    <definedName name="BExU76ZHCJM8I7VSICCMSTC33O6U" localSheetId="15" hidden="1">#REF!</definedName>
    <definedName name="BExU76ZHCJM8I7VSICCMSTC33O6U" localSheetId="14" hidden="1">#REF!</definedName>
    <definedName name="BExU76ZHCJM8I7VSICCMSTC33O6U" hidden="1">#REF!</definedName>
    <definedName name="BExU7BBTUF8BQ42DSGM94X5TG5GF" localSheetId="15" hidden="1">#REF!</definedName>
    <definedName name="BExU7BBTUF8BQ42DSGM94X5TG5GF" localSheetId="14" hidden="1">#REF!</definedName>
    <definedName name="BExU7BBTUF8BQ42DSGM94X5TG5GF" hidden="1">#REF!</definedName>
    <definedName name="BExU7HH4EAHFQHT4AXKGWAWZP3I0" localSheetId="15" hidden="1">#REF!</definedName>
    <definedName name="BExU7HH4EAHFQHT4AXKGWAWZP3I0" localSheetId="14" hidden="1">#REF!</definedName>
    <definedName name="BExU7HH4EAHFQHT4AXKGWAWZP3I0" hidden="1">#REF!</definedName>
    <definedName name="BExU7L7WPQSA0ELXZ0I86V33QCCJ" localSheetId="15" hidden="1">#REF!</definedName>
    <definedName name="BExU7L7WPQSA0ELXZ0I86V33QCCJ" localSheetId="14" hidden="1">#REF!</definedName>
    <definedName name="BExU7L7WPQSA0ELXZ0I86V33QCCJ" hidden="1">#REF!</definedName>
    <definedName name="BExU7MF1ZVPDHOSMCAXOSYICHZ4I" localSheetId="15" hidden="1">#REF!</definedName>
    <definedName name="BExU7MF1ZVPDHOSMCAXOSYICHZ4I" localSheetId="14" hidden="1">#REF!</definedName>
    <definedName name="BExU7MF1ZVPDHOSMCAXOSYICHZ4I" hidden="1">#REF!</definedName>
    <definedName name="BExU7O2BJ6D5YCKEL6FD2EFCWYRX" localSheetId="15" hidden="1">#REF!</definedName>
    <definedName name="BExU7O2BJ6D5YCKEL6FD2EFCWYRX" localSheetId="14" hidden="1">#REF!</definedName>
    <definedName name="BExU7O2BJ6D5YCKEL6FD2EFCWYRX" hidden="1">#REF!</definedName>
    <definedName name="BExU7Q0JS9YIUKUPNSSAIDK2KJAV" localSheetId="15" hidden="1">#REF!</definedName>
    <definedName name="BExU7Q0JS9YIUKUPNSSAIDK2KJAV" localSheetId="14" hidden="1">#REF!</definedName>
    <definedName name="BExU7Q0JS9YIUKUPNSSAIDK2KJAV" hidden="1">#REF!</definedName>
    <definedName name="BExU80I6AE5OU7P7F5V7HWIZBJ4P" localSheetId="15" hidden="1">#REF!</definedName>
    <definedName name="BExU80I6AE5OU7P7F5V7HWIZBJ4P" localSheetId="14" hidden="1">#REF!</definedName>
    <definedName name="BExU80I6AE5OU7P7F5V7HWIZBJ4P" hidden="1">#REF!</definedName>
    <definedName name="BExU86NB26MCPYIISZ36HADONGT2" localSheetId="15" hidden="1">#REF!</definedName>
    <definedName name="BExU86NB26MCPYIISZ36HADONGT2" localSheetId="14" hidden="1">#REF!</definedName>
    <definedName name="BExU86NB26MCPYIISZ36HADONGT2" hidden="1">#REF!</definedName>
    <definedName name="BExU885EZZNSZV3GP298UJ8LB7OL" localSheetId="15" hidden="1">#REF!</definedName>
    <definedName name="BExU885EZZNSZV3GP298UJ8LB7OL" localSheetId="14" hidden="1">#REF!</definedName>
    <definedName name="BExU885EZZNSZV3GP298UJ8LB7OL" hidden="1">#REF!</definedName>
    <definedName name="BExU8FSAUP9TUZ1NO9WXK80QPHWV" localSheetId="15" hidden="1">#REF!</definedName>
    <definedName name="BExU8FSAUP9TUZ1NO9WXK80QPHWV" localSheetId="14" hidden="1">#REF!</definedName>
    <definedName name="BExU8FSAUP9TUZ1NO9WXK80QPHWV" hidden="1">#REF!</definedName>
    <definedName name="BExU8KFLAN778MBN93NYZB0FV30G" localSheetId="15" hidden="1">#REF!</definedName>
    <definedName name="BExU8KFLAN778MBN93NYZB0FV30G" localSheetId="14" hidden="1">#REF!</definedName>
    <definedName name="BExU8KFLAN778MBN93NYZB0FV30G" hidden="1">#REF!</definedName>
    <definedName name="BExU8PZC6845UUDFG9M8FTC3P3DK" localSheetId="15" hidden="1">#REF!</definedName>
    <definedName name="BExU8PZC6845UUDFG9M8FTC3P3DK" localSheetId="14" hidden="1">#REF!</definedName>
    <definedName name="BExU8PZC6845UUDFG9M8FTC3P3DK" hidden="1">#REF!</definedName>
    <definedName name="BExU8UX9JX3XLB47YZ8GFXE0V7R2" localSheetId="15" hidden="1">#REF!</definedName>
    <definedName name="BExU8UX9JX3XLB47YZ8GFXE0V7R2" localSheetId="14" hidden="1">#REF!</definedName>
    <definedName name="BExU8UX9JX3XLB47YZ8GFXE0V7R2" hidden="1">#REF!</definedName>
    <definedName name="BExU8WVGMRSFNWCNHODQ9JQCMZB0" localSheetId="15" hidden="1">#REF!</definedName>
    <definedName name="BExU8WVGMRSFNWCNHODQ9JQCMZB0" localSheetId="14" hidden="1">#REF!</definedName>
    <definedName name="BExU8WVGMRSFNWCNHODQ9JQCMZB0" hidden="1">#REF!</definedName>
    <definedName name="BExU96M1J7P9DZQ3S9H0C12KGYTW" localSheetId="15" hidden="1">#REF!</definedName>
    <definedName name="BExU96M1J7P9DZQ3S9H0C12KGYTW" localSheetId="14" hidden="1">#REF!</definedName>
    <definedName name="BExU96M1J7P9DZQ3S9H0C12KGYTW" hidden="1">#REF!</definedName>
    <definedName name="BExU9F05OR1GZ3057R6UL3WPEIYI" localSheetId="15" hidden="1">#REF!</definedName>
    <definedName name="BExU9F05OR1GZ3057R6UL3WPEIYI" localSheetId="14" hidden="1">#REF!</definedName>
    <definedName name="BExU9F05OR1GZ3057R6UL3WPEIYI" hidden="1">#REF!</definedName>
    <definedName name="BExU9GCSO5YILIKG6VAHN13DL75K" localSheetId="15" hidden="1">#REF!</definedName>
    <definedName name="BExU9GCSO5YILIKG6VAHN13DL75K" localSheetId="14" hidden="1">#REF!</definedName>
    <definedName name="BExU9GCSO5YILIKG6VAHN13DL75K" hidden="1">#REF!</definedName>
    <definedName name="BExU9KJOZLO15N11MJVN782NFGJ0" localSheetId="15" hidden="1">#REF!</definedName>
    <definedName name="BExU9KJOZLO15N11MJVN782NFGJ0" localSheetId="14" hidden="1">#REF!</definedName>
    <definedName name="BExU9KJOZLO15N11MJVN782NFGJ0" hidden="1">#REF!</definedName>
    <definedName name="BExU9LG29XU2K1GNKRO4438JYQZE" localSheetId="15" hidden="1">#REF!</definedName>
    <definedName name="BExU9LG29XU2K1GNKRO4438JYQZE" localSheetId="14" hidden="1">#REF!</definedName>
    <definedName name="BExU9LG29XU2K1GNKRO4438JYQZE" hidden="1">#REF!</definedName>
    <definedName name="BExU9RW36I5Z6JIXUIUB3PJH86LT" localSheetId="15" hidden="1">#REF!</definedName>
    <definedName name="BExU9RW36I5Z6JIXUIUB3PJH86LT" localSheetId="14" hidden="1">#REF!</definedName>
    <definedName name="BExU9RW36I5Z6JIXUIUB3PJH86LT" hidden="1">#REF!</definedName>
    <definedName name="BExU9WU19DJ2VAGISPFEGDWWOO4V" localSheetId="15" hidden="1">#REF!</definedName>
    <definedName name="BExU9WU19DJ2VAGISPFEGDWWOO4V" localSheetId="14" hidden="1">#REF!</definedName>
    <definedName name="BExU9WU19DJ2VAGISPFEGDWWOO4V" hidden="1">#REF!</definedName>
    <definedName name="BExUA28AO7OWDG3H23Q0CL4B7BHW" localSheetId="15" hidden="1">#REF!</definedName>
    <definedName name="BExUA28AO7OWDG3H23Q0CL4B7BHW" localSheetId="14" hidden="1">#REF!</definedName>
    <definedName name="BExUA28AO7OWDG3H23Q0CL4B7BHW" hidden="1">#REF!</definedName>
    <definedName name="BExUA34N2C083NSTAHQGZZ3BCYGK" localSheetId="15" hidden="1">#REF!</definedName>
    <definedName name="BExUA34N2C083NSTAHQGZZ3BCYGK" localSheetId="14" hidden="1">#REF!</definedName>
    <definedName name="BExUA34N2C083NSTAHQGZZ3BCYGK" hidden="1">#REF!</definedName>
    <definedName name="BExUA5O923FFNEBY8BPO1TU3QGBM" localSheetId="15" hidden="1">#REF!</definedName>
    <definedName name="BExUA5O923FFNEBY8BPO1TU3QGBM" localSheetId="14" hidden="1">#REF!</definedName>
    <definedName name="BExUA5O923FFNEBY8BPO1TU3QGBM" hidden="1">#REF!</definedName>
    <definedName name="BExUA6Q4K25VH452AQ3ZIRBCMS61" localSheetId="15" hidden="1">#REF!</definedName>
    <definedName name="BExUA6Q4K25VH452AQ3ZIRBCMS61" localSheetId="14" hidden="1">#REF!</definedName>
    <definedName name="BExUA6Q4K25VH452AQ3ZIRBCMS61" hidden="1">#REF!</definedName>
    <definedName name="BExUAFV4JMBSM2SKBQL9NHL0NIBS" localSheetId="15" hidden="1">#REF!</definedName>
    <definedName name="BExUAFV4JMBSM2SKBQL9NHL0NIBS" localSheetId="14" hidden="1">#REF!</definedName>
    <definedName name="BExUAFV4JMBSM2SKBQL9NHL0NIBS" hidden="1">#REF!</definedName>
    <definedName name="BExUAMWQODKBXMRH1QCMJLJBF8M7" localSheetId="15" hidden="1">#REF!</definedName>
    <definedName name="BExUAMWQODKBXMRH1QCMJLJBF8M7" localSheetId="14" hidden="1">#REF!</definedName>
    <definedName name="BExUAMWQODKBXMRH1QCMJLJBF8M7" hidden="1">#REF!</definedName>
    <definedName name="BExUAPR6Y32097JKJCTGC4C6EGE9" localSheetId="15" hidden="1">#REF!</definedName>
    <definedName name="BExUAPR6Y32097JKJCTGC4C6EGE9" localSheetId="14" hidden="1">#REF!</definedName>
    <definedName name="BExUAPR6Y32097JKJCTGC4C6EGE9" hidden="1">#REF!</definedName>
    <definedName name="BExUARUP0MX710TNZSAA01HUEAVC" localSheetId="15" hidden="1">#REF!</definedName>
    <definedName name="BExUARUP0MX710TNZSAA01HUEAVC" localSheetId="14" hidden="1">#REF!</definedName>
    <definedName name="BExUARUP0MX710TNZSAA01HUEAVC" hidden="1">#REF!</definedName>
    <definedName name="BExUAX8WS5OPVLCDXRGKTU2QMTFO" localSheetId="15" hidden="1">#REF!</definedName>
    <definedName name="BExUAX8WS5OPVLCDXRGKTU2QMTFO" localSheetId="14" hidden="1">#REF!</definedName>
    <definedName name="BExUAX8WS5OPVLCDXRGKTU2QMTFO" hidden="1">#REF!</definedName>
    <definedName name="BExUB1FYAZ433NX9GD7WGACX5IZD" localSheetId="15" hidden="1">#REF!</definedName>
    <definedName name="BExUB1FYAZ433NX9GD7WGACX5IZD" localSheetId="14" hidden="1">#REF!</definedName>
    <definedName name="BExUB1FYAZ433NX9GD7WGACX5IZD" hidden="1">#REF!</definedName>
    <definedName name="BExUB8HLEXSBVPZ5AXNQEK96F1N4" localSheetId="15" hidden="1">#REF!</definedName>
    <definedName name="BExUB8HLEXSBVPZ5AXNQEK96F1N4" localSheetId="14" hidden="1">#REF!</definedName>
    <definedName name="BExUB8HLEXSBVPZ5AXNQEK96F1N4" hidden="1">#REF!</definedName>
    <definedName name="BExUBCDVZIEA7YT0LPSMHL5ZSERQ" localSheetId="15" hidden="1">#REF!</definedName>
    <definedName name="BExUBCDVZIEA7YT0LPSMHL5ZSERQ" localSheetId="14" hidden="1">#REF!</definedName>
    <definedName name="BExUBCDVZIEA7YT0LPSMHL5ZSERQ" hidden="1">#REF!</definedName>
    <definedName name="BExUBDA8WU087BUIMXC1U1CKA2RA" localSheetId="15" hidden="1">#REF!</definedName>
    <definedName name="BExUBDA8WU087BUIMXC1U1CKA2RA" localSheetId="14" hidden="1">#REF!</definedName>
    <definedName name="BExUBDA8WU087BUIMXC1U1CKA2RA" hidden="1">#REF!</definedName>
    <definedName name="BExUBKXBUCN760QYU7Q8GESBWOQH" localSheetId="15" hidden="1">#REF!</definedName>
    <definedName name="BExUBKXBUCN760QYU7Q8GESBWOQH" localSheetId="14" hidden="1">#REF!</definedName>
    <definedName name="BExUBKXBUCN760QYU7Q8GESBWOQH" hidden="1">#REF!</definedName>
    <definedName name="BExUBL83ED0P076RN9RJ8P1MZ299" localSheetId="15" hidden="1">#REF!</definedName>
    <definedName name="BExUBL83ED0P076RN9RJ8P1MZ299" localSheetId="14" hidden="1">#REF!</definedName>
    <definedName name="BExUBL83ED0P076RN9RJ8P1MZ299" hidden="1">#REF!</definedName>
    <definedName name="BExUC1EPS2CZ5CKFA0AQRIVRSHS8" localSheetId="15" hidden="1">#REF!</definedName>
    <definedName name="BExUC1EPS2CZ5CKFA0AQRIVRSHS8" localSheetId="14" hidden="1">#REF!</definedName>
    <definedName name="BExUC1EPS2CZ5CKFA0AQRIVRSHS8" hidden="1">#REF!</definedName>
    <definedName name="BExUC623BDYEODBN0N4DO6PJQ7NU" localSheetId="15" hidden="1">#REF!</definedName>
    <definedName name="BExUC623BDYEODBN0N4DO6PJQ7NU" localSheetId="14" hidden="1">#REF!</definedName>
    <definedName name="BExUC623BDYEODBN0N4DO6PJQ7NU" hidden="1">#REF!</definedName>
    <definedName name="BExUC8WH8TCKBB5313JGYYQ1WFLT" localSheetId="15" hidden="1">#REF!</definedName>
    <definedName name="BExUC8WH8TCKBB5313JGYYQ1WFLT" localSheetId="14" hidden="1">#REF!</definedName>
    <definedName name="BExUC8WH8TCKBB5313JGYYQ1WFLT" hidden="1">#REF!</definedName>
    <definedName name="BExUCAP7GOSYPHMQKK6719YLSDIQ" localSheetId="15" hidden="1">#REF!</definedName>
    <definedName name="BExUCAP7GOSYPHMQKK6719YLSDIQ" localSheetId="14" hidden="1">#REF!</definedName>
    <definedName name="BExUCAP7GOSYPHMQKK6719YLSDIQ" hidden="1">#REF!</definedName>
    <definedName name="BExUCFCDK6SPH86I6STXX8X3WMC4" localSheetId="15" hidden="1">#REF!</definedName>
    <definedName name="BExUCFCDK6SPH86I6STXX8X3WMC4" localSheetId="14" hidden="1">#REF!</definedName>
    <definedName name="BExUCFCDK6SPH86I6STXX8X3WMC4" hidden="1">#REF!</definedName>
    <definedName name="BExUCKL98JB87L3I6T6IFSWJNYAB" localSheetId="15" hidden="1">#REF!</definedName>
    <definedName name="BExUCKL98JB87L3I6T6IFSWJNYAB" localSheetId="14" hidden="1">#REF!</definedName>
    <definedName name="BExUCKL98JB87L3I6T6IFSWJNYAB" hidden="1">#REF!</definedName>
    <definedName name="BExUCLC6AQ5KR6LXSAXV4QQ8ASVG" localSheetId="15" hidden="1">#REF!</definedName>
    <definedName name="BExUCLC6AQ5KR6LXSAXV4QQ8ASVG" localSheetId="14" hidden="1">#REF!</definedName>
    <definedName name="BExUCLC6AQ5KR6LXSAXV4QQ8ASVG" hidden="1">#REF!</definedName>
    <definedName name="BExUD4IOJ12X3PJG5WXNNGDRCKAP" localSheetId="15" hidden="1">#REF!</definedName>
    <definedName name="BExUD4IOJ12X3PJG5WXNNGDRCKAP" localSheetId="14" hidden="1">#REF!</definedName>
    <definedName name="BExUD4IOJ12X3PJG5WXNNGDRCKAP" hidden="1">#REF!</definedName>
    <definedName name="BExUD9WX9BWK72UWVSLYZJLAY5VY" localSheetId="15" hidden="1">#REF!</definedName>
    <definedName name="BExUD9WX9BWK72UWVSLYZJLAY5VY" localSheetId="14" hidden="1">#REF!</definedName>
    <definedName name="BExUD9WX9BWK72UWVSLYZJLAY5VY" hidden="1">#REF!</definedName>
    <definedName name="BExUDEV0CYVO7Y5IQQBEJ6FUY9S6" localSheetId="15" hidden="1">#REF!</definedName>
    <definedName name="BExUDEV0CYVO7Y5IQQBEJ6FUY9S6" localSheetId="14" hidden="1">#REF!</definedName>
    <definedName name="BExUDEV0CYVO7Y5IQQBEJ6FUY9S6" hidden="1">#REF!</definedName>
    <definedName name="BExUDWOXQGIZW0EAIIYLQUPXF8YV" localSheetId="15" hidden="1">#REF!</definedName>
    <definedName name="BExUDWOXQGIZW0EAIIYLQUPXF8YV" localSheetId="14" hidden="1">#REF!</definedName>
    <definedName name="BExUDWOXQGIZW0EAIIYLQUPXF8YV" hidden="1">#REF!</definedName>
    <definedName name="BExUDXAIC17W1FUU8Z10XUAVB7CS" localSheetId="15" hidden="1">#REF!</definedName>
    <definedName name="BExUDXAIC17W1FUU8Z10XUAVB7CS" localSheetId="14" hidden="1">#REF!</definedName>
    <definedName name="BExUDXAIC17W1FUU8Z10XUAVB7CS" hidden="1">#REF!</definedName>
    <definedName name="BExUE5OMY7OAJQ9WR8C8HG311ORP" localSheetId="15" hidden="1">#REF!</definedName>
    <definedName name="BExUE5OMY7OAJQ9WR8C8HG311ORP" localSheetId="14" hidden="1">#REF!</definedName>
    <definedName name="BExUE5OMY7OAJQ9WR8C8HG311ORP" hidden="1">#REF!</definedName>
    <definedName name="BExUEFKOQWXXGRNLAOJV2BJ66UB8" localSheetId="15" hidden="1">#REF!</definedName>
    <definedName name="BExUEFKOQWXXGRNLAOJV2BJ66UB8" localSheetId="14" hidden="1">#REF!</definedName>
    <definedName name="BExUEFKOQWXXGRNLAOJV2BJ66UB8" hidden="1">#REF!</definedName>
    <definedName name="BExUEJGX3OQQP5KFRJSRCZ70EI9V" localSheetId="15" hidden="1">#REF!</definedName>
    <definedName name="BExUEJGX3OQQP5KFRJSRCZ70EI9V" localSheetId="14" hidden="1">#REF!</definedName>
    <definedName name="BExUEJGX3OQQP5KFRJSRCZ70EI9V" hidden="1">#REF!</definedName>
    <definedName name="BExUEKDB2RWXF3WMTZ6JSBCHNSDT" localSheetId="15" hidden="1">#REF!</definedName>
    <definedName name="BExUEKDB2RWXF3WMTZ6JSBCHNSDT" localSheetId="14" hidden="1">#REF!</definedName>
    <definedName name="BExUEKDB2RWXF3WMTZ6JSBCHNSDT" hidden="1">#REF!</definedName>
    <definedName name="BExUEYR71COFS2X8PDNU21IPMQEU" localSheetId="15" hidden="1">#REF!</definedName>
    <definedName name="BExUEYR71COFS2X8PDNU21IPMQEU" localSheetId="14" hidden="1">#REF!</definedName>
    <definedName name="BExUEYR71COFS2X8PDNU21IPMQEU" hidden="1">#REF!</definedName>
    <definedName name="BExVPRLJ9I6RX45EDVFSQGCPJSOK" localSheetId="15" hidden="1">#REF!</definedName>
    <definedName name="BExVPRLJ9I6RX45EDVFSQGCPJSOK" localSheetId="14" hidden="1">#REF!</definedName>
    <definedName name="BExVPRLJ9I6RX45EDVFSQGCPJSOK" hidden="1">#REF!</definedName>
    <definedName name="BExVRFU8RWFT8A80ZVAW185SG2G6" localSheetId="15" hidden="1">#REF!</definedName>
    <definedName name="BExVRFU8RWFT8A80ZVAW185SG2G6" localSheetId="14" hidden="1">#REF!</definedName>
    <definedName name="BExVRFU8RWFT8A80ZVAW185SG2G6" hidden="1">#REF!</definedName>
    <definedName name="BExVSJ3NHETBAIZTZQSM8LAVT76V" localSheetId="15" hidden="1">#REF!</definedName>
    <definedName name="BExVSJ3NHETBAIZTZQSM8LAVT76V" localSheetId="14" hidden="1">#REF!</definedName>
    <definedName name="BExVSJ3NHETBAIZTZQSM8LAVT76V" hidden="1">#REF!</definedName>
    <definedName name="BExVSL787C8E4HFQZ2NVLT35I2XV" localSheetId="15" hidden="1">#REF!</definedName>
    <definedName name="BExVSL787C8E4HFQZ2NVLT35I2XV" localSheetId="14" hidden="1">#REF!</definedName>
    <definedName name="BExVSL787C8E4HFQZ2NVLT35I2XV" hidden="1">#REF!</definedName>
    <definedName name="BExVSTFTVV14SFGHQUOJL5SQ5TX9" localSheetId="15" hidden="1">#REF!</definedName>
    <definedName name="BExVSTFTVV14SFGHQUOJL5SQ5TX9" localSheetId="14" hidden="1">#REF!</definedName>
    <definedName name="BExVSTFTVV14SFGHQUOJL5SQ5TX9" hidden="1">#REF!</definedName>
    <definedName name="BExVT017S14M5X928ARKQ2GNUFE0" localSheetId="15" hidden="1">#REF!</definedName>
    <definedName name="BExVT017S14M5X928ARKQ2GNUFE0" localSheetId="14" hidden="1">#REF!</definedName>
    <definedName name="BExVT017S14M5X928ARKQ2GNUFE0" hidden="1">#REF!</definedName>
    <definedName name="BExVT3MPE8LQ5JFN3HQIFKSQ80U4" localSheetId="15" hidden="1">#REF!</definedName>
    <definedName name="BExVT3MPE8LQ5JFN3HQIFKSQ80U4" localSheetId="14" hidden="1">#REF!</definedName>
    <definedName name="BExVT3MPE8LQ5JFN3HQIFKSQ80U4" hidden="1">#REF!</definedName>
    <definedName name="BExVT7TRK3NZHPME2TFBXOF1WBR9" localSheetId="15" hidden="1">#REF!</definedName>
    <definedName name="BExVT7TRK3NZHPME2TFBXOF1WBR9" localSheetId="14" hidden="1">#REF!</definedName>
    <definedName name="BExVT7TRK3NZHPME2TFBXOF1WBR9" hidden="1">#REF!</definedName>
    <definedName name="BExVT9H0R0T7WGQAAC0HABMG54YM" localSheetId="15" hidden="1">#REF!</definedName>
    <definedName name="BExVT9H0R0T7WGQAAC0HABMG54YM" localSheetId="14" hidden="1">#REF!</definedName>
    <definedName name="BExVT9H0R0T7WGQAAC0HABMG54YM" hidden="1">#REF!</definedName>
    <definedName name="BExVTAO57POUXSZQJQ6MABMZQA13" localSheetId="15" hidden="1">#REF!</definedName>
    <definedName name="BExVTAO57POUXSZQJQ6MABMZQA13" localSheetId="14" hidden="1">#REF!</definedName>
    <definedName name="BExVTAO57POUXSZQJQ6MABMZQA13" hidden="1">#REF!</definedName>
    <definedName name="BExVTCMDDEDGLUIMUU6BSFHEWTOP" localSheetId="15" hidden="1">#REF!</definedName>
    <definedName name="BExVTCMDDEDGLUIMUU6BSFHEWTOP" localSheetId="14" hidden="1">#REF!</definedName>
    <definedName name="BExVTCMDDEDGLUIMUU6BSFHEWTOP" hidden="1">#REF!</definedName>
    <definedName name="BExVTCMDQMLKRA2NQR72XU6Y54IK" localSheetId="15" hidden="1">#REF!</definedName>
    <definedName name="BExVTCMDQMLKRA2NQR72XU6Y54IK" localSheetId="14" hidden="1">#REF!</definedName>
    <definedName name="BExVTCMDQMLKRA2NQR72XU6Y54IK" hidden="1">#REF!</definedName>
    <definedName name="BExVTCRV8FQ5U9OYWWL44N6KFNHU" localSheetId="15" hidden="1">#REF!</definedName>
    <definedName name="BExVTCRV8FQ5U9OYWWL44N6KFNHU" localSheetId="14" hidden="1">#REF!</definedName>
    <definedName name="BExVTCRV8FQ5U9OYWWL44N6KFNHU" hidden="1">#REF!</definedName>
    <definedName name="BExVTNESHPVG0A0KZ7BRX26MS0PF" localSheetId="15" hidden="1">#REF!</definedName>
    <definedName name="BExVTNESHPVG0A0KZ7BRX26MS0PF" localSheetId="14" hidden="1">#REF!</definedName>
    <definedName name="BExVTNESHPVG0A0KZ7BRX26MS0PF" hidden="1">#REF!</definedName>
    <definedName name="BExVTTJVTNRSBHBTUZ78WG2JM5MK" localSheetId="15" hidden="1">#REF!</definedName>
    <definedName name="BExVTTJVTNRSBHBTUZ78WG2JM5MK" localSheetId="14" hidden="1">#REF!</definedName>
    <definedName name="BExVTTJVTNRSBHBTUZ78WG2JM5MK" hidden="1">#REF!</definedName>
    <definedName name="BExVTXLMYR87BC04D1ERALPUFVPG" localSheetId="15" hidden="1">#REF!</definedName>
    <definedName name="BExVTXLMYR87BC04D1ERALPUFVPG" localSheetId="14" hidden="1">#REF!</definedName>
    <definedName name="BExVTXLMYR87BC04D1ERALPUFVPG" hidden="1">#REF!</definedName>
    <definedName name="BExVUL9V3H8ZF6Y72LQBBN639YAA" localSheetId="15" hidden="1">#REF!</definedName>
    <definedName name="BExVUL9V3H8ZF6Y72LQBBN639YAA" localSheetId="14" hidden="1">#REF!</definedName>
    <definedName name="BExVUL9V3H8ZF6Y72LQBBN639YAA" hidden="1">#REF!</definedName>
    <definedName name="BExVUZT95UAU8XG5X9XSE25CHQGA" localSheetId="15" hidden="1">#REF!</definedName>
    <definedName name="BExVUZT95UAU8XG5X9XSE25CHQGA" localSheetId="14" hidden="1">#REF!</definedName>
    <definedName name="BExVUZT95UAU8XG5X9XSE25CHQGA" hidden="1">#REF!</definedName>
    <definedName name="BExVV5T14N2HZIK7HQ4P2KG09U0J" localSheetId="15" hidden="1">#REF!</definedName>
    <definedName name="BExVV5T14N2HZIK7HQ4P2KG09U0J" localSheetId="14" hidden="1">#REF!</definedName>
    <definedName name="BExVV5T14N2HZIK7HQ4P2KG09U0J" hidden="1">#REF!</definedName>
    <definedName name="BExVV7R410VYLADLX9LNG63ID6H1" localSheetId="15" hidden="1">#REF!</definedName>
    <definedName name="BExVV7R410VYLADLX9LNG63ID6H1" localSheetId="14" hidden="1">#REF!</definedName>
    <definedName name="BExVV7R410VYLADLX9LNG63ID6H1" hidden="1">#REF!</definedName>
    <definedName name="BExVVAAVDXGWAVI6J2W0BCU58MBM" localSheetId="15" hidden="1">#REF!</definedName>
    <definedName name="BExVVAAVDXGWAVI6J2W0BCU58MBM" localSheetId="14" hidden="1">#REF!</definedName>
    <definedName name="BExVVAAVDXGWAVI6J2W0BCU58MBM" hidden="1">#REF!</definedName>
    <definedName name="BExVVCEED4JEKF59OV0G3T4XFMFO" localSheetId="15" hidden="1">#REF!</definedName>
    <definedName name="BExVVCEED4JEKF59OV0G3T4XFMFO" localSheetId="14" hidden="1">#REF!</definedName>
    <definedName name="BExVVCEED4JEKF59OV0G3T4XFMFO" hidden="1">#REF!</definedName>
    <definedName name="BExVVPFO2J7FMSRPD36909HN4BZJ" localSheetId="15" hidden="1">#REF!</definedName>
    <definedName name="BExVVPFO2J7FMSRPD36909HN4BZJ" localSheetId="14" hidden="1">#REF!</definedName>
    <definedName name="BExVVPFO2J7FMSRPD36909HN4BZJ" hidden="1">#REF!</definedName>
    <definedName name="BExVVQ19AQ3VCARJOC38SF7OYE9Y" localSheetId="15" hidden="1">#REF!</definedName>
    <definedName name="BExVVQ19AQ3VCARJOC38SF7OYE9Y" localSheetId="14" hidden="1">#REF!</definedName>
    <definedName name="BExVVQ19AQ3VCARJOC38SF7OYE9Y" hidden="1">#REF!</definedName>
    <definedName name="BExVVQ19TAECID45CS4HXT1RD3AQ" localSheetId="15" hidden="1">#REF!</definedName>
    <definedName name="BExVVQ19TAECID45CS4HXT1RD3AQ" localSheetId="14" hidden="1">#REF!</definedName>
    <definedName name="BExVVQ19TAECID45CS4HXT1RD3AQ" hidden="1">#REF!</definedName>
    <definedName name="BExVVYKOYB7OX8Y0B4UIUF79PVDO" localSheetId="15" hidden="1">#REF!</definedName>
    <definedName name="BExVVYKOYB7OX8Y0B4UIUF79PVDO" localSheetId="14" hidden="1">#REF!</definedName>
    <definedName name="BExVVYKOYB7OX8Y0B4UIUF79PVDO" hidden="1">#REF!</definedName>
    <definedName name="BExVW3YV5XGIVJ97UUPDJGJ2P15B" localSheetId="15" hidden="1">#REF!</definedName>
    <definedName name="BExVW3YV5XGIVJ97UUPDJGJ2P15B" localSheetId="14" hidden="1">#REF!</definedName>
    <definedName name="BExVW3YV5XGIVJ97UUPDJGJ2P15B" hidden="1">#REF!</definedName>
    <definedName name="BExVW5X571GEYR5SCU1Z2DHKWM79" localSheetId="15" hidden="1">#REF!</definedName>
    <definedName name="BExVW5X571GEYR5SCU1Z2DHKWM79" localSheetId="14" hidden="1">#REF!</definedName>
    <definedName name="BExVW5X571GEYR5SCU1Z2DHKWM79" hidden="1">#REF!</definedName>
    <definedName name="BExVW6YTKA098AF57M4PHNQ54XMH" localSheetId="15" hidden="1">#REF!</definedName>
    <definedName name="BExVW6YTKA098AF57M4PHNQ54XMH" localSheetId="14" hidden="1">#REF!</definedName>
    <definedName name="BExVW6YTKA098AF57M4PHNQ54XMH" hidden="1">#REF!</definedName>
    <definedName name="BExVWHRDIJBRFANMKJFY05BHP7RS" localSheetId="15" hidden="1">#REF!</definedName>
    <definedName name="BExVWHRDIJBRFANMKJFY05BHP7RS" localSheetId="14" hidden="1">#REF!</definedName>
    <definedName name="BExVWHRDIJBRFANMKJFY05BHP7RS" hidden="1">#REF!</definedName>
    <definedName name="BExVWINKCH0V0NUWH363SMXAZE62" localSheetId="15" hidden="1">#REF!</definedName>
    <definedName name="BExVWINKCH0V0NUWH363SMXAZE62" localSheetId="14" hidden="1">#REF!</definedName>
    <definedName name="BExVWINKCH0V0NUWH363SMXAZE62" hidden="1">#REF!</definedName>
    <definedName name="BExVWYU8EK669NP172GEIGCTVPPA" localSheetId="15" hidden="1">#REF!</definedName>
    <definedName name="BExVWYU8EK669NP172GEIGCTVPPA" localSheetId="14" hidden="1">#REF!</definedName>
    <definedName name="BExVWYU8EK669NP172GEIGCTVPPA" hidden="1">#REF!</definedName>
    <definedName name="BExVX3XN2DRJKL8EDBIG58RYQ36R" localSheetId="15" hidden="1">#REF!</definedName>
    <definedName name="BExVX3XN2DRJKL8EDBIG58RYQ36R" localSheetId="14" hidden="1">#REF!</definedName>
    <definedName name="BExVX3XN2DRJKL8EDBIG58RYQ36R" hidden="1">#REF!</definedName>
    <definedName name="BExVXBA38Z5WNQUH39HHZ2SAMC1T" localSheetId="15" hidden="1">#REF!</definedName>
    <definedName name="BExVXBA38Z5WNQUH39HHZ2SAMC1T" localSheetId="14" hidden="1">#REF!</definedName>
    <definedName name="BExVXBA38Z5WNQUH39HHZ2SAMC1T" hidden="1">#REF!</definedName>
    <definedName name="BExVXDZ63PUART77BBR5SI63TPC6" localSheetId="15" hidden="1">#REF!</definedName>
    <definedName name="BExVXDZ63PUART77BBR5SI63TPC6" localSheetId="14" hidden="1">#REF!</definedName>
    <definedName name="BExVXDZ63PUART77BBR5SI63TPC6" hidden="1">#REF!</definedName>
    <definedName name="BExVXHKI6LFYMGWISMPACMO247HL" localSheetId="15" hidden="1">#REF!</definedName>
    <definedName name="BExVXHKI6LFYMGWISMPACMO247HL" localSheetId="14" hidden="1">#REF!</definedName>
    <definedName name="BExVXHKI6LFYMGWISMPACMO247HL" hidden="1">#REF!</definedName>
    <definedName name="BExVXK9SK580O7MYHVNJ3V911ALP" localSheetId="15" hidden="1">#REF!</definedName>
    <definedName name="BExVXK9SK580O7MYHVNJ3V911ALP" localSheetId="14" hidden="1">#REF!</definedName>
    <definedName name="BExVXK9SK580O7MYHVNJ3V911ALP" hidden="1">#REF!</definedName>
    <definedName name="BExVXLX2BZ5EF2X6R41BTKRJR1NM" localSheetId="15" hidden="1">#REF!</definedName>
    <definedName name="BExVXLX2BZ5EF2X6R41BTKRJR1NM" localSheetId="14" hidden="1">#REF!</definedName>
    <definedName name="BExVXLX2BZ5EF2X6R41BTKRJR1NM" hidden="1">#REF!</definedName>
    <definedName name="BExVXYT01U5IPYA7E44FWS6KCEFC" localSheetId="15" hidden="1">#REF!</definedName>
    <definedName name="BExVXYT01U5IPYA7E44FWS6KCEFC" localSheetId="14" hidden="1">#REF!</definedName>
    <definedName name="BExVXYT01U5IPYA7E44FWS6KCEFC" hidden="1">#REF!</definedName>
    <definedName name="BExVY11V7U1SAY4QKYE0PBSPD7LW" localSheetId="15" hidden="1">#REF!</definedName>
    <definedName name="BExVY11V7U1SAY4QKYE0PBSPD7LW" localSheetId="14" hidden="1">#REF!</definedName>
    <definedName name="BExVY11V7U1SAY4QKYE0PBSPD7LW" hidden="1">#REF!</definedName>
    <definedName name="BExVY1SV37DL5YU59HS4IG3VBCP4" localSheetId="15" hidden="1">#REF!</definedName>
    <definedName name="BExVY1SV37DL5YU59HS4IG3VBCP4" localSheetId="14" hidden="1">#REF!</definedName>
    <definedName name="BExVY1SV37DL5YU59HS4IG3VBCP4" hidden="1">#REF!</definedName>
    <definedName name="BExVY3WFGJKSQA08UF9NCMST928Y" localSheetId="15" hidden="1">#REF!</definedName>
    <definedName name="BExVY3WFGJKSQA08UF9NCMST928Y" localSheetId="14" hidden="1">#REF!</definedName>
    <definedName name="BExVY3WFGJKSQA08UF9NCMST928Y" hidden="1">#REF!</definedName>
    <definedName name="BExVY954UOEVQEIC5OFO4NEWVKAQ" localSheetId="15" hidden="1">#REF!</definedName>
    <definedName name="BExVY954UOEVQEIC5OFO4NEWVKAQ" localSheetId="14" hidden="1">#REF!</definedName>
    <definedName name="BExVY954UOEVQEIC5OFO4NEWVKAQ" hidden="1">#REF!</definedName>
    <definedName name="BExVYHDYIV5397LC02V4FEP8VD6W" localSheetId="15" hidden="1">#REF!</definedName>
    <definedName name="BExVYHDYIV5397LC02V4FEP8VD6W" localSheetId="14" hidden="1">#REF!</definedName>
    <definedName name="BExVYHDYIV5397LC02V4FEP8VD6W" hidden="1">#REF!</definedName>
    <definedName name="BExVYO4NFDGC4ZOGHANQWX5CH4BT" localSheetId="15" hidden="1">#REF!</definedName>
    <definedName name="BExVYO4NFDGC4ZOGHANQWX5CH4BT" localSheetId="14" hidden="1">#REF!</definedName>
    <definedName name="BExVYO4NFDGC4ZOGHANQWX5CH4BT" hidden="1">#REF!</definedName>
    <definedName name="BExVYOVIZDA18YIQ0A30Q052PCAK" localSheetId="15" hidden="1">#REF!</definedName>
    <definedName name="BExVYOVIZDA18YIQ0A30Q052PCAK" localSheetId="14" hidden="1">#REF!</definedName>
    <definedName name="BExVYOVIZDA18YIQ0A30Q052PCAK" hidden="1">#REF!</definedName>
    <definedName name="BExVYPS2R6B75R1EFIUJ6G5TE4Q4" localSheetId="15" hidden="1">#REF!</definedName>
    <definedName name="BExVYPS2R6B75R1EFIUJ6G5TE4Q4" localSheetId="14" hidden="1">#REF!</definedName>
    <definedName name="BExVYPS2R6B75R1EFIUJ6G5TE4Q4" hidden="1">#REF!</definedName>
    <definedName name="BExVYQIXPEM6J4JVP78BRHIC05PV" localSheetId="15" hidden="1">#REF!</definedName>
    <definedName name="BExVYQIXPEM6J4JVP78BRHIC05PV" localSheetId="14" hidden="1">#REF!</definedName>
    <definedName name="BExVYQIXPEM6J4JVP78BRHIC05PV" hidden="1">#REF!</definedName>
    <definedName name="BExVYVGWN7SONLVDH9WJ2F1JS264" localSheetId="15" hidden="1">#REF!</definedName>
    <definedName name="BExVYVGWN7SONLVDH9WJ2F1JS264" localSheetId="14" hidden="1">#REF!</definedName>
    <definedName name="BExVYVGWN7SONLVDH9WJ2F1JS264" hidden="1">#REF!</definedName>
    <definedName name="BExVZ40HNAZRM8JHYYNQ7F6A4GU0" localSheetId="15" hidden="1">#REF!</definedName>
    <definedName name="BExVZ40HNAZRM8JHYYNQ7F6A4GU0" localSheetId="14" hidden="1">#REF!</definedName>
    <definedName name="BExVZ40HNAZRM8JHYYNQ7F6A4GU0" hidden="1">#REF!</definedName>
    <definedName name="BExVZ7WRO17PYILJEJGPQCO5IL66" localSheetId="15" hidden="1">#REF!</definedName>
    <definedName name="BExVZ7WRO17PYILJEJGPQCO5IL66" localSheetId="14" hidden="1">#REF!</definedName>
    <definedName name="BExVZ7WRO17PYILJEJGPQCO5IL66" hidden="1">#REF!</definedName>
    <definedName name="BExVZ9EO732IK6MNMG17Y1EFTJQC" localSheetId="15" hidden="1">#REF!</definedName>
    <definedName name="BExVZ9EO732IK6MNMG17Y1EFTJQC" localSheetId="14" hidden="1">#REF!</definedName>
    <definedName name="BExVZ9EO732IK6MNMG17Y1EFTJQC" hidden="1">#REF!</definedName>
    <definedName name="BExVZB1Y5J4UL2LKK0363EU7GIJ1" localSheetId="15" hidden="1">#REF!</definedName>
    <definedName name="BExVZB1Y5J4UL2LKK0363EU7GIJ1" localSheetId="14" hidden="1">#REF!</definedName>
    <definedName name="BExVZB1Y5J4UL2LKK0363EU7GIJ1" hidden="1">#REF!</definedName>
    <definedName name="BExVZGQXYK2ICC9JSNFPRHBD5KNU" localSheetId="15" hidden="1">#REF!</definedName>
    <definedName name="BExVZGQXYK2ICC9JSNFPRHBD5KNU" localSheetId="14" hidden="1">#REF!</definedName>
    <definedName name="BExVZGQXYK2ICC9JSNFPRHBD5KNU" hidden="1">#REF!</definedName>
    <definedName name="BExVZJQVO5LQ0BJH5JEN5NOBIAF6" localSheetId="15" hidden="1">#REF!</definedName>
    <definedName name="BExVZJQVO5LQ0BJH5JEN5NOBIAF6" localSheetId="14" hidden="1">#REF!</definedName>
    <definedName name="BExVZJQVO5LQ0BJH5JEN5NOBIAF6" hidden="1">#REF!</definedName>
    <definedName name="BExVZNXWS91RD7NXV5NE2R3C8WW7" localSheetId="15" hidden="1">#REF!</definedName>
    <definedName name="BExVZNXWS91RD7NXV5NE2R3C8WW7" localSheetId="14" hidden="1">#REF!</definedName>
    <definedName name="BExVZNXWS91RD7NXV5NE2R3C8WW7" hidden="1">#REF!</definedName>
    <definedName name="BExW008AGT1ZRN5DFG4YOH5F7G47" localSheetId="15" hidden="1">#REF!</definedName>
    <definedName name="BExW008AGT1ZRN5DFG4YOH5F7G47" localSheetId="14" hidden="1">#REF!</definedName>
    <definedName name="BExW008AGT1ZRN5DFG4YOH5F7G47" hidden="1">#REF!</definedName>
    <definedName name="BExW0386REQRCQCVT9BCX80UPTRY" localSheetId="15" hidden="1">#REF!</definedName>
    <definedName name="BExW0386REQRCQCVT9BCX80UPTRY" localSheetId="14" hidden="1">#REF!</definedName>
    <definedName name="BExW0386REQRCQCVT9BCX80UPTRY" hidden="1">#REF!</definedName>
    <definedName name="BExW0FYP4WXY71CYUG40SUBG9UWU" localSheetId="15" hidden="1">#REF!</definedName>
    <definedName name="BExW0FYP4WXY71CYUG40SUBG9UWU" localSheetId="14" hidden="1">#REF!</definedName>
    <definedName name="BExW0FYP4WXY71CYUG40SUBG9UWU" hidden="1">#REF!</definedName>
    <definedName name="BExW0MPJNQOJ7D6U780WU5XBL97X" localSheetId="15" hidden="1">#REF!</definedName>
    <definedName name="BExW0MPJNQOJ7D6U780WU5XBL97X" localSheetId="14" hidden="1">#REF!</definedName>
    <definedName name="BExW0MPJNQOJ7D6U780WU5XBL97X" hidden="1">#REF!</definedName>
    <definedName name="BExW0RI61B4VV0ARXTFVBAWRA1C5" localSheetId="15" hidden="1">#REF!</definedName>
    <definedName name="BExW0RI61B4VV0ARXTFVBAWRA1C5" localSheetId="14" hidden="1">#REF!</definedName>
    <definedName name="BExW0RI61B4VV0ARXTFVBAWRA1C5" hidden="1">#REF!</definedName>
    <definedName name="BExW0Y8T85LBE0WS6FPX6ILTX9ON" localSheetId="15" hidden="1">#REF!</definedName>
    <definedName name="BExW0Y8T85LBE0WS6FPX6ILTX9ON" localSheetId="14" hidden="1">#REF!</definedName>
    <definedName name="BExW0Y8T85LBE0WS6FPX6ILTX9ON" hidden="1">#REF!</definedName>
    <definedName name="BExW1BVUYQTKMOR56MW7RVRX4L1L" localSheetId="15" hidden="1">#REF!</definedName>
    <definedName name="BExW1BVUYQTKMOR56MW7RVRX4L1L" localSheetId="14" hidden="1">#REF!</definedName>
    <definedName name="BExW1BVUYQTKMOR56MW7RVRX4L1L" hidden="1">#REF!</definedName>
    <definedName name="BExW1F1220628FOMTW5UAATHRJHK" localSheetId="15" hidden="1">#REF!</definedName>
    <definedName name="BExW1F1220628FOMTW5UAATHRJHK" localSheetId="14" hidden="1">#REF!</definedName>
    <definedName name="BExW1F1220628FOMTW5UAATHRJHK" hidden="1">#REF!</definedName>
    <definedName name="BExW1PTHB0NZUF0GTD2J1UUL693E" localSheetId="15" hidden="1">#REF!</definedName>
    <definedName name="BExW1PTHB0NZUF0GTD2J1UUL693E" localSheetId="14" hidden="1">#REF!</definedName>
    <definedName name="BExW1PTHB0NZUF0GTD2J1UUL693E" hidden="1">#REF!</definedName>
    <definedName name="BExW1TKA0Z9OP2DTG50GZR5EG8C7" localSheetId="15" hidden="1">#REF!</definedName>
    <definedName name="BExW1TKA0Z9OP2DTG50GZR5EG8C7" localSheetId="14" hidden="1">#REF!</definedName>
    <definedName name="BExW1TKA0Z9OP2DTG50GZR5EG8C7" hidden="1">#REF!</definedName>
    <definedName name="BExW1U0JLKQ094DW5MMOI8UHO09V" localSheetId="15" hidden="1">#REF!</definedName>
    <definedName name="BExW1U0JLKQ094DW5MMOI8UHO09V" localSheetId="14" hidden="1">#REF!</definedName>
    <definedName name="BExW1U0JLKQ094DW5MMOI8UHO09V" hidden="1">#REF!</definedName>
    <definedName name="BExW1VNZHNB5P9V6232N0DQCE0WE" localSheetId="15" hidden="1">#REF!</definedName>
    <definedName name="BExW1VNZHNB5P9V6232N0DQCE0WE" localSheetId="14" hidden="1">#REF!</definedName>
    <definedName name="BExW1VNZHNB5P9V6232N0DQCE0WE" hidden="1">#REF!</definedName>
    <definedName name="BExW1WK6J1TDP29S3QDPTYZJBLIW" localSheetId="15" hidden="1">#REF!</definedName>
    <definedName name="BExW1WK6J1TDP29S3QDPTYZJBLIW" localSheetId="14" hidden="1">#REF!</definedName>
    <definedName name="BExW1WK6J1TDP29S3QDPTYZJBLIW" hidden="1">#REF!</definedName>
    <definedName name="BExW283NP9D366XFPXLGSCI5UB0L" localSheetId="15" hidden="1">#REF!</definedName>
    <definedName name="BExW283NP9D366XFPXLGSCI5UB0L" localSheetId="14" hidden="1">#REF!</definedName>
    <definedName name="BExW283NP9D366XFPXLGSCI5UB0L" hidden="1">#REF!</definedName>
    <definedName name="BExW2H3C8WJSBW5FGTFKVDVJC4CL" localSheetId="15" hidden="1">#REF!</definedName>
    <definedName name="BExW2H3C8WJSBW5FGTFKVDVJC4CL" localSheetId="14" hidden="1">#REF!</definedName>
    <definedName name="BExW2H3C8WJSBW5FGTFKVDVJC4CL" hidden="1">#REF!</definedName>
    <definedName name="BExW2MSCKPGF5K3I7TL4KF5ISUOL" localSheetId="15" hidden="1">#REF!</definedName>
    <definedName name="BExW2MSCKPGF5K3I7TL4KF5ISUOL" localSheetId="14" hidden="1">#REF!</definedName>
    <definedName name="BExW2MSCKPGF5K3I7TL4KF5ISUOL" hidden="1">#REF!</definedName>
    <definedName name="BExW2SMO90FU9W8DVVES6Q4E6BZR" localSheetId="15" hidden="1">#REF!</definedName>
    <definedName name="BExW2SMO90FU9W8DVVES6Q4E6BZR" localSheetId="14" hidden="1">#REF!</definedName>
    <definedName name="BExW2SMO90FU9W8DVVES6Q4E6BZR" hidden="1">#REF!</definedName>
    <definedName name="BExW36V9N91OHCUMGWJQL3I5P4JK" localSheetId="15" hidden="1">#REF!</definedName>
    <definedName name="BExW36V9N91OHCUMGWJQL3I5P4JK" localSheetId="14" hidden="1">#REF!</definedName>
    <definedName name="BExW36V9N91OHCUMGWJQL3I5P4JK" hidden="1">#REF!</definedName>
    <definedName name="BExW39V04HTFFQE7DAW9MAJT0NNF" localSheetId="15" hidden="1">#REF!</definedName>
    <definedName name="BExW39V04HTFFQE7DAW9MAJT0NNF" localSheetId="14" hidden="1">#REF!</definedName>
    <definedName name="BExW39V04HTFFQE7DAW9MAJT0NNF" hidden="1">#REF!</definedName>
    <definedName name="BExW3ECU6QPMV99AITCPHAG0CGYK" localSheetId="15" hidden="1">#REF!</definedName>
    <definedName name="BExW3ECU6QPMV99AITCPHAG0CGYK" localSheetId="14" hidden="1">#REF!</definedName>
    <definedName name="BExW3ECU6QPMV99AITCPHAG0CGYK" hidden="1">#REF!</definedName>
    <definedName name="BExW3EIBA1J9Q9NA9VCGZGRS8WV7" localSheetId="15" hidden="1">#REF!</definedName>
    <definedName name="BExW3EIBA1J9Q9NA9VCGZGRS8WV7" localSheetId="14" hidden="1">#REF!</definedName>
    <definedName name="BExW3EIBA1J9Q9NA9VCGZGRS8WV7" hidden="1">#REF!</definedName>
    <definedName name="BExW3FEO8FI8N6AGQKYEG4SQVJWB" localSheetId="15" hidden="1">#REF!</definedName>
    <definedName name="BExW3FEO8FI8N6AGQKYEG4SQVJWB" localSheetId="14" hidden="1">#REF!</definedName>
    <definedName name="BExW3FEO8FI8N6AGQKYEG4SQVJWB" hidden="1">#REF!</definedName>
    <definedName name="BExW3GB28STOMJUSZEIA7YKYNS4Y" localSheetId="15" hidden="1">#REF!</definedName>
    <definedName name="BExW3GB28STOMJUSZEIA7YKYNS4Y" localSheetId="14" hidden="1">#REF!</definedName>
    <definedName name="BExW3GB28STOMJUSZEIA7YKYNS4Y" hidden="1">#REF!</definedName>
    <definedName name="BExW3T1K638HT5E0Y8MMK108P5JT" localSheetId="15" hidden="1">#REF!</definedName>
    <definedName name="BExW3T1K638HT5E0Y8MMK108P5JT" localSheetId="14" hidden="1">#REF!</definedName>
    <definedName name="BExW3T1K638HT5E0Y8MMK108P5JT" hidden="1">#REF!</definedName>
    <definedName name="BExW3U3D6FTAFTK3Q7DSA9FY454Q" localSheetId="15" hidden="1">#REF!</definedName>
    <definedName name="BExW3U3D6FTAFTK3Q7DSA9FY454Q" localSheetId="14" hidden="1">#REF!</definedName>
    <definedName name="BExW3U3D6FTAFTK3Q7DSA9FY454Q" hidden="1">#REF!</definedName>
    <definedName name="BExW4217ZHL9VO39POSTJOD090WU" localSheetId="15" hidden="1">#REF!</definedName>
    <definedName name="BExW4217ZHL9VO39POSTJOD090WU" localSheetId="14" hidden="1">#REF!</definedName>
    <definedName name="BExW4217ZHL9VO39POSTJOD090WU" hidden="1">#REF!</definedName>
    <definedName name="BExW4GPW71EBF8XPS2QGVQHBCDX3" localSheetId="15" hidden="1">#REF!</definedName>
    <definedName name="BExW4GPW71EBF8XPS2QGVQHBCDX3" localSheetId="14" hidden="1">#REF!</definedName>
    <definedName name="BExW4GPW71EBF8XPS2QGVQHBCDX3" hidden="1">#REF!</definedName>
    <definedName name="BExW4JKC5837JBPCOJV337ZVYYY3" localSheetId="15" hidden="1">#REF!</definedName>
    <definedName name="BExW4JKC5837JBPCOJV337ZVYYY3" localSheetId="14" hidden="1">#REF!</definedName>
    <definedName name="BExW4JKC5837JBPCOJV337ZVYYY3" hidden="1">#REF!</definedName>
    <definedName name="BExW4O2DBZGV8KGBO9EB4BAXIH4Y" localSheetId="15" hidden="1">#REF!</definedName>
    <definedName name="BExW4O2DBZGV8KGBO9EB4BAXIH4Y" localSheetId="14" hidden="1">#REF!</definedName>
    <definedName name="BExW4O2DBZGV8KGBO9EB4BAXIH4Y" hidden="1">#REF!</definedName>
    <definedName name="BExW4QR9FV9MP5K610THBSM51RYO" localSheetId="15" hidden="1">#REF!</definedName>
    <definedName name="BExW4QR9FV9MP5K610THBSM51RYO" localSheetId="14" hidden="1">#REF!</definedName>
    <definedName name="BExW4QR9FV9MP5K610THBSM51RYO" hidden="1">#REF!</definedName>
    <definedName name="BExW4Z029R9E19ZENN3WEA3VDAD1" localSheetId="15" hidden="1">#REF!</definedName>
    <definedName name="BExW4Z029R9E19ZENN3WEA3VDAD1" localSheetId="14" hidden="1">#REF!</definedName>
    <definedName name="BExW4Z029R9E19ZENN3WEA3VDAD1" hidden="1">#REF!</definedName>
    <definedName name="BExW53SPLW3K0Y0ZVTM4NYF1B2YH" localSheetId="15" hidden="1">#REF!</definedName>
    <definedName name="BExW53SPLW3K0Y0ZVTM4NYF1B2YH" localSheetId="14" hidden="1">#REF!</definedName>
    <definedName name="BExW53SPLW3K0Y0ZVTM4NYF1B2YH" hidden="1">#REF!</definedName>
    <definedName name="BExW591F7X34FVKJ2OUT09PFUW1B" localSheetId="15" hidden="1">#REF!</definedName>
    <definedName name="BExW591F7X34FVKJ2OUT09PFUW1B" localSheetId="14" hidden="1">#REF!</definedName>
    <definedName name="BExW591F7X34FVKJ2OUT09PFUW1B" hidden="1">#REF!</definedName>
    <definedName name="BExW5AZNT6IAZGNF2C879ODHY1B8" localSheetId="15" hidden="1">#REF!</definedName>
    <definedName name="BExW5AZNT6IAZGNF2C879ODHY1B8" localSheetId="14" hidden="1">#REF!</definedName>
    <definedName name="BExW5AZNT6IAZGNF2C879ODHY1B8" hidden="1">#REF!</definedName>
    <definedName name="BExW5F6OUXHEWQU5VYE7W7P8DD78" localSheetId="15" hidden="1">#REF!</definedName>
    <definedName name="BExW5F6OUXHEWQU5VYE7W7P8DD78" localSheetId="14" hidden="1">#REF!</definedName>
    <definedName name="BExW5F6OUXHEWQU5VYE7W7P8DD78" hidden="1">#REF!</definedName>
    <definedName name="BExW5WPU27WD4NWZOT0ZEJIDLX5J" localSheetId="15" hidden="1">#REF!</definedName>
    <definedName name="BExW5WPU27WD4NWZOT0ZEJIDLX5J" localSheetId="14" hidden="1">#REF!</definedName>
    <definedName name="BExW5WPU27WD4NWZOT0ZEJIDLX5J" hidden="1">#REF!</definedName>
    <definedName name="BExW5YD97EMSUYC4KDEFH1FB4FY3" localSheetId="15" hidden="1">#REF!</definedName>
    <definedName name="BExW5YD97EMSUYC4KDEFH1FB4FY3" localSheetId="14" hidden="1">#REF!</definedName>
    <definedName name="BExW5YD97EMSUYC4KDEFH1FB4FY3" hidden="1">#REF!</definedName>
    <definedName name="BExW5Z469DSRWTA6T0KVLA7SMIPL" localSheetId="15" hidden="1">#REF!</definedName>
    <definedName name="BExW5Z469DSRWTA6T0KVLA7SMIPL" localSheetId="14" hidden="1">#REF!</definedName>
    <definedName name="BExW5Z469DSRWTA6T0KVLA7SMIPL" hidden="1">#REF!</definedName>
    <definedName name="BExW62ETJAPBX5X53FTGUCHZXI2K" localSheetId="15" hidden="1">#REF!</definedName>
    <definedName name="BExW62ETJAPBX5X53FTGUCHZXI2K" localSheetId="14" hidden="1">#REF!</definedName>
    <definedName name="BExW62ETJAPBX5X53FTGUCHZXI2K" hidden="1">#REF!</definedName>
    <definedName name="BExW660AV1TUV2XNUPD65RZR3QOO" localSheetId="15" hidden="1">#REF!</definedName>
    <definedName name="BExW660AV1TUV2XNUPD65RZR3QOO" localSheetId="14" hidden="1">#REF!</definedName>
    <definedName name="BExW660AV1TUV2XNUPD65RZR3QOO" hidden="1">#REF!</definedName>
    <definedName name="BExW66LVVZK656PQY1257QMHP2AY" localSheetId="15" hidden="1">#REF!</definedName>
    <definedName name="BExW66LVVZK656PQY1257QMHP2AY" localSheetId="14" hidden="1">#REF!</definedName>
    <definedName name="BExW66LVVZK656PQY1257QMHP2AY" hidden="1">#REF!</definedName>
    <definedName name="BExW6EJPHAP1TWT380AZLXNHR22P" localSheetId="15" hidden="1">#REF!</definedName>
    <definedName name="BExW6EJPHAP1TWT380AZLXNHR22P" localSheetId="14" hidden="1">#REF!</definedName>
    <definedName name="BExW6EJPHAP1TWT380AZLXNHR22P" hidden="1">#REF!</definedName>
    <definedName name="BExW6G1PJ38H10DVLL8WPQ736OEB" localSheetId="15" hidden="1">#REF!</definedName>
    <definedName name="BExW6G1PJ38H10DVLL8WPQ736OEB" localSheetId="14" hidden="1">#REF!</definedName>
    <definedName name="BExW6G1PJ38H10DVLL8WPQ736OEB" hidden="1">#REF!</definedName>
    <definedName name="BExW794A74Z5F2K8LVQLD6VSKXUE" localSheetId="15" hidden="1">#REF!</definedName>
    <definedName name="BExW794A74Z5F2K8LVQLD6VSKXUE" localSheetId="14" hidden="1">#REF!</definedName>
    <definedName name="BExW794A74Z5F2K8LVQLD6VSKXUE" hidden="1">#REF!</definedName>
    <definedName name="BExW7Q1TQ8E6G4WYYNSOMV43S95R" localSheetId="15" hidden="1">#REF!</definedName>
    <definedName name="BExW7Q1TQ8E6G4WYYNSOMV43S95R" localSheetId="14" hidden="1">#REF!</definedName>
    <definedName name="BExW7Q1TQ8E6G4WYYNSOMV43S95R" hidden="1">#REF!</definedName>
    <definedName name="BExW7XZTFZV0N9YM9S4PM74A5X2O" localSheetId="15" hidden="1">#REF!</definedName>
    <definedName name="BExW7XZTFZV0N9YM9S4PM74A5X2O" localSheetId="14" hidden="1">#REF!</definedName>
    <definedName name="BExW7XZTFZV0N9YM9S4PM74A5X2O" hidden="1">#REF!</definedName>
    <definedName name="BExW8K0SSIPSKBVP06IJ71600HJZ" localSheetId="15" hidden="1">#REF!</definedName>
    <definedName name="BExW8K0SSIPSKBVP06IJ71600HJZ" localSheetId="14" hidden="1">#REF!</definedName>
    <definedName name="BExW8K0SSIPSKBVP06IJ71600HJZ" hidden="1">#REF!</definedName>
    <definedName name="BExW8T0GVY3ZYO4ACSBLHS8SH895" localSheetId="15" hidden="1">#REF!</definedName>
    <definedName name="BExW8T0GVY3ZYO4ACSBLHS8SH895" localSheetId="14" hidden="1">#REF!</definedName>
    <definedName name="BExW8T0GVY3ZYO4ACSBLHS8SH895" hidden="1">#REF!</definedName>
    <definedName name="BExW8YEP73JMMU9HZ08PM4WHJQZ4" localSheetId="15" hidden="1">#REF!</definedName>
    <definedName name="BExW8YEP73JMMU9HZ08PM4WHJQZ4" localSheetId="14" hidden="1">#REF!</definedName>
    <definedName name="BExW8YEP73JMMU9HZ08PM4WHJQZ4" hidden="1">#REF!</definedName>
    <definedName name="BExW937AT53OZQRHNWQZ5BVH24IE" localSheetId="15" hidden="1">#REF!</definedName>
    <definedName name="BExW937AT53OZQRHNWQZ5BVH24IE" localSheetId="14" hidden="1">#REF!</definedName>
    <definedName name="BExW937AT53OZQRHNWQZ5BVH24IE" hidden="1">#REF!</definedName>
    <definedName name="BExW95LN5N0LYFFVP7GJEGDVDLF0" localSheetId="15" hidden="1">#REF!</definedName>
    <definedName name="BExW95LN5N0LYFFVP7GJEGDVDLF0" localSheetId="14" hidden="1">#REF!</definedName>
    <definedName name="BExW95LN5N0LYFFVP7GJEGDVDLF0" hidden="1">#REF!</definedName>
    <definedName name="BExW967733Q8RAJOHR2GJ3HO8JIW" localSheetId="15" hidden="1">#REF!</definedName>
    <definedName name="BExW967733Q8RAJOHR2GJ3HO8JIW" localSheetId="14" hidden="1">#REF!</definedName>
    <definedName name="BExW967733Q8RAJOHR2GJ3HO8JIW" hidden="1">#REF!</definedName>
    <definedName name="BExW9POK1KIOI0ALS5MZIKTDIYMA" localSheetId="15" hidden="1">#REF!</definedName>
    <definedName name="BExW9POK1KIOI0ALS5MZIKTDIYMA" localSheetId="14" hidden="1">#REF!</definedName>
    <definedName name="BExW9POK1KIOI0ALS5MZIKTDIYMA" hidden="1">#REF!</definedName>
    <definedName name="BExXLDE6PN4ESWT3LXJNQCY94NE4" localSheetId="15" hidden="1">#REF!</definedName>
    <definedName name="BExXLDE6PN4ESWT3LXJNQCY94NE4" localSheetId="14" hidden="1">#REF!</definedName>
    <definedName name="BExXLDE6PN4ESWT3LXJNQCY94NE4" hidden="1">#REF!</definedName>
    <definedName name="BExXLQVPK2H3IF0NDDA5CT612EUK" localSheetId="15" hidden="1">#REF!</definedName>
    <definedName name="BExXLQVPK2H3IF0NDDA5CT612EUK" localSheetId="14" hidden="1">#REF!</definedName>
    <definedName name="BExXLQVPK2H3IF0NDDA5CT612EUK" hidden="1">#REF!</definedName>
    <definedName name="BExXLR6IO70TYTACKQH9M5PGV24J" localSheetId="15" hidden="1">#REF!</definedName>
    <definedName name="BExXLR6IO70TYTACKQH9M5PGV24J" localSheetId="14" hidden="1">#REF!</definedName>
    <definedName name="BExXLR6IO70TYTACKQH9M5PGV24J" hidden="1">#REF!</definedName>
    <definedName name="BExXM065WOLYRYHGHOJE0OOFXA4M" localSheetId="15" hidden="1">#REF!</definedName>
    <definedName name="BExXM065WOLYRYHGHOJE0OOFXA4M" localSheetId="14" hidden="1">#REF!</definedName>
    <definedName name="BExXM065WOLYRYHGHOJE0OOFXA4M" hidden="1">#REF!</definedName>
    <definedName name="BExXM3GUNXVDM82KUR17NNUMQCNI" localSheetId="15" hidden="1">#REF!</definedName>
    <definedName name="BExXM3GUNXVDM82KUR17NNUMQCNI" localSheetId="14" hidden="1">#REF!</definedName>
    <definedName name="BExXM3GUNXVDM82KUR17NNUMQCNI" hidden="1">#REF!</definedName>
    <definedName name="BExXMA28M8SH7MKIGETSDA72WUIZ" localSheetId="15" hidden="1">#REF!</definedName>
    <definedName name="BExXMA28M8SH7MKIGETSDA72WUIZ" localSheetId="14" hidden="1">#REF!</definedName>
    <definedName name="BExXMA28M8SH7MKIGETSDA72WUIZ" hidden="1">#REF!</definedName>
    <definedName name="BExXMOLHIAHDLFSA31PUB36SC3I9" localSheetId="15" hidden="1">#REF!</definedName>
    <definedName name="BExXMOLHIAHDLFSA31PUB36SC3I9" localSheetId="14" hidden="1">#REF!</definedName>
    <definedName name="BExXMOLHIAHDLFSA31PUB36SC3I9" hidden="1">#REF!</definedName>
    <definedName name="BExXMT8T5Z3M2JBQN65X2LKH0YQI" localSheetId="15" hidden="1">#REF!</definedName>
    <definedName name="BExXMT8T5Z3M2JBQN65X2LKH0YQI" localSheetId="14" hidden="1">#REF!</definedName>
    <definedName name="BExXMT8T5Z3M2JBQN65X2LKH0YQI" hidden="1">#REF!</definedName>
    <definedName name="BExXN1XNO7H60M9X1E7EVWFJDM5N" localSheetId="15" hidden="1">#REF!</definedName>
    <definedName name="BExXN1XNO7H60M9X1E7EVWFJDM5N" localSheetId="14" hidden="1">#REF!</definedName>
    <definedName name="BExXN1XNO7H60M9X1E7EVWFJDM5N" hidden="1">#REF!</definedName>
    <definedName name="BExXN1XOOOY51EZQ6II0LWEU2OYT" localSheetId="15" hidden="1">#REF!</definedName>
    <definedName name="BExXN1XOOOY51EZQ6II0LWEU2OYT" localSheetId="14" hidden="1">#REF!</definedName>
    <definedName name="BExXN1XOOOY51EZQ6II0LWEU2OYT" hidden="1">#REF!</definedName>
    <definedName name="BExXN22ZOTIW49GPLWFYKVM90FNZ" localSheetId="15" hidden="1">#REF!</definedName>
    <definedName name="BExXN22ZOTIW49GPLWFYKVM90FNZ" localSheetId="14" hidden="1">#REF!</definedName>
    <definedName name="BExXN22ZOTIW49GPLWFYKVM90FNZ" hidden="1">#REF!</definedName>
    <definedName name="BExXN6QAP8UJQVN4R4BQKPP4QK35" localSheetId="15" hidden="1">#REF!</definedName>
    <definedName name="BExXN6QAP8UJQVN4R4BQKPP4QK35" localSheetId="14" hidden="1">#REF!</definedName>
    <definedName name="BExXN6QAP8UJQVN4R4BQKPP4QK35" hidden="1">#REF!</definedName>
    <definedName name="BExXNBOA39T2X6Y5Y5GZ5DDNA1AX" localSheetId="15" hidden="1">#REF!</definedName>
    <definedName name="BExXNBOA39T2X6Y5Y5GZ5DDNA1AX" localSheetId="14" hidden="1">#REF!</definedName>
    <definedName name="BExXNBOA39T2X6Y5Y5GZ5DDNA1AX" hidden="1">#REF!</definedName>
    <definedName name="BExXNBZ1BRDK73S9XPRR1645KLVB" localSheetId="15" hidden="1">#REF!</definedName>
    <definedName name="BExXNBZ1BRDK73S9XPRR1645KLVB" localSheetId="14" hidden="1">#REF!</definedName>
    <definedName name="BExXNBZ1BRDK73S9XPRR1645KLVB" hidden="1">#REF!</definedName>
    <definedName name="BExXND6872VJ3M2PGT056WQMWBHD" localSheetId="15" hidden="1">#REF!</definedName>
    <definedName name="BExXND6872VJ3M2PGT056WQMWBHD" localSheetId="14" hidden="1">#REF!</definedName>
    <definedName name="BExXND6872VJ3M2PGT056WQMWBHD" hidden="1">#REF!</definedName>
    <definedName name="BExXNPM24UN2PGVL9D1TUBFRIKR4" localSheetId="15" hidden="1">#REF!</definedName>
    <definedName name="BExXNPM24UN2PGVL9D1TUBFRIKR4" localSheetId="14" hidden="1">#REF!</definedName>
    <definedName name="BExXNPM24UN2PGVL9D1TUBFRIKR4" hidden="1">#REF!</definedName>
    <definedName name="BExXNWCR6WOY5G3VTC96QCIFQE0E" localSheetId="15" hidden="1">#REF!</definedName>
    <definedName name="BExXNWCR6WOY5G3VTC96QCIFQE0E" localSheetId="14" hidden="1">#REF!</definedName>
    <definedName name="BExXNWCR6WOY5G3VTC96QCIFQE0E" hidden="1">#REF!</definedName>
    <definedName name="BExXNWYB165VO9MHARCL5WLCHWS0" localSheetId="15" hidden="1">#REF!</definedName>
    <definedName name="BExXNWYB165VO9MHARCL5WLCHWS0" localSheetId="14" hidden="1">#REF!</definedName>
    <definedName name="BExXNWYB165VO9MHARCL5WLCHWS0" hidden="1">#REF!</definedName>
    <definedName name="BExXO278QHQN8JDK5425EJ615ECC" localSheetId="15" hidden="1">#REF!</definedName>
    <definedName name="BExXO278QHQN8JDK5425EJ615ECC" localSheetId="14" hidden="1">#REF!</definedName>
    <definedName name="BExXO278QHQN8JDK5425EJ615ECC" hidden="1">#REF!</definedName>
    <definedName name="BExXO4QVV7YZ6L5A7WZEMIA5AZOV" localSheetId="15" hidden="1">#REF!</definedName>
    <definedName name="BExXO4QVV7YZ6L5A7WZEMIA5AZOV" localSheetId="14" hidden="1">#REF!</definedName>
    <definedName name="BExXO4QVV7YZ6L5A7WZEMIA5AZOV" hidden="1">#REF!</definedName>
    <definedName name="BExXOBHOP0WGFHI2Y9AO4L440UVQ" localSheetId="15" hidden="1">#REF!</definedName>
    <definedName name="BExXOBHOP0WGFHI2Y9AO4L440UVQ" localSheetId="14" hidden="1">#REF!</definedName>
    <definedName name="BExXOBHOP0WGFHI2Y9AO4L440UVQ" hidden="1">#REF!</definedName>
    <definedName name="BExXOHHHX25B8F97636QMXFUDZQK" localSheetId="15" hidden="1">#REF!</definedName>
    <definedName name="BExXOHHHX25B8F97636QMXFUDZQK" localSheetId="14" hidden="1">#REF!</definedName>
    <definedName name="BExXOHHHX25B8F97636QMXFUDZQK" hidden="1">#REF!</definedName>
    <definedName name="BExXOHSAD2NSHOLLMZ2JWA4I3I1R" localSheetId="15" hidden="1">#REF!</definedName>
    <definedName name="BExXOHSAD2NSHOLLMZ2JWA4I3I1R" localSheetId="14" hidden="1">#REF!</definedName>
    <definedName name="BExXOHSAD2NSHOLLMZ2JWA4I3I1R" hidden="1">#REF!</definedName>
    <definedName name="BExXOJKWIJ6IFTV1RHIWHR91EZMW" localSheetId="15" hidden="1">#REF!</definedName>
    <definedName name="BExXOJKWIJ6IFTV1RHIWHR91EZMW" localSheetId="14" hidden="1">#REF!</definedName>
    <definedName name="BExXOJKWIJ6IFTV1RHIWHR91EZMW" hidden="1">#REF!</definedName>
    <definedName name="BExXP80B5FGA00JCM7UXKPI3PB7Y" localSheetId="15" hidden="1">#REF!</definedName>
    <definedName name="BExXP80B5FGA00JCM7UXKPI3PB7Y" localSheetId="14" hidden="1">#REF!</definedName>
    <definedName name="BExXP80B5FGA00JCM7UXKPI3PB7Y" hidden="1">#REF!</definedName>
    <definedName name="BExXP85M4WXYVN1UVHUTOEKEG5XS" localSheetId="15" hidden="1">#REF!</definedName>
    <definedName name="BExXP85M4WXYVN1UVHUTOEKEG5XS" localSheetId="14" hidden="1">#REF!</definedName>
    <definedName name="BExXP85M4WXYVN1UVHUTOEKEG5XS" hidden="1">#REF!</definedName>
    <definedName name="BExXPELOTHOAG0OWILLAH94OZV5J" localSheetId="15" hidden="1">#REF!</definedName>
    <definedName name="BExXPELOTHOAG0OWILLAH94OZV5J" localSheetId="14" hidden="1">#REF!</definedName>
    <definedName name="BExXPELOTHOAG0OWILLAH94OZV5J" hidden="1">#REF!</definedName>
    <definedName name="BExXPOSJRLJNYPU01QNNQ5URXP2U" localSheetId="15" hidden="1">#REF!</definedName>
    <definedName name="BExXPOSJRLJNYPU01QNNQ5URXP2U" localSheetId="14" hidden="1">#REF!</definedName>
    <definedName name="BExXPOSJRLJNYPU01QNNQ5URXP2U" hidden="1">#REF!</definedName>
    <definedName name="BExXPS31W1VD2NMIE4E37LHVDF0L" localSheetId="15" hidden="1">#REF!</definedName>
    <definedName name="BExXPS31W1VD2NMIE4E37LHVDF0L" localSheetId="14" hidden="1">#REF!</definedName>
    <definedName name="BExXPS31W1VD2NMIE4E37LHVDF0L" hidden="1">#REF!</definedName>
    <definedName name="BExXPZKYEMVF5JOC14HYOOYQK6JK" localSheetId="15" hidden="1">#REF!</definedName>
    <definedName name="BExXPZKYEMVF5JOC14HYOOYQK6JK" localSheetId="14" hidden="1">#REF!</definedName>
    <definedName name="BExXPZKYEMVF5JOC14HYOOYQK6JK" hidden="1">#REF!</definedName>
    <definedName name="BExXQ89PA10X79WBWOEP1AJX1OQM" localSheetId="15" hidden="1">#REF!</definedName>
    <definedName name="BExXQ89PA10X79WBWOEP1AJX1OQM" localSheetId="14" hidden="1">#REF!</definedName>
    <definedName name="BExXQ89PA10X79WBWOEP1AJX1OQM" hidden="1">#REF!</definedName>
    <definedName name="BExXQCGQGGYSI0LTRVR73MUO50AW" localSheetId="15" hidden="1">#REF!</definedName>
    <definedName name="BExXQCGQGGYSI0LTRVR73MUO50AW" localSheetId="14" hidden="1">#REF!</definedName>
    <definedName name="BExXQCGQGGYSI0LTRVR73MUO50AW" hidden="1">#REF!</definedName>
    <definedName name="BExXQEEXFHDQ8DSRAJSB5ET6J004" localSheetId="15" hidden="1">#REF!</definedName>
    <definedName name="BExXQEEXFHDQ8DSRAJSB5ET6J004" localSheetId="14" hidden="1">#REF!</definedName>
    <definedName name="BExXQEEXFHDQ8DSRAJSB5ET6J004" hidden="1">#REF!</definedName>
    <definedName name="BExXQH41O5HZAH8BO6HCFY8YC3TU" localSheetId="15" hidden="1">#REF!</definedName>
    <definedName name="BExXQH41O5HZAH8BO6HCFY8YC3TU" localSheetId="14" hidden="1">#REF!</definedName>
    <definedName name="BExXQH41O5HZAH8BO6HCFY8YC3TU" hidden="1">#REF!</definedName>
    <definedName name="BExXQJIEF5R3QQ6D8HO3NGPU0IQC" localSheetId="15" hidden="1">#REF!</definedName>
    <definedName name="BExXQJIEF5R3QQ6D8HO3NGPU0IQC" localSheetId="14" hidden="1">#REF!</definedName>
    <definedName name="BExXQJIEF5R3QQ6D8HO3NGPU0IQC" hidden="1">#REF!</definedName>
    <definedName name="BExXQRAVW0KPQXIJ59NG6UGTZB59" localSheetId="15" hidden="1">#REF!</definedName>
    <definedName name="BExXQRAVW0KPQXIJ59NG6UGTZB59" localSheetId="14" hidden="1">#REF!</definedName>
    <definedName name="BExXQRAVW0KPQXIJ59NG6UGTZB59" hidden="1">#REF!</definedName>
    <definedName name="BExXQU00K9ER4I1WM7T9J0W1E7ZC" localSheetId="15" hidden="1">#REF!</definedName>
    <definedName name="BExXQU00K9ER4I1WM7T9J0W1E7ZC" localSheetId="14" hidden="1">#REF!</definedName>
    <definedName name="BExXQU00K9ER4I1WM7T9J0W1E7ZC" hidden="1">#REF!</definedName>
    <definedName name="BExXQU00KOR7XLM8B13DGJ1MIQDY" localSheetId="15" hidden="1">#REF!</definedName>
    <definedName name="BExXQU00KOR7XLM8B13DGJ1MIQDY" localSheetId="14" hidden="1">#REF!</definedName>
    <definedName name="BExXQU00KOR7XLM8B13DGJ1MIQDY" hidden="1">#REF!</definedName>
    <definedName name="BExXQUG48Q1ISN53FE4MRROM0HSJ" localSheetId="15" hidden="1">#REF!</definedName>
    <definedName name="BExXQUG48Q1ISN53FE4MRROM0HSJ" localSheetId="14" hidden="1">#REF!</definedName>
    <definedName name="BExXQUG48Q1ISN53FE4MRROM0HSJ" hidden="1">#REF!</definedName>
    <definedName name="BExXQXG18PS8HGBOS03OSTQ0KEYC" localSheetId="15" hidden="1">#REF!</definedName>
    <definedName name="BExXQXG18PS8HGBOS03OSTQ0KEYC" localSheetId="14" hidden="1">#REF!</definedName>
    <definedName name="BExXQXG18PS8HGBOS03OSTQ0KEYC" hidden="1">#REF!</definedName>
    <definedName name="BExXQXQT4OAFQT5B0YB3USDJOJOB" localSheetId="15" hidden="1">#REF!</definedName>
    <definedName name="BExXQXQT4OAFQT5B0YB3USDJOJOB" localSheetId="14" hidden="1">#REF!</definedName>
    <definedName name="BExXQXQT4OAFQT5B0YB3USDJOJOB" hidden="1">#REF!</definedName>
    <definedName name="BExXR3FSEXAHSXEQNJORWFCPX86N" localSheetId="15" hidden="1">#REF!</definedName>
    <definedName name="BExXR3FSEXAHSXEQNJORWFCPX86N" localSheetId="14" hidden="1">#REF!</definedName>
    <definedName name="BExXR3FSEXAHSXEQNJORWFCPX86N" hidden="1">#REF!</definedName>
    <definedName name="BExXR3W3FKYQBLR299HO9RZ70C43" localSheetId="15" hidden="1">#REF!</definedName>
    <definedName name="BExXR3W3FKYQBLR299HO9RZ70C43" localSheetId="14" hidden="1">#REF!</definedName>
    <definedName name="BExXR3W3FKYQBLR299HO9RZ70C43" hidden="1">#REF!</definedName>
    <definedName name="BExXR46U23CRRBV6IZT982MAEQKI" localSheetId="15" hidden="1">#REF!</definedName>
    <definedName name="BExXR46U23CRRBV6IZT982MAEQKI" localSheetId="14" hidden="1">#REF!</definedName>
    <definedName name="BExXR46U23CRRBV6IZT982MAEQKI" hidden="1">#REF!</definedName>
    <definedName name="BExXR6A8W3ND3XDZXBMQZ1VCAXHG" localSheetId="15" hidden="1">#REF!</definedName>
    <definedName name="BExXR6A8W3ND3XDZXBMQZ1VCAXHG" localSheetId="14" hidden="1">#REF!</definedName>
    <definedName name="BExXR6A8W3ND3XDZXBMQZ1VCAXHG" hidden="1">#REF!</definedName>
    <definedName name="BExXR7HKNHT37B4OOA9K9191PP22" localSheetId="15" hidden="1">#REF!</definedName>
    <definedName name="BExXR7HKNHT37B4OOA9K9191PP22" localSheetId="14" hidden="1">#REF!</definedName>
    <definedName name="BExXR7HKNHT37B4OOA9K9191PP22" hidden="1">#REF!</definedName>
    <definedName name="BExXR8OKAVX7O70V5IYG2PRKXSTI" localSheetId="15" hidden="1">#REF!</definedName>
    <definedName name="BExXR8OKAVX7O70V5IYG2PRKXSTI" localSheetId="14" hidden="1">#REF!</definedName>
    <definedName name="BExXR8OKAVX7O70V5IYG2PRKXSTI" hidden="1">#REF!</definedName>
    <definedName name="BExXRA6N6XCLQM6XDV724ZIH6G93" localSheetId="15" hidden="1">#REF!</definedName>
    <definedName name="BExXRA6N6XCLQM6XDV724ZIH6G93" localSheetId="14" hidden="1">#REF!</definedName>
    <definedName name="BExXRA6N6XCLQM6XDV724ZIH6G93" hidden="1">#REF!</definedName>
    <definedName name="BExXRABZ1CNKCG6K1MR6OUFHF7J9" localSheetId="15" hidden="1">#REF!</definedName>
    <definedName name="BExXRABZ1CNKCG6K1MR6OUFHF7J9" localSheetId="14" hidden="1">#REF!</definedName>
    <definedName name="BExXRABZ1CNKCG6K1MR6OUFHF7J9" hidden="1">#REF!</definedName>
    <definedName name="BExXRBOFETC0OTJ6WY3VPMFH03VB" localSheetId="15" hidden="1">#REF!</definedName>
    <definedName name="BExXRBOFETC0OTJ6WY3VPMFH03VB" localSheetId="14" hidden="1">#REF!</definedName>
    <definedName name="BExXRBOFETC0OTJ6WY3VPMFH03VB" hidden="1">#REF!</definedName>
    <definedName name="BExXRD13K1S9Y3JGR7CXSONT7RJZ" localSheetId="15" hidden="1">#REF!</definedName>
    <definedName name="BExXRD13K1S9Y3JGR7CXSONT7RJZ" localSheetId="14" hidden="1">#REF!</definedName>
    <definedName name="BExXRD13K1S9Y3JGR7CXSONT7RJZ" hidden="1">#REF!</definedName>
    <definedName name="BExXRIFB4QQ87QIGA9AG0NXP577K" localSheetId="15" hidden="1">#REF!</definedName>
    <definedName name="BExXRIFB4QQ87QIGA9AG0NXP577K" localSheetId="14" hidden="1">#REF!</definedName>
    <definedName name="BExXRIFB4QQ87QIGA9AG0NXP577K" hidden="1">#REF!</definedName>
    <definedName name="BExXRIQ2JF2CVTRDQX2D9SPH7FTN" localSheetId="15" hidden="1">#REF!</definedName>
    <definedName name="BExXRIQ2JF2CVTRDQX2D9SPH7FTN" localSheetId="14" hidden="1">#REF!</definedName>
    <definedName name="BExXRIQ2JF2CVTRDQX2D9SPH7FTN" hidden="1">#REF!</definedName>
    <definedName name="BExXRO4A6VUH1F4XV8N1BRJ4896W" localSheetId="15" hidden="1">#REF!</definedName>
    <definedName name="BExXRO4A6VUH1F4XV8N1BRJ4896W" localSheetId="14" hidden="1">#REF!</definedName>
    <definedName name="BExXRO4A6VUH1F4XV8N1BRJ4896W" hidden="1">#REF!</definedName>
    <definedName name="BExXRO9N1SNJZGKD90P4K7FU1J0P" localSheetId="15" hidden="1">#REF!</definedName>
    <definedName name="BExXRO9N1SNJZGKD90P4K7FU1J0P" localSheetId="14" hidden="1">#REF!</definedName>
    <definedName name="BExXRO9N1SNJZGKD90P4K7FU1J0P" hidden="1">#REF!</definedName>
    <definedName name="BExXROF2MWDZ7IFXX27XOJ79Q86E" localSheetId="15" hidden="1">#REF!</definedName>
    <definedName name="BExXROF2MWDZ7IFXX27XOJ79Q86E" localSheetId="14" hidden="1">#REF!</definedName>
    <definedName name="BExXROF2MWDZ7IFXX27XOJ79Q86E" hidden="1">#REF!</definedName>
    <definedName name="BExXRV5QP3Z0KAQ1EQT9JYT2FV0L" localSheetId="15" hidden="1">#REF!</definedName>
    <definedName name="BExXRV5QP3Z0KAQ1EQT9JYT2FV0L" localSheetId="14" hidden="1">#REF!</definedName>
    <definedName name="BExXRV5QP3Z0KAQ1EQT9JYT2FV0L" hidden="1">#REF!</definedName>
    <definedName name="BExXRZ20LZZCW8LVGDK0XETOTSAI" localSheetId="15" hidden="1">#REF!</definedName>
    <definedName name="BExXRZ20LZZCW8LVGDK0XETOTSAI" localSheetId="14" hidden="1">#REF!</definedName>
    <definedName name="BExXRZ20LZZCW8LVGDK0XETOTSAI" hidden="1">#REF!</definedName>
    <definedName name="BExXS4R1GKUJQX6MHUIUN4S3SCAS" localSheetId="15" hidden="1">#REF!</definedName>
    <definedName name="BExXS4R1GKUJQX6MHUIUN4S3SCAS" localSheetId="14" hidden="1">#REF!</definedName>
    <definedName name="BExXS4R1GKUJQX6MHUIUN4S3SCAS" hidden="1">#REF!</definedName>
    <definedName name="BExXS63O4OMWMNXXAODZQFSDG33N" localSheetId="15" hidden="1">#REF!</definedName>
    <definedName name="BExXS63O4OMWMNXXAODZQFSDG33N" localSheetId="14" hidden="1">#REF!</definedName>
    <definedName name="BExXS63O4OMWMNXXAODZQFSDG33N" hidden="1">#REF!</definedName>
    <definedName name="BExXSBSP1TOY051HSPEPM0AEIO2M" localSheetId="15" hidden="1">#REF!</definedName>
    <definedName name="BExXSBSP1TOY051HSPEPM0AEIO2M" localSheetId="14" hidden="1">#REF!</definedName>
    <definedName name="BExXSBSP1TOY051HSPEPM0AEIO2M" hidden="1">#REF!</definedName>
    <definedName name="BExXSC8RFK5D68FJD2HI4K66SA6I" localSheetId="15" hidden="1">#REF!</definedName>
    <definedName name="BExXSC8RFK5D68FJD2HI4K66SA6I" localSheetId="14" hidden="1">#REF!</definedName>
    <definedName name="BExXSC8RFK5D68FJD2HI4K66SA6I" hidden="1">#REF!</definedName>
    <definedName name="BExXSCP0AZ5MYCC2UFG2GLBCV1CC" localSheetId="15" hidden="1">#REF!</definedName>
    <definedName name="BExXSCP0AZ5MYCC2UFG2GLBCV1CC" localSheetId="14" hidden="1">#REF!</definedName>
    <definedName name="BExXSCP0AZ5MYCC2UFG2GLBCV1CC" hidden="1">#REF!</definedName>
    <definedName name="BExXSNHC88W4UMXEOIOOATJAIKZO" localSheetId="15" hidden="1">#REF!</definedName>
    <definedName name="BExXSNHC88W4UMXEOIOOATJAIKZO" localSheetId="14" hidden="1">#REF!</definedName>
    <definedName name="BExXSNHC88W4UMXEOIOOATJAIKZO" hidden="1">#REF!</definedName>
    <definedName name="BExXSTBS08WIA9TLALV3UQ2Z3MRG" localSheetId="15" hidden="1">#REF!</definedName>
    <definedName name="BExXSTBS08WIA9TLALV3UQ2Z3MRG" localSheetId="14" hidden="1">#REF!</definedName>
    <definedName name="BExXSTBS08WIA9TLALV3UQ2Z3MRG" hidden="1">#REF!</definedName>
    <definedName name="BExXSVQ2WOJJ73YEO8Q2FK60V4G8" localSheetId="15" hidden="1">#REF!</definedName>
    <definedName name="BExXSVQ2WOJJ73YEO8Q2FK60V4G8" localSheetId="14" hidden="1">#REF!</definedName>
    <definedName name="BExXSVQ2WOJJ73YEO8Q2FK60V4G8" hidden="1">#REF!</definedName>
    <definedName name="BExXTER5A2EQ14KN6J0MVATIHVKN" localSheetId="15" hidden="1">#REF!</definedName>
    <definedName name="BExXTER5A2EQ14KN6J0MVATIHVKN" localSheetId="14" hidden="1">#REF!</definedName>
    <definedName name="BExXTER5A2EQ14KN6J0MVATIHVKN" hidden="1">#REF!</definedName>
    <definedName name="BExXTHLRNL82GN7KZY3TOLO508N7" localSheetId="15" hidden="1">#REF!</definedName>
    <definedName name="BExXTHLRNL82GN7KZY3TOLO508N7" localSheetId="14" hidden="1">#REF!</definedName>
    <definedName name="BExXTHLRNL82GN7KZY3TOLO508N7" hidden="1">#REF!</definedName>
    <definedName name="BExXTL72MKEQSQH9L2OTFLU8DM2B" localSheetId="15" hidden="1">#REF!</definedName>
    <definedName name="BExXTL72MKEQSQH9L2OTFLU8DM2B" localSheetId="14" hidden="1">#REF!</definedName>
    <definedName name="BExXTL72MKEQSQH9L2OTFLU8DM2B" hidden="1">#REF!</definedName>
    <definedName name="BExXTM3M4RTCRSX7VGAXGQNPP668" localSheetId="15" hidden="1">#REF!</definedName>
    <definedName name="BExXTM3M4RTCRSX7VGAXGQNPP668" localSheetId="14" hidden="1">#REF!</definedName>
    <definedName name="BExXTM3M4RTCRSX7VGAXGQNPP668" hidden="1">#REF!</definedName>
    <definedName name="BExXTOCF78J7WY6FOVBRY1N2RBBR" localSheetId="15" hidden="1">#REF!</definedName>
    <definedName name="BExXTOCF78J7WY6FOVBRY1N2RBBR" localSheetId="14" hidden="1">#REF!</definedName>
    <definedName name="BExXTOCF78J7WY6FOVBRY1N2RBBR" hidden="1">#REF!</definedName>
    <definedName name="BExXTP3GYO6Z9RTKKT10XA0UTV3T" localSheetId="15" hidden="1">#REF!</definedName>
    <definedName name="BExXTP3GYO6Z9RTKKT10XA0UTV3T" localSheetId="14" hidden="1">#REF!</definedName>
    <definedName name="BExXTP3GYO6Z9RTKKT10XA0UTV3T" hidden="1">#REF!</definedName>
    <definedName name="BExXTRN4AFX9QW6YC4HNGBBD5R08" localSheetId="15" hidden="1">#REF!</definedName>
    <definedName name="BExXTRN4AFX9QW6YC4HNGBBD5R08" localSheetId="14" hidden="1">#REF!</definedName>
    <definedName name="BExXTRN4AFX9QW6YC4HNGBBD5R08" hidden="1">#REF!</definedName>
    <definedName name="BExXTV8M7YIG5C64O046DN613ZRO" localSheetId="15" hidden="1">#REF!</definedName>
    <definedName name="BExXTV8M7YIG5C64O046DN613ZRO" localSheetId="14" hidden="1">#REF!</definedName>
    <definedName name="BExXTV8M7YIG5C64O046DN613ZRO" hidden="1">#REF!</definedName>
    <definedName name="BExXTVDXQ7ZX3THNLFJXFAONW0AI" localSheetId="15" hidden="1">#REF!</definedName>
    <definedName name="BExXTVDXQ7ZX3THNLFJXFAONW0AI" localSheetId="14" hidden="1">#REF!</definedName>
    <definedName name="BExXTVDXQ7ZX3THNLFJXFAONW0AI" hidden="1">#REF!</definedName>
    <definedName name="BExXTZKZ4CG92ZQLIRKEXXH9BFIR" localSheetId="15" hidden="1">#REF!</definedName>
    <definedName name="BExXTZKZ4CG92ZQLIRKEXXH9BFIR" localSheetId="14" hidden="1">#REF!</definedName>
    <definedName name="BExXTZKZ4CG92ZQLIRKEXXH9BFIR" hidden="1">#REF!</definedName>
    <definedName name="BExXU4J2BM2964GD5UZHM752Q4NS" localSheetId="15" hidden="1">#REF!</definedName>
    <definedName name="BExXU4J2BM2964GD5UZHM752Q4NS" localSheetId="14" hidden="1">#REF!</definedName>
    <definedName name="BExXU4J2BM2964GD5UZHM752Q4NS" hidden="1">#REF!</definedName>
    <definedName name="BExXU6XDTT7RM93KILIDEYPA9XKF" localSheetId="15" hidden="1">#REF!</definedName>
    <definedName name="BExXU6XDTT7RM93KILIDEYPA9XKF" localSheetId="14" hidden="1">#REF!</definedName>
    <definedName name="BExXU6XDTT7RM93KILIDEYPA9XKF" hidden="1">#REF!</definedName>
    <definedName name="BExXU8VLZA7WLPZ3RAQZGNERUD26" localSheetId="15" hidden="1">#REF!</definedName>
    <definedName name="BExXU8VLZA7WLPZ3RAQZGNERUD26" localSheetId="14" hidden="1">#REF!</definedName>
    <definedName name="BExXU8VLZA7WLPZ3RAQZGNERUD26" hidden="1">#REF!</definedName>
    <definedName name="BExXUB9RSLSCNN5ETLXY72DAPZZM" localSheetId="15" hidden="1">#REF!</definedName>
    <definedName name="BExXUB9RSLSCNN5ETLXY72DAPZZM" localSheetId="14" hidden="1">#REF!</definedName>
    <definedName name="BExXUB9RSLSCNN5ETLXY72DAPZZM" hidden="1">#REF!</definedName>
    <definedName name="BExXUFRM82XQIN2T8KGLDQL1IBQW" localSheetId="15" hidden="1">#REF!</definedName>
    <definedName name="BExXUFRM82XQIN2T8KGLDQL1IBQW" localSheetId="14" hidden="1">#REF!</definedName>
    <definedName name="BExXUFRM82XQIN2T8KGLDQL1IBQW" hidden="1">#REF!</definedName>
    <definedName name="BExXUQEQBF6FI240ZGIF9YXZSRAU" localSheetId="15" hidden="1">#REF!</definedName>
    <definedName name="BExXUQEQBF6FI240ZGIF9YXZSRAU" localSheetId="14" hidden="1">#REF!</definedName>
    <definedName name="BExXUQEQBF6FI240ZGIF9YXZSRAU" hidden="1">#REF!</definedName>
    <definedName name="BExXUX02UQ8LJPBZ4YBORILFR0W0" localSheetId="15" hidden="1">#REF!</definedName>
    <definedName name="BExXUX02UQ8LJPBZ4YBORILFR0W0" localSheetId="14" hidden="1">#REF!</definedName>
    <definedName name="BExXUX02UQ8LJPBZ4YBORILFR0W0" hidden="1">#REF!</definedName>
    <definedName name="BExXUYND6EJO7CJ5KRICV4O1JNWK" localSheetId="15" hidden="1">#REF!</definedName>
    <definedName name="BExXUYND6EJO7CJ5KRICV4O1JNWK" localSheetId="14" hidden="1">#REF!</definedName>
    <definedName name="BExXUYND6EJO7CJ5KRICV4O1JNWK" hidden="1">#REF!</definedName>
    <definedName name="BExXV6FWG4H3S2QEUJZYIXILNGJ7" localSheetId="15" hidden="1">#REF!</definedName>
    <definedName name="BExXV6FWG4H3S2QEUJZYIXILNGJ7" localSheetId="14" hidden="1">#REF!</definedName>
    <definedName name="BExXV6FWG4H3S2QEUJZYIXILNGJ7" hidden="1">#REF!</definedName>
    <definedName name="BExXVK87BMMO6LHKV0CFDNIQVIBS" localSheetId="15" hidden="1">#REF!</definedName>
    <definedName name="BExXVK87BMMO6LHKV0CFDNIQVIBS" localSheetId="14" hidden="1">#REF!</definedName>
    <definedName name="BExXVK87BMMO6LHKV0CFDNIQVIBS" hidden="1">#REF!</definedName>
    <definedName name="BExXVKZ9WXPGL6IVY6T61IDD771I" localSheetId="15" hidden="1">#REF!</definedName>
    <definedName name="BExXVKZ9WXPGL6IVY6T61IDD771I" localSheetId="14" hidden="1">#REF!</definedName>
    <definedName name="BExXVKZ9WXPGL6IVY6T61IDD771I" hidden="1">#REF!</definedName>
    <definedName name="BExXVLA319WCSEOVHB05KDUSU054" localSheetId="15" hidden="1">#REF!</definedName>
    <definedName name="BExXVLA319WCSEOVHB05KDUSU054" localSheetId="14" hidden="1">#REF!</definedName>
    <definedName name="BExXVLA319WCSEOVHB05KDUSU054" hidden="1">#REF!</definedName>
    <definedName name="BExXVTTG5YRCSTI0UL141BKR36SU" localSheetId="15" hidden="1">#REF!</definedName>
    <definedName name="BExXVTTG5YRCSTI0UL141BKR36SU" localSheetId="14" hidden="1">#REF!</definedName>
    <definedName name="BExXVTTG5YRCSTI0UL141BKR36SU" hidden="1">#REF!</definedName>
    <definedName name="BExXVYWX74VKI8BDDSX9U85460MB" localSheetId="15" hidden="1">#REF!</definedName>
    <definedName name="BExXVYWX74VKI8BDDSX9U85460MB" localSheetId="14" hidden="1">#REF!</definedName>
    <definedName name="BExXVYWX74VKI8BDDSX9U85460MB" hidden="1">#REF!</definedName>
    <definedName name="BExXW27MMXHXUXX78SDTBE1JYTHT" localSheetId="15" hidden="1">#REF!</definedName>
    <definedName name="BExXW27MMXHXUXX78SDTBE1JYTHT" localSheetId="14" hidden="1">#REF!</definedName>
    <definedName name="BExXW27MMXHXUXX78SDTBE1JYTHT" hidden="1">#REF!</definedName>
    <definedName name="BExXW2YIM2MYBSHRIX0RP9D4PRMN" localSheetId="15" hidden="1">#REF!</definedName>
    <definedName name="BExXW2YIM2MYBSHRIX0RP9D4PRMN" localSheetId="14" hidden="1">#REF!</definedName>
    <definedName name="BExXW2YIM2MYBSHRIX0RP9D4PRMN" hidden="1">#REF!</definedName>
    <definedName name="BExXWBNE4KTFSXKVSRF6WX039WPB" localSheetId="15" hidden="1">#REF!</definedName>
    <definedName name="BExXWBNE4KTFSXKVSRF6WX039WPB" localSheetId="14" hidden="1">#REF!</definedName>
    <definedName name="BExXWBNE4KTFSXKVSRF6WX039WPB" hidden="1">#REF!</definedName>
    <definedName name="BExXWFP5AYE7EHYTJWBZSQ8PQ0YX" localSheetId="15" hidden="1">#REF!</definedName>
    <definedName name="BExXWFP5AYE7EHYTJWBZSQ8PQ0YX" localSheetId="14" hidden="1">#REF!</definedName>
    <definedName name="BExXWFP5AYE7EHYTJWBZSQ8PQ0YX" hidden="1">#REF!</definedName>
    <definedName name="BExXWIUCR0LXM58OVKZT2APLVTIA" localSheetId="15" hidden="1">#REF!</definedName>
    <definedName name="BExXWIUCR0LXM58OVKZT2APLVTIA" localSheetId="14" hidden="1">#REF!</definedName>
    <definedName name="BExXWIUCR0LXM58OVKZT2APLVTIA" hidden="1">#REF!</definedName>
    <definedName name="BExXWTXJEA32DLC6QKN10QB955JT" localSheetId="15" hidden="1">#REF!</definedName>
    <definedName name="BExXWTXJEA32DLC6QKN10QB955JT" localSheetId="14" hidden="1">#REF!</definedName>
    <definedName name="BExXWTXJEA32DLC6QKN10QB955JT" hidden="1">#REF!</definedName>
    <definedName name="BExXWVFIBQT8OY1O41FRFPFGXQHK" localSheetId="15" hidden="1">#REF!</definedName>
    <definedName name="BExXWVFIBQT8OY1O41FRFPFGXQHK" localSheetId="14" hidden="1">#REF!</definedName>
    <definedName name="BExXWVFIBQT8OY1O41FRFPFGXQHK" hidden="1">#REF!</definedName>
    <definedName name="BExXWWXHBZHA9J3N8K47F84X0M0L" localSheetId="15" hidden="1">#REF!</definedName>
    <definedName name="BExXWWXHBZHA9J3N8K47F84X0M0L" localSheetId="14" hidden="1">#REF!</definedName>
    <definedName name="BExXWWXHBZHA9J3N8K47F84X0M0L" hidden="1">#REF!</definedName>
    <definedName name="BExXXBM521DL8R4ZX7NZ3DBCUOR5" localSheetId="15" hidden="1">#REF!</definedName>
    <definedName name="BExXXBM521DL8R4ZX7NZ3DBCUOR5" localSheetId="14" hidden="1">#REF!</definedName>
    <definedName name="BExXXBM521DL8R4ZX7NZ3DBCUOR5" hidden="1">#REF!</definedName>
    <definedName name="BExXXC7OZI33XZ03NRMEP7VRLQK4" localSheetId="15" hidden="1">#REF!</definedName>
    <definedName name="BExXXC7OZI33XZ03NRMEP7VRLQK4" localSheetId="14" hidden="1">#REF!</definedName>
    <definedName name="BExXXC7OZI33XZ03NRMEP7VRLQK4" hidden="1">#REF!</definedName>
    <definedName name="BExXXH5N3NKBQ7BCJPJTBF8CYM2Q" localSheetId="15" hidden="1">#REF!</definedName>
    <definedName name="BExXXH5N3NKBQ7BCJPJTBF8CYM2Q" localSheetId="14" hidden="1">#REF!</definedName>
    <definedName name="BExXXH5N3NKBQ7BCJPJTBF8CYM2Q" hidden="1">#REF!</definedName>
    <definedName name="BExXXI7HHXLBLUEW7EQ73TALJF48" localSheetId="15" hidden="1">#REF!</definedName>
    <definedName name="BExXXI7HHXLBLUEW7EQ73TALJF48" localSheetId="14" hidden="1">#REF!</definedName>
    <definedName name="BExXXI7HHXLBLUEW7EQ73TALJF48" hidden="1">#REF!</definedName>
    <definedName name="BExXXKWLM4D541BH6O8GOJMHFHMW" localSheetId="15" hidden="1">#REF!</definedName>
    <definedName name="BExXXKWLM4D541BH6O8GOJMHFHMW" localSheetId="14" hidden="1">#REF!</definedName>
    <definedName name="BExXXKWLM4D541BH6O8GOJMHFHMW" hidden="1">#REF!</definedName>
    <definedName name="BExXXNR17I6P4FQZPQF2ZXDFYB6C" localSheetId="15" hidden="1">#REF!</definedName>
    <definedName name="BExXXNR17I6P4FQZPQF2ZXDFYB6C" localSheetId="14" hidden="1">#REF!</definedName>
    <definedName name="BExXXNR17I6P4FQZPQF2ZXDFYB6C" hidden="1">#REF!</definedName>
    <definedName name="BExXXPPA1Q87XPI97X0OXCPBPDON" localSheetId="15" hidden="1">#REF!</definedName>
    <definedName name="BExXXPPA1Q87XPI97X0OXCPBPDON" localSheetId="14" hidden="1">#REF!</definedName>
    <definedName name="BExXXPPA1Q87XPI97X0OXCPBPDON" hidden="1">#REF!</definedName>
    <definedName name="BExXXVUDA98IZTQ6MANKU4MTTDVR" localSheetId="15" hidden="1">#REF!</definedName>
    <definedName name="BExXXVUDA98IZTQ6MANKU4MTTDVR" localSheetId="14" hidden="1">#REF!</definedName>
    <definedName name="BExXXVUDA98IZTQ6MANKU4MTTDVR" hidden="1">#REF!</definedName>
    <definedName name="BExXXZQNZY6IZI45DJXJK0MQZWA7" localSheetId="15" hidden="1">#REF!</definedName>
    <definedName name="BExXXZQNZY6IZI45DJXJK0MQZWA7" localSheetId="14" hidden="1">#REF!</definedName>
    <definedName name="BExXXZQNZY6IZI45DJXJK0MQZWA7" hidden="1">#REF!</definedName>
    <definedName name="BExXY5QFG6QP94SFT3935OBM8Y4K" localSheetId="15" hidden="1">#REF!</definedName>
    <definedName name="BExXY5QFG6QP94SFT3935OBM8Y4K" localSheetId="14" hidden="1">#REF!</definedName>
    <definedName name="BExXY5QFG6QP94SFT3935OBM8Y4K" hidden="1">#REF!</definedName>
    <definedName name="BExXY7TYEBFXRYUYIFHTN65RJ8EW" localSheetId="15" hidden="1">#REF!</definedName>
    <definedName name="BExXY7TYEBFXRYUYIFHTN65RJ8EW" localSheetId="14" hidden="1">#REF!</definedName>
    <definedName name="BExXY7TYEBFXRYUYIFHTN65RJ8EW" hidden="1">#REF!</definedName>
    <definedName name="BExXYLBHANUXC5FCTDDTGOVD3GQS" localSheetId="15" hidden="1">#REF!</definedName>
    <definedName name="BExXYLBHANUXC5FCTDDTGOVD3GQS" localSheetId="14" hidden="1">#REF!</definedName>
    <definedName name="BExXYLBHANUXC5FCTDDTGOVD3GQS" hidden="1">#REF!</definedName>
    <definedName name="BExXYMNYAYH3WA2ZCFAYKZID9ZCI" localSheetId="15" hidden="1">#REF!</definedName>
    <definedName name="BExXYMNYAYH3WA2ZCFAYKZID9ZCI" localSheetId="14" hidden="1">#REF!</definedName>
    <definedName name="BExXYMNYAYH3WA2ZCFAYKZID9ZCI" hidden="1">#REF!</definedName>
    <definedName name="BExXYYT12SVN2VDMLVNV4P3ISD8T" localSheetId="15" hidden="1">#REF!</definedName>
    <definedName name="BExXYYT12SVN2VDMLVNV4P3ISD8T" localSheetId="14" hidden="1">#REF!</definedName>
    <definedName name="BExXYYT12SVN2VDMLVNV4P3ISD8T" hidden="1">#REF!</definedName>
    <definedName name="BExXYZ3SPSRCWM4YHTPZDCOLZPHR" localSheetId="15" hidden="1">#REF!</definedName>
    <definedName name="BExXYZ3SPSRCWM4YHTPZDCOLZPHR" localSheetId="14" hidden="1">#REF!</definedName>
    <definedName name="BExXYZ3SPSRCWM4YHTPZDCOLZPHR" hidden="1">#REF!</definedName>
    <definedName name="BExXZFVV4YB42AZ3H1I40YG3JAPU" localSheetId="15" hidden="1">#REF!</definedName>
    <definedName name="BExXZFVV4YB42AZ3H1I40YG3JAPU" localSheetId="14" hidden="1">#REF!</definedName>
    <definedName name="BExXZFVV4YB42AZ3H1I40YG3JAPU" hidden="1">#REF!</definedName>
    <definedName name="BExXZG1CQE1M9TDJ99253H6JVGIH" localSheetId="15" hidden="1">#REF!</definedName>
    <definedName name="BExXZG1CQE1M9TDJ99253H6JVGIH" localSheetId="14" hidden="1">#REF!</definedName>
    <definedName name="BExXZG1CQE1M9TDJ99253H6JVGIH" hidden="1">#REF!</definedName>
    <definedName name="BExXZHJ9T2JELF12CHHGD54J1B0C" localSheetId="15" hidden="1">#REF!</definedName>
    <definedName name="BExXZHJ9T2JELF12CHHGD54J1B0C" localSheetId="14" hidden="1">#REF!</definedName>
    <definedName name="BExXZHJ9T2JELF12CHHGD54J1B0C" hidden="1">#REF!</definedName>
    <definedName name="BExXZNJ2X1TK2LRK5ZY3MX49H5T7" localSheetId="15" hidden="1">#REF!</definedName>
    <definedName name="BExXZNJ2X1TK2LRK5ZY3MX49H5T7" localSheetId="14" hidden="1">#REF!</definedName>
    <definedName name="BExXZNJ2X1TK2LRK5ZY3MX49H5T7" hidden="1">#REF!</definedName>
    <definedName name="BExXZOVPCEP495TQSON6PSRQ8XCY" localSheetId="15" hidden="1">#REF!</definedName>
    <definedName name="BExXZOVPCEP495TQSON6PSRQ8XCY" localSheetId="14" hidden="1">#REF!</definedName>
    <definedName name="BExXZOVPCEP495TQSON6PSRQ8XCY" hidden="1">#REF!</definedName>
    <definedName name="BExXZXKH7NBARQQAZM69Z57IH1MM" localSheetId="15" hidden="1">#REF!</definedName>
    <definedName name="BExXZXKH7NBARQQAZM69Z57IH1MM" localSheetId="14" hidden="1">#REF!</definedName>
    <definedName name="BExXZXKH7NBARQQAZM69Z57IH1MM" hidden="1">#REF!</definedName>
    <definedName name="BExY07WSDH5QEVM7BJXJK2ZRAI1O" localSheetId="15" hidden="1">#REF!</definedName>
    <definedName name="BExY07WSDH5QEVM7BJXJK2ZRAI1O" localSheetId="14" hidden="1">#REF!</definedName>
    <definedName name="BExY07WSDH5QEVM7BJXJK2ZRAI1O" hidden="1">#REF!</definedName>
    <definedName name="BExY09PJJWYWGWWLX3YT8EVK0YV4" localSheetId="15" hidden="1">#REF!</definedName>
    <definedName name="BExY09PJJWYWGWWLX3YT8EVK0YV4" localSheetId="14" hidden="1">#REF!</definedName>
    <definedName name="BExY09PJJWYWGWWLX3YT8EVK0YV4" hidden="1">#REF!</definedName>
    <definedName name="BExY0C3UBVC4M59JIRXVQ8OWAJC1" localSheetId="15" hidden="1">#REF!</definedName>
    <definedName name="BExY0C3UBVC4M59JIRXVQ8OWAJC1" localSheetId="14" hidden="1">#REF!</definedName>
    <definedName name="BExY0C3UBVC4M59JIRXVQ8OWAJC1" hidden="1">#REF!</definedName>
    <definedName name="BExY0ENH6ZXHW155XIGS0F46T43M" localSheetId="15" hidden="1">#REF!</definedName>
    <definedName name="BExY0ENH6ZXHW155XIGS0F46T43M" localSheetId="14" hidden="1">#REF!</definedName>
    <definedName name="BExY0ENH6ZXHW155XIGS0F46T43M" hidden="1">#REF!</definedName>
    <definedName name="BExY0IEEUB9SRGD9I14IDCPO5GV4" localSheetId="15" hidden="1">#REF!</definedName>
    <definedName name="BExY0IEEUB9SRGD9I14IDCPO5GV4" localSheetId="14" hidden="1">#REF!</definedName>
    <definedName name="BExY0IEEUB9SRGD9I14IDCPO5GV4" hidden="1">#REF!</definedName>
    <definedName name="BExY0LEAAM7MUGBRLXD6KXBOHZ6S" localSheetId="15" hidden="1">#REF!</definedName>
    <definedName name="BExY0LEAAM7MUGBRLXD6KXBOHZ6S" localSheetId="14" hidden="1">#REF!</definedName>
    <definedName name="BExY0LEAAM7MUGBRLXD6KXBOHZ6S" hidden="1">#REF!</definedName>
    <definedName name="BExY0OE8GFHMLLTEAFIOQTOPEVPB" localSheetId="15" hidden="1">#REF!</definedName>
    <definedName name="BExY0OE8GFHMLLTEAFIOQTOPEVPB" localSheetId="14" hidden="1">#REF!</definedName>
    <definedName name="BExY0OE8GFHMLLTEAFIOQTOPEVPB" hidden="1">#REF!</definedName>
    <definedName name="BExY0OJHW85S0VKBA8T4HTYPYBOS" localSheetId="15" hidden="1">#REF!</definedName>
    <definedName name="BExY0OJHW85S0VKBA8T4HTYPYBOS" localSheetId="14" hidden="1">#REF!</definedName>
    <definedName name="BExY0OJHW85S0VKBA8T4HTYPYBOS" hidden="1">#REF!</definedName>
    <definedName name="BExY0T1E034D7XAXNC6F7540LLIE" localSheetId="15" hidden="1">#REF!</definedName>
    <definedName name="BExY0T1E034D7XAXNC6F7540LLIE" localSheetId="14" hidden="1">#REF!</definedName>
    <definedName name="BExY0T1E034D7XAXNC6F7540LLIE" hidden="1">#REF!</definedName>
    <definedName name="BExY0XTZLHN49J2JH94BYTKBJLT3" localSheetId="15" hidden="1">#REF!</definedName>
    <definedName name="BExY0XTZLHN49J2JH94BYTKBJLT3" localSheetId="14" hidden="1">#REF!</definedName>
    <definedName name="BExY0XTZLHN49J2JH94BYTKBJLT3" hidden="1">#REF!</definedName>
    <definedName name="BExY11FH9TXHERUYGG8FE50U7H7J" localSheetId="15" hidden="1">#REF!</definedName>
    <definedName name="BExY11FH9TXHERUYGG8FE50U7H7J" localSheetId="14" hidden="1">#REF!</definedName>
    <definedName name="BExY11FH9TXHERUYGG8FE50U7H7J" hidden="1">#REF!</definedName>
    <definedName name="BExY180UKNW5NIAWD6ZUYTFEH8QS" localSheetId="15" hidden="1">#REF!</definedName>
    <definedName name="BExY180UKNW5NIAWD6ZUYTFEH8QS" localSheetId="14" hidden="1">#REF!</definedName>
    <definedName name="BExY180UKNW5NIAWD6ZUYTFEH8QS" hidden="1">#REF!</definedName>
    <definedName name="BExY1DPTV4LSY9MEOUGXF8X052NA" localSheetId="15" hidden="1">#REF!</definedName>
    <definedName name="BExY1DPTV4LSY9MEOUGXF8X052NA" localSheetId="14" hidden="1">#REF!</definedName>
    <definedName name="BExY1DPTV4LSY9MEOUGXF8X052NA" hidden="1">#REF!</definedName>
    <definedName name="BExY1GK9ELBEKDD7O6HR6DUO8YGO" localSheetId="15" hidden="1">#REF!</definedName>
    <definedName name="BExY1GK9ELBEKDD7O6HR6DUO8YGO" localSheetId="14" hidden="1">#REF!</definedName>
    <definedName name="BExY1GK9ELBEKDD7O6HR6DUO8YGO" hidden="1">#REF!</definedName>
    <definedName name="BExY1NWOXXFV9GGZ3PX444LZ8TVX" localSheetId="15" hidden="1">#REF!</definedName>
    <definedName name="BExY1NWOXXFV9GGZ3PX444LZ8TVX" localSheetId="14" hidden="1">#REF!</definedName>
    <definedName name="BExY1NWOXXFV9GGZ3PX444LZ8TVX" hidden="1">#REF!</definedName>
    <definedName name="BExY1UCL0RND63LLSM9X5SFRG117" localSheetId="15" hidden="1">#REF!</definedName>
    <definedName name="BExY1UCL0RND63LLSM9X5SFRG117" localSheetId="14" hidden="1">#REF!</definedName>
    <definedName name="BExY1UCL0RND63LLSM9X5SFRG117" hidden="1">#REF!</definedName>
    <definedName name="BExY1WAT3937L08HLHIRQHMP2A3H" localSheetId="15" hidden="1">#REF!</definedName>
    <definedName name="BExY1WAT3937L08HLHIRQHMP2A3H" localSheetId="14" hidden="1">#REF!</definedName>
    <definedName name="BExY1WAT3937L08HLHIRQHMP2A3H" hidden="1">#REF!</definedName>
    <definedName name="BExY1YEBOSLMID7LURP8QB46AI91" localSheetId="15" hidden="1">#REF!</definedName>
    <definedName name="BExY1YEBOSLMID7LURP8QB46AI91" localSheetId="14" hidden="1">#REF!</definedName>
    <definedName name="BExY1YEBOSLMID7LURP8QB46AI91" hidden="1">#REF!</definedName>
    <definedName name="BExY236UB98PA9PNCHMCSZYCHJBD" localSheetId="15" hidden="1">#REF!</definedName>
    <definedName name="BExY236UB98PA9PNCHMCSZYCHJBD" localSheetId="14" hidden="1">#REF!</definedName>
    <definedName name="BExY236UB98PA9PNCHMCSZYCHJBD" hidden="1">#REF!</definedName>
    <definedName name="BExY2FS4LFX9OHOTQT7SJ2PXAC25" localSheetId="15" hidden="1">#REF!</definedName>
    <definedName name="BExY2FS4LFX9OHOTQT7SJ2PXAC25" localSheetId="14" hidden="1">#REF!</definedName>
    <definedName name="BExY2FS4LFX9OHOTQT7SJ2PXAC25" hidden="1">#REF!</definedName>
    <definedName name="BExY2GDPCZPVU0IQ6IJIB1YQQRQ6" localSheetId="15" hidden="1">#REF!</definedName>
    <definedName name="BExY2GDPCZPVU0IQ6IJIB1YQQRQ6" localSheetId="14" hidden="1">#REF!</definedName>
    <definedName name="BExY2GDPCZPVU0IQ6IJIB1YQQRQ6" hidden="1">#REF!</definedName>
    <definedName name="BExY2GTSZ3VA9TXLY7KW1LIAKJ61" localSheetId="15" hidden="1">#REF!</definedName>
    <definedName name="BExY2GTSZ3VA9TXLY7KW1LIAKJ61" localSheetId="14" hidden="1">#REF!</definedName>
    <definedName name="BExY2GTSZ3VA9TXLY7KW1LIAKJ61" hidden="1">#REF!</definedName>
    <definedName name="BExY2IXBR1SGYZH08T7QHKEFS8HA" localSheetId="15" hidden="1">#REF!</definedName>
    <definedName name="BExY2IXBR1SGYZH08T7QHKEFS8HA" localSheetId="14" hidden="1">#REF!</definedName>
    <definedName name="BExY2IXBR1SGYZH08T7QHKEFS8HA" hidden="1">#REF!</definedName>
    <definedName name="BExY2Q4B5FUDA5VU4VRUHX327QN0" localSheetId="15" hidden="1">#REF!</definedName>
    <definedName name="BExY2Q4B5FUDA5VU4VRUHX327QN0" localSheetId="14" hidden="1">#REF!</definedName>
    <definedName name="BExY2Q4B5FUDA5VU4VRUHX327QN0" hidden="1">#REF!</definedName>
    <definedName name="BExY2S7TM2NG7A1NFYPWIFAIKUCO" localSheetId="15" hidden="1">#REF!</definedName>
    <definedName name="BExY2S7TM2NG7A1NFYPWIFAIKUCO" localSheetId="14" hidden="1">#REF!</definedName>
    <definedName name="BExY2S7TM2NG7A1NFYPWIFAIKUCO" hidden="1">#REF!</definedName>
    <definedName name="BExY2Z3ZGRGD12RWANJZ8DFQO776" localSheetId="15" hidden="1">#REF!</definedName>
    <definedName name="BExY2Z3ZGRGD12RWANJZ8DFQO776" localSheetId="14" hidden="1">#REF!</definedName>
    <definedName name="BExY2Z3ZGRGD12RWANJZ8DFQO776" hidden="1">#REF!</definedName>
    <definedName name="BExY30WPXLJ01P42XKBSUF8KNOOK" localSheetId="15" hidden="1">#REF!</definedName>
    <definedName name="BExY30WPXLJ01P42XKBSUF8KNOOK" localSheetId="14" hidden="1">#REF!</definedName>
    <definedName name="BExY30WPXLJ01P42XKBSUF8KNOOK" hidden="1">#REF!</definedName>
    <definedName name="BExY3297KIB0C8Z1G99OS1MCEGTO" localSheetId="15" hidden="1">#REF!</definedName>
    <definedName name="BExY3297KIB0C8Z1G99OS1MCEGTO" localSheetId="14" hidden="1">#REF!</definedName>
    <definedName name="BExY3297KIB0C8Z1G99OS1MCEGTO" hidden="1">#REF!</definedName>
    <definedName name="BExY3HOSK7YI364K15OX70AVR6F1" localSheetId="15" hidden="1">#REF!</definedName>
    <definedName name="BExY3HOSK7YI364K15OX70AVR6F1" localSheetId="14" hidden="1">#REF!</definedName>
    <definedName name="BExY3HOSK7YI364K15OX70AVR6F1" hidden="1">#REF!</definedName>
    <definedName name="BExY3I526B4VA8JBTKXWE3FGVT0D" localSheetId="15" hidden="1">#REF!</definedName>
    <definedName name="BExY3I526B4VA8JBTKXWE3FGVT0D" localSheetId="14" hidden="1">#REF!</definedName>
    <definedName name="BExY3I526B4VA8JBTKXWE3FGVT0D" hidden="1">#REF!</definedName>
    <definedName name="BExY3I52TZR3GXQ9HDVDNIYLIGEH" localSheetId="15" hidden="1">#REF!</definedName>
    <definedName name="BExY3I52TZR3GXQ9HDVDNIYLIGEH" localSheetId="14" hidden="1">#REF!</definedName>
    <definedName name="BExY3I52TZR3GXQ9HDVDNIYLIGEH" hidden="1">#REF!</definedName>
    <definedName name="BExY3T89AUR83SOAZZ3OMDEJDQ39" localSheetId="15" hidden="1">#REF!</definedName>
    <definedName name="BExY3T89AUR83SOAZZ3OMDEJDQ39" localSheetId="14" hidden="1">#REF!</definedName>
    <definedName name="BExY3T89AUR83SOAZZ3OMDEJDQ39" hidden="1">#REF!</definedName>
    <definedName name="BExY3WZ7VO2K6TYCHDY754FY24AA" localSheetId="15" hidden="1">#REF!</definedName>
    <definedName name="BExY3WZ7VO2K6TYCHDY754FY24AA" localSheetId="14" hidden="1">#REF!</definedName>
    <definedName name="BExY3WZ7VO2K6TYCHDY754FY24AA" hidden="1">#REF!</definedName>
    <definedName name="BExY4BIG95HDDO6MY6WBUSWJIOLR" localSheetId="15" hidden="1">#REF!</definedName>
    <definedName name="BExY4BIG95HDDO6MY6WBUSWJIOLR" localSheetId="14" hidden="1">#REF!</definedName>
    <definedName name="BExY4BIG95HDDO6MY6WBUSWJIOLR" hidden="1">#REF!</definedName>
    <definedName name="BExY4MG771JQ84EMIVB6HQGGHZY7" localSheetId="15" hidden="1">#REF!</definedName>
    <definedName name="BExY4MG771JQ84EMIVB6HQGGHZY7" localSheetId="14" hidden="1">#REF!</definedName>
    <definedName name="BExY4MG771JQ84EMIVB6HQGGHZY7" hidden="1">#REF!</definedName>
    <definedName name="BExY4PWCSFB8P3J3TBQB2MD67263" localSheetId="15" hidden="1">#REF!</definedName>
    <definedName name="BExY4PWCSFB8P3J3TBQB2MD67263" localSheetId="14" hidden="1">#REF!</definedName>
    <definedName name="BExY4PWCSFB8P3J3TBQB2MD67263" hidden="1">#REF!</definedName>
    <definedName name="BExY4RP3BE6KYZDIKQZO4U4DIT33" localSheetId="15" hidden="1">#REF!</definedName>
    <definedName name="BExY4RP3BE6KYZDIKQZO4U4DIT33" localSheetId="14" hidden="1">#REF!</definedName>
    <definedName name="BExY4RP3BE6KYZDIKQZO4U4DIT33" hidden="1">#REF!</definedName>
    <definedName name="BExY4RZW3KK11JLYBA4DWZ92M6LQ" localSheetId="15" hidden="1">#REF!</definedName>
    <definedName name="BExY4RZW3KK11JLYBA4DWZ92M6LQ" localSheetId="14" hidden="1">#REF!</definedName>
    <definedName name="BExY4RZW3KK11JLYBA4DWZ92M6LQ" hidden="1">#REF!</definedName>
    <definedName name="BExY4XOVTTNVZ577RLIEC7NZQFIX" localSheetId="15" hidden="1">#REF!</definedName>
    <definedName name="BExY4XOVTTNVZ577RLIEC7NZQFIX" localSheetId="14" hidden="1">#REF!</definedName>
    <definedName name="BExY4XOVTTNVZ577RLIEC7NZQFIX" hidden="1">#REF!</definedName>
    <definedName name="BExY50JAF5CG01GTHAUS7I4ZLUDC" localSheetId="15" hidden="1">#REF!</definedName>
    <definedName name="BExY50JAF5CG01GTHAUS7I4ZLUDC" localSheetId="14" hidden="1">#REF!</definedName>
    <definedName name="BExY50JAF5CG01GTHAUS7I4ZLUDC" hidden="1">#REF!</definedName>
    <definedName name="BExY53J7EXFEOFTRNAHLK7IH3ACB" localSheetId="15" hidden="1">#REF!</definedName>
    <definedName name="BExY53J7EXFEOFTRNAHLK7IH3ACB" localSheetId="14" hidden="1">#REF!</definedName>
    <definedName name="BExY53J7EXFEOFTRNAHLK7IH3ACB" hidden="1">#REF!</definedName>
    <definedName name="BExY5515SJTJS3VM80M3YYR0WF37" localSheetId="15" hidden="1">#REF!</definedName>
    <definedName name="BExY5515SJTJS3VM80M3YYR0WF37" localSheetId="14" hidden="1">#REF!</definedName>
    <definedName name="BExY5515SJTJS3VM80M3YYR0WF37" hidden="1">#REF!</definedName>
    <definedName name="BExY5515WE39FQ3EG5QHG67V9C0O" localSheetId="15" hidden="1">#REF!</definedName>
    <definedName name="BExY5515WE39FQ3EG5QHG67V9C0O" localSheetId="14" hidden="1">#REF!</definedName>
    <definedName name="BExY5515WE39FQ3EG5QHG67V9C0O" hidden="1">#REF!</definedName>
    <definedName name="BExY5986WNAD8NFCPXC9TVLBU4FG" localSheetId="15" hidden="1">#REF!</definedName>
    <definedName name="BExY5986WNAD8NFCPXC9TVLBU4FG" localSheetId="14" hidden="1">#REF!</definedName>
    <definedName name="BExY5986WNAD8NFCPXC9TVLBU4FG" hidden="1">#REF!</definedName>
    <definedName name="BExY5DF9MS25IFNWGJ1YAS5MDN8R" localSheetId="15" hidden="1">#REF!</definedName>
    <definedName name="BExY5DF9MS25IFNWGJ1YAS5MDN8R" localSheetId="14" hidden="1">#REF!</definedName>
    <definedName name="BExY5DF9MS25IFNWGJ1YAS5MDN8R" hidden="1">#REF!</definedName>
    <definedName name="BExY5ERVGL3UM2MGT8LJ0XPKTZEK" localSheetId="15" hidden="1">#REF!</definedName>
    <definedName name="BExY5ERVGL3UM2MGT8LJ0XPKTZEK" localSheetId="14" hidden="1">#REF!</definedName>
    <definedName name="BExY5ERVGL3UM2MGT8LJ0XPKTZEK" hidden="1">#REF!</definedName>
    <definedName name="BExY5EX6NJFK8W754ZVZDN5DS04K" localSheetId="15" hidden="1">#REF!</definedName>
    <definedName name="BExY5EX6NJFK8W754ZVZDN5DS04K" localSheetId="14" hidden="1">#REF!</definedName>
    <definedName name="BExY5EX6NJFK8W754ZVZDN5DS04K" hidden="1">#REF!</definedName>
    <definedName name="BExY5S3XD1NJT109CV54IFOHVLQ6" localSheetId="15" hidden="1">#REF!</definedName>
    <definedName name="BExY5S3XD1NJT109CV54IFOHVLQ6" localSheetId="14" hidden="1">#REF!</definedName>
    <definedName name="BExY5S3XD1NJT109CV54IFOHVLQ6" hidden="1">#REF!</definedName>
    <definedName name="BExY5W088PPAPLSMR2P7FV2CRDCT" localSheetId="15" hidden="1">#REF!</definedName>
    <definedName name="BExY5W088PPAPLSMR2P7FV2CRDCT" localSheetId="14" hidden="1">#REF!</definedName>
    <definedName name="BExY5W088PPAPLSMR2P7FV2CRDCT" hidden="1">#REF!</definedName>
    <definedName name="BExY6KA6BQ6H4SH5EMJBVF8UR4ZY" localSheetId="15" hidden="1">#REF!</definedName>
    <definedName name="BExY6KA6BQ6H4SH5EMJBVF8UR4ZY" localSheetId="14" hidden="1">#REF!</definedName>
    <definedName name="BExY6KA6BQ6H4SH5EMJBVF8UR4ZY" hidden="1">#REF!</definedName>
    <definedName name="BExY6KVS1MMZ2R34PGEFR2BMTU9W" localSheetId="15" hidden="1">#REF!</definedName>
    <definedName name="BExY6KVS1MMZ2R34PGEFR2BMTU9W" localSheetId="14" hidden="1">#REF!</definedName>
    <definedName name="BExY6KVS1MMZ2R34PGEFR2BMTU9W" hidden="1">#REF!</definedName>
    <definedName name="BExY6Q9YY7LW745GP7CYOGGSPHGE" localSheetId="15" hidden="1">#REF!</definedName>
    <definedName name="BExY6Q9YY7LW745GP7CYOGGSPHGE" localSheetId="14" hidden="1">#REF!</definedName>
    <definedName name="BExY6Q9YY7LW745GP7CYOGGSPHGE" hidden="1">#REF!</definedName>
    <definedName name="BExY6R6BYIQZ4OR1E7YI0OVOC08W" localSheetId="15" hidden="1">#REF!</definedName>
    <definedName name="BExY6R6BYIQZ4OR1E7YI0OVOC08W" localSheetId="14" hidden="1">#REF!</definedName>
    <definedName name="BExY6R6BYIQZ4OR1E7YI0OVOC08W" hidden="1">#REF!</definedName>
    <definedName name="BExZIA3C8LKJTEH3MKQ57KJH5TA2" localSheetId="15" hidden="1">#REF!</definedName>
    <definedName name="BExZIA3C8LKJTEH3MKQ57KJH5TA2" localSheetId="14" hidden="1">#REF!</definedName>
    <definedName name="BExZIA3C8LKJTEH3MKQ57KJH5TA2" hidden="1">#REF!</definedName>
    <definedName name="BExZIGDWFIOPMMVCRWX45OIJ5AP3" localSheetId="15" hidden="1">#REF!</definedName>
    <definedName name="BExZIGDWFIOPMMVCRWX45OIJ5AP3" localSheetId="14" hidden="1">#REF!</definedName>
    <definedName name="BExZIGDWFIOPMMVCRWX45OIJ5AP3" hidden="1">#REF!</definedName>
    <definedName name="BExZIIHH3QNQE3GFMHEE4UMHY6WQ" localSheetId="15" hidden="1">#REF!</definedName>
    <definedName name="BExZIIHH3QNQE3GFMHEE4UMHY6WQ" localSheetId="14" hidden="1">#REF!</definedName>
    <definedName name="BExZIIHH3QNQE3GFMHEE4UMHY6WQ" hidden="1">#REF!</definedName>
    <definedName name="BExZIYO22G5UXOB42GDLYGVRJ6U7" localSheetId="15" hidden="1">#REF!</definedName>
    <definedName name="BExZIYO22G5UXOB42GDLYGVRJ6U7" localSheetId="14" hidden="1">#REF!</definedName>
    <definedName name="BExZIYO22G5UXOB42GDLYGVRJ6U7" hidden="1">#REF!</definedName>
    <definedName name="BExZJ7I9T8XU4MZRKJ1VVU76V2LZ" localSheetId="15" hidden="1">#REF!</definedName>
    <definedName name="BExZJ7I9T8XU4MZRKJ1VVU76V2LZ" localSheetId="14" hidden="1">#REF!</definedName>
    <definedName name="BExZJ7I9T8XU4MZRKJ1VVU76V2LZ" hidden="1">#REF!</definedName>
    <definedName name="BExZJMY170JCUU1RWASNZ1HJPRTA" localSheetId="15" hidden="1">#REF!</definedName>
    <definedName name="BExZJMY170JCUU1RWASNZ1HJPRTA" localSheetId="14" hidden="1">#REF!</definedName>
    <definedName name="BExZJMY170JCUU1RWASNZ1HJPRTA" hidden="1">#REF!</definedName>
    <definedName name="BExZJOQR77H0P4SUKVYACDCFBBXO" localSheetId="15" hidden="1">#REF!</definedName>
    <definedName name="BExZJOQR77H0P4SUKVYACDCFBBXO" localSheetId="14" hidden="1">#REF!</definedName>
    <definedName name="BExZJOQR77H0P4SUKVYACDCFBBXO" hidden="1">#REF!</definedName>
    <definedName name="BExZJS6RG34ODDY9HMZ0O34MEMSB" localSheetId="15" hidden="1">#REF!</definedName>
    <definedName name="BExZJS6RG34ODDY9HMZ0O34MEMSB" localSheetId="14" hidden="1">#REF!</definedName>
    <definedName name="BExZJS6RG34ODDY9HMZ0O34MEMSB" hidden="1">#REF!</definedName>
    <definedName name="BExZK34NR4BAD7HJAP7SQ926UQP3" localSheetId="15" hidden="1">#REF!</definedName>
    <definedName name="BExZK34NR4BAD7HJAP7SQ926UQP3" localSheetId="14" hidden="1">#REF!</definedName>
    <definedName name="BExZK34NR4BAD7HJAP7SQ926UQP3" hidden="1">#REF!</definedName>
    <definedName name="BExZK3FGPHH5H771U7D5XY7XBS6E" localSheetId="15" hidden="1">#REF!</definedName>
    <definedName name="BExZK3FGPHH5H771U7D5XY7XBS6E" localSheetId="14" hidden="1">#REF!</definedName>
    <definedName name="BExZK3FGPHH5H771U7D5XY7XBS6E" hidden="1">#REF!</definedName>
    <definedName name="BExZK46CVVS9X1BZ6LLL71016ENT" localSheetId="15" hidden="1">#REF!</definedName>
    <definedName name="BExZK46CVVS9X1BZ6LLL71016ENT" localSheetId="14" hidden="1">#REF!</definedName>
    <definedName name="BExZK46CVVS9X1BZ6LLL71016ENT" hidden="1">#REF!</definedName>
    <definedName name="BExZK52PZLTP1F04T09MP30BVT7H" localSheetId="15" hidden="1">#REF!</definedName>
    <definedName name="BExZK52PZLTP1F04T09MP30BVT7H" localSheetId="14" hidden="1">#REF!</definedName>
    <definedName name="BExZK52PZLTP1F04T09MP30BVT7H" hidden="1">#REF!</definedName>
    <definedName name="BExZKHYORG3O8C772XPFHM1N8T80" localSheetId="15" hidden="1">#REF!</definedName>
    <definedName name="BExZKHYORG3O8C772XPFHM1N8T80" localSheetId="14" hidden="1">#REF!</definedName>
    <definedName name="BExZKHYORG3O8C772XPFHM1N8T80" hidden="1">#REF!</definedName>
    <definedName name="BExZKJRF2IRR57DG9CLC7MSHWNNN" localSheetId="15" hidden="1">#REF!</definedName>
    <definedName name="BExZKJRF2IRR57DG9CLC7MSHWNNN" localSheetId="14" hidden="1">#REF!</definedName>
    <definedName name="BExZKJRF2IRR57DG9CLC7MSHWNNN" hidden="1">#REF!</definedName>
    <definedName name="BExZKV5GYXO0X760SBD9TWTIQHGI" localSheetId="15" hidden="1">#REF!</definedName>
    <definedName name="BExZKV5GYXO0X760SBD9TWTIQHGI" localSheetId="14" hidden="1">#REF!</definedName>
    <definedName name="BExZKV5GYXO0X760SBD9TWTIQHGI" hidden="1">#REF!</definedName>
    <definedName name="BExZKZCGNEA9IPON37A91L4H4H17" localSheetId="15" hidden="1">#REF!</definedName>
    <definedName name="BExZKZCGNEA9IPON37A91L4H4H17" localSheetId="14" hidden="1">#REF!</definedName>
    <definedName name="BExZKZCGNEA9IPON37A91L4H4H17" hidden="1">#REF!</definedName>
    <definedName name="BExZL6E4YVXRUN7ZGF2BIGIXFR8K" localSheetId="15" hidden="1">#REF!</definedName>
    <definedName name="BExZL6E4YVXRUN7ZGF2BIGIXFR8K" localSheetId="14" hidden="1">#REF!</definedName>
    <definedName name="BExZL6E4YVXRUN7ZGF2BIGIXFR8K" hidden="1">#REF!</definedName>
    <definedName name="BExZLF2ZTA4EPN0GHO7C5O8DZ1SN" localSheetId="15" hidden="1">#REF!</definedName>
    <definedName name="BExZLF2ZTA4EPN0GHO7C5O8DZ1SN" localSheetId="14" hidden="1">#REF!</definedName>
    <definedName name="BExZLF2ZTA4EPN0GHO7C5O8DZ1SN" hidden="1">#REF!</definedName>
    <definedName name="BExZLGVLMKTPFXG42QYT0PO81G7F" localSheetId="15" hidden="1">#REF!</definedName>
    <definedName name="BExZLGVLMKTPFXG42QYT0PO81G7F" localSheetId="14" hidden="1">#REF!</definedName>
    <definedName name="BExZLGVLMKTPFXG42QYT0PO81G7F" hidden="1">#REF!</definedName>
    <definedName name="BExZLHRYQQ7BYD3VQWHVTZGYGRCT" localSheetId="15" hidden="1">#REF!</definedName>
    <definedName name="BExZLHRYQQ7BYD3VQWHVTZGYGRCT" localSheetId="14" hidden="1">#REF!</definedName>
    <definedName name="BExZLHRYQQ7BYD3VQWHVTZGYGRCT" hidden="1">#REF!</definedName>
    <definedName name="BExZLKMK7LRK14S09WLMH7MXSQXM" localSheetId="15" hidden="1">#REF!</definedName>
    <definedName name="BExZLKMK7LRK14S09WLMH7MXSQXM" localSheetId="14" hidden="1">#REF!</definedName>
    <definedName name="BExZLKMK7LRK14S09WLMH7MXSQXM" hidden="1">#REF!</definedName>
    <definedName name="BExZM503X0NZBS0FF22LK2RGG6GP" localSheetId="15" hidden="1">#REF!</definedName>
    <definedName name="BExZM503X0NZBS0FF22LK2RGG6GP" localSheetId="14" hidden="1">#REF!</definedName>
    <definedName name="BExZM503X0NZBS0FF22LK2RGG6GP" hidden="1">#REF!</definedName>
    <definedName name="BExZM7JVLG0W8EG5RBU915U3SKBY" localSheetId="15" hidden="1">#REF!</definedName>
    <definedName name="BExZM7JVLG0W8EG5RBU915U3SKBY" localSheetId="14" hidden="1">#REF!</definedName>
    <definedName name="BExZM7JVLG0W8EG5RBU915U3SKBY" hidden="1">#REF!</definedName>
    <definedName name="BExZM85FOVUFF110XMQ9O2ODSJUK" localSheetId="15" hidden="1">#REF!</definedName>
    <definedName name="BExZM85FOVUFF110XMQ9O2ODSJUK" localSheetId="14" hidden="1">#REF!</definedName>
    <definedName name="BExZM85FOVUFF110XMQ9O2ODSJUK" hidden="1">#REF!</definedName>
    <definedName name="BExZMF1MMTZ1TA14PZ8ASSU2CBSP" localSheetId="15" hidden="1">#REF!</definedName>
    <definedName name="BExZMF1MMTZ1TA14PZ8ASSU2CBSP" localSheetId="14" hidden="1">#REF!</definedName>
    <definedName name="BExZMF1MMTZ1TA14PZ8ASSU2CBSP" hidden="1">#REF!</definedName>
    <definedName name="BExZMH54ZU6X4KM0375X9K5VJDZN" localSheetId="15" hidden="1">#REF!</definedName>
    <definedName name="BExZMH54ZU6X4KM0375X9K5VJDZN" localSheetId="14" hidden="1">#REF!</definedName>
    <definedName name="BExZMH54ZU6X4KM0375X9K5VJDZN" hidden="1">#REF!</definedName>
    <definedName name="BExZMKL5YQZD7F0FUCSVFGLPFK52" localSheetId="15" hidden="1">#REF!</definedName>
    <definedName name="BExZMKL5YQZD7F0FUCSVFGLPFK52" localSheetId="14" hidden="1">#REF!</definedName>
    <definedName name="BExZMKL5YQZD7F0FUCSVFGLPFK52" hidden="1">#REF!</definedName>
    <definedName name="BExZMOC3VNZALJM71X2T6FV91GTB" localSheetId="15" hidden="1">#REF!</definedName>
    <definedName name="BExZMOC3VNZALJM71X2T6FV91GTB" localSheetId="14" hidden="1">#REF!</definedName>
    <definedName name="BExZMOC3VNZALJM71X2T6FV91GTB" hidden="1">#REF!</definedName>
    <definedName name="BExZMRHA7TTR9QKJOMONHRVY3YOF" localSheetId="15" hidden="1">#REF!</definedName>
    <definedName name="BExZMRHA7TTR9QKJOMONHRVY3YOF" localSheetId="14" hidden="1">#REF!</definedName>
    <definedName name="BExZMRHA7TTR9QKJOMONHRVY3YOF" hidden="1">#REF!</definedName>
    <definedName name="BExZMXH39OB0I43XEL3K11U3G9PM" localSheetId="15" hidden="1">#REF!</definedName>
    <definedName name="BExZMXH39OB0I43XEL3K11U3G9PM" localSheetId="14" hidden="1">#REF!</definedName>
    <definedName name="BExZMXH39OB0I43XEL3K11U3G9PM" hidden="1">#REF!</definedName>
    <definedName name="BExZMZQ3RBKDHT5GLFNLS52OSJA0" localSheetId="15" hidden="1">#REF!</definedName>
    <definedName name="BExZMZQ3RBKDHT5GLFNLS52OSJA0" localSheetId="14" hidden="1">#REF!</definedName>
    <definedName name="BExZMZQ3RBKDHT5GLFNLS52OSJA0" hidden="1">#REF!</definedName>
    <definedName name="BExZN2F7Y2J2L2LN5WZRG949MS4A" localSheetId="15" hidden="1">#REF!</definedName>
    <definedName name="BExZN2F7Y2J2L2LN5WZRG949MS4A" localSheetId="14" hidden="1">#REF!</definedName>
    <definedName name="BExZN2F7Y2J2L2LN5WZRG949MS4A" hidden="1">#REF!</definedName>
    <definedName name="BExZN847WUWKRYTZWG9TCQZJS3OL" localSheetId="15" hidden="1">#REF!</definedName>
    <definedName name="BExZN847WUWKRYTZWG9TCQZJS3OL" localSheetId="14" hidden="1">#REF!</definedName>
    <definedName name="BExZN847WUWKRYTZWG9TCQZJS3OL" hidden="1">#REF!</definedName>
    <definedName name="BExZNA2ALK6RDWFAXZQCL9TWRDCF" localSheetId="15" hidden="1">#REF!</definedName>
    <definedName name="BExZNA2ALK6RDWFAXZQCL9TWRDCF" localSheetId="14" hidden="1">#REF!</definedName>
    <definedName name="BExZNA2ALK6RDWFAXZQCL9TWRDCF" hidden="1">#REF!</definedName>
    <definedName name="BExZNH3VISFF4NQI11BZDP5IQ7VG" localSheetId="15" hidden="1">#REF!</definedName>
    <definedName name="BExZNH3VISFF4NQI11BZDP5IQ7VG" localSheetId="14" hidden="1">#REF!</definedName>
    <definedName name="BExZNH3VISFF4NQI11BZDP5IQ7VG" hidden="1">#REF!</definedName>
    <definedName name="BExZNJYCFYVMAOI62GB2BABK1ELE" localSheetId="15" hidden="1">#REF!</definedName>
    <definedName name="BExZNJYCFYVMAOI62GB2BABK1ELE" localSheetId="14" hidden="1">#REF!</definedName>
    <definedName name="BExZNJYCFYVMAOI62GB2BABK1ELE" hidden="1">#REF!</definedName>
    <definedName name="BExZNLGAA6ATMJW0Y28J4OI5W27I" localSheetId="15" hidden="1">#REF!</definedName>
    <definedName name="BExZNLGAA6ATMJW0Y28J4OI5W27I" localSheetId="14" hidden="1">#REF!</definedName>
    <definedName name="BExZNLGAA6ATMJW0Y28J4OI5W27I" hidden="1">#REF!</definedName>
    <definedName name="BExZNP7916CH3QP4VCZEULUIKKS5" localSheetId="15" hidden="1">#REF!</definedName>
    <definedName name="BExZNP7916CH3QP4VCZEULUIKKS5" localSheetId="14" hidden="1">#REF!</definedName>
    <definedName name="BExZNP7916CH3QP4VCZEULUIKKS5" hidden="1">#REF!</definedName>
    <definedName name="BExZNV707LIU6Z5H6QI6H67LHTI1" localSheetId="15" hidden="1">#REF!</definedName>
    <definedName name="BExZNV707LIU6Z5H6QI6H67LHTI1" localSheetId="14" hidden="1">#REF!</definedName>
    <definedName name="BExZNV707LIU6Z5H6QI6H67LHTI1" hidden="1">#REF!</definedName>
    <definedName name="BExZNVCBKB930QQ9QW7KSGOZ0V1M" localSheetId="15" hidden="1">#REF!</definedName>
    <definedName name="BExZNVCBKB930QQ9QW7KSGOZ0V1M" localSheetId="14" hidden="1">#REF!</definedName>
    <definedName name="BExZNVCBKB930QQ9QW7KSGOZ0V1M" hidden="1">#REF!</definedName>
    <definedName name="BExZNW8QJ18X0RSGFDWAE9ZSDX39" localSheetId="15" hidden="1">#REF!</definedName>
    <definedName name="BExZNW8QJ18X0RSGFDWAE9ZSDX39" localSheetId="14" hidden="1">#REF!</definedName>
    <definedName name="BExZNW8QJ18X0RSGFDWAE9ZSDX39" hidden="1">#REF!</definedName>
    <definedName name="BExZNZDWRS6Q40L8OCWFEIVI0A1O" localSheetId="15" hidden="1">#REF!</definedName>
    <definedName name="BExZNZDWRS6Q40L8OCWFEIVI0A1O" localSheetId="14" hidden="1">#REF!</definedName>
    <definedName name="BExZNZDWRS6Q40L8OCWFEIVI0A1O" hidden="1">#REF!</definedName>
    <definedName name="BExZOBO9NYLGVJQ31LVQ9XS2ZT4N" localSheetId="15" hidden="1">#REF!</definedName>
    <definedName name="BExZOBO9NYLGVJQ31LVQ9XS2ZT4N" localSheetId="14" hidden="1">#REF!</definedName>
    <definedName name="BExZOBO9NYLGVJQ31LVQ9XS2ZT4N" hidden="1">#REF!</definedName>
    <definedName name="BExZOETNB1CJ3Y2RKLI1ZK0S8Z6H" localSheetId="15" hidden="1">#REF!</definedName>
    <definedName name="BExZOETNB1CJ3Y2RKLI1ZK0S8Z6H" localSheetId="14" hidden="1">#REF!</definedName>
    <definedName name="BExZOETNB1CJ3Y2RKLI1ZK0S8Z6H" hidden="1">#REF!</definedName>
    <definedName name="BExZOREMVSK4E5VSWM838KHUB8AI" localSheetId="15" hidden="1">#REF!</definedName>
    <definedName name="BExZOREMVSK4E5VSWM838KHUB8AI" localSheetId="14" hidden="1">#REF!</definedName>
    <definedName name="BExZOREMVSK4E5VSWM838KHUB8AI" hidden="1">#REF!</definedName>
    <definedName name="BExZOVR745T5P1KS9NV2PXZPZVRG" localSheetId="15" hidden="1">#REF!</definedName>
    <definedName name="BExZOVR745T5P1KS9NV2PXZPZVRG" localSheetId="14" hidden="1">#REF!</definedName>
    <definedName name="BExZOVR745T5P1KS9NV2PXZPZVRG" hidden="1">#REF!</definedName>
    <definedName name="BExZOZSWGLSY2XYVRIS6VSNJDSGD" localSheetId="15" hidden="1">#REF!</definedName>
    <definedName name="BExZOZSWGLSY2XYVRIS6VSNJDSGD" localSheetId="14" hidden="1">#REF!</definedName>
    <definedName name="BExZOZSWGLSY2XYVRIS6VSNJDSGD" hidden="1">#REF!</definedName>
    <definedName name="BExZP7AIJKLM6C6CSUIIFAHFBNX2" localSheetId="15" hidden="1">#REF!</definedName>
    <definedName name="BExZP7AIJKLM6C6CSUIIFAHFBNX2" localSheetId="14" hidden="1">#REF!</definedName>
    <definedName name="BExZP7AIJKLM6C6CSUIIFAHFBNX2" hidden="1">#REF!</definedName>
    <definedName name="BExZPALCPOH27L4MUPX2RFT3F8OM" localSheetId="15" hidden="1">#REF!</definedName>
    <definedName name="BExZPALCPOH27L4MUPX2RFT3F8OM" localSheetId="14" hidden="1">#REF!</definedName>
    <definedName name="BExZPALCPOH27L4MUPX2RFT3F8OM" hidden="1">#REF!</definedName>
    <definedName name="BExZPQ0XY507N8FJMVPKCTK8HC9H" localSheetId="15" hidden="1">#REF!</definedName>
    <definedName name="BExZPQ0XY507N8FJMVPKCTK8HC9H" localSheetId="14" hidden="1">#REF!</definedName>
    <definedName name="BExZPQ0XY507N8FJMVPKCTK8HC9H" hidden="1">#REF!</definedName>
    <definedName name="BExZPXTHEWEN48J9E5ARSA8IGRBI" localSheetId="15" hidden="1">#REF!</definedName>
    <definedName name="BExZPXTHEWEN48J9E5ARSA8IGRBI" localSheetId="14" hidden="1">#REF!</definedName>
    <definedName name="BExZPXTHEWEN48J9E5ARSA8IGRBI" hidden="1">#REF!</definedName>
    <definedName name="BExZQ37OVBR25U32CO2YYVPZOMR5" localSheetId="15" hidden="1">#REF!</definedName>
    <definedName name="BExZQ37OVBR25U32CO2YYVPZOMR5" localSheetId="14" hidden="1">#REF!</definedName>
    <definedName name="BExZQ37OVBR25U32CO2YYVPZOMR5" hidden="1">#REF!</definedName>
    <definedName name="BExZQ3NT7H06VO0AR48WHZULZB93" localSheetId="15" hidden="1">#REF!</definedName>
    <definedName name="BExZQ3NT7H06VO0AR48WHZULZB93" localSheetId="14" hidden="1">#REF!</definedName>
    <definedName name="BExZQ3NT7H06VO0AR48WHZULZB93" hidden="1">#REF!</definedName>
    <definedName name="BExZQ5RCYU1R0DUT1MFN99S1C408" localSheetId="15" hidden="1">#REF!</definedName>
    <definedName name="BExZQ5RCYU1R0DUT1MFN99S1C408" localSheetId="14" hidden="1">#REF!</definedName>
    <definedName name="BExZQ5RCYU1R0DUT1MFN99S1C408" hidden="1">#REF!</definedName>
    <definedName name="BExZQ7PJU07SEJMDX18U9YVDC2GU" localSheetId="15" hidden="1">#REF!</definedName>
    <definedName name="BExZQ7PJU07SEJMDX18U9YVDC2GU" localSheetId="14" hidden="1">#REF!</definedName>
    <definedName name="BExZQ7PJU07SEJMDX18U9YVDC2GU" hidden="1">#REF!</definedName>
    <definedName name="BExZQAJXQ5IJ5RB71EDSPGTRO5HC" localSheetId="15" hidden="1">#REF!</definedName>
    <definedName name="BExZQAJXQ5IJ5RB71EDSPGTRO5HC" localSheetId="14" hidden="1">#REF!</definedName>
    <definedName name="BExZQAJXQ5IJ5RB71EDSPGTRO5HC" hidden="1">#REF!</definedName>
    <definedName name="BExZQBLTKPF3O4MCH6L4LE544FQB" localSheetId="15" hidden="1">#REF!</definedName>
    <definedName name="BExZQBLTKPF3O4MCH6L4LE544FQB" localSheetId="14" hidden="1">#REF!</definedName>
    <definedName name="BExZQBLTKPF3O4MCH6L4LE544FQB" hidden="1">#REF!</definedName>
    <definedName name="BExZQIHTGHK7OOI2Y2PN3JYBY82I" localSheetId="15" hidden="1">#REF!</definedName>
    <definedName name="BExZQIHTGHK7OOI2Y2PN3JYBY82I" localSheetId="14" hidden="1">#REF!</definedName>
    <definedName name="BExZQIHTGHK7OOI2Y2PN3JYBY82I" hidden="1">#REF!</definedName>
    <definedName name="BExZQJJMGU5MHQOILGXGJPAQI5XI" localSheetId="15" hidden="1">#REF!</definedName>
    <definedName name="BExZQJJMGU5MHQOILGXGJPAQI5XI" localSheetId="14" hidden="1">#REF!</definedName>
    <definedName name="BExZQJJMGU5MHQOILGXGJPAQI5XI" hidden="1">#REF!</definedName>
    <definedName name="BExZQL1M2EX5YEQBMNQKVD747N3I" localSheetId="15" hidden="1">#REF!</definedName>
    <definedName name="BExZQL1M2EX5YEQBMNQKVD747N3I" localSheetId="14" hidden="1">#REF!</definedName>
    <definedName name="BExZQL1M2EX5YEQBMNQKVD747N3I" hidden="1">#REF!</definedName>
    <definedName name="BExZQPDYUBJL0C1OME996KHU23N5" localSheetId="15" hidden="1">#REF!</definedName>
    <definedName name="BExZQPDYUBJL0C1OME996KHU23N5" localSheetId="14" hidden="1">#REF!</definedName>
    <definedName name="BExZQPDYUBJL0C1OME996KHU23N5" hidden="1">#REF!</definedName>
    <definedName name="BExZQXBYEBN28QUH1KOVW6KKA5UM" localSheetId="15" hidden="1">#REF!</definedName>
    <definedName name="BExZQXBYEBN28QUH1KOVW6KKA5UM" localSheetId="14" hidden="1">#REF!</definedName>
    <definedName name="BExZQXBYEBN28QUH1KOVW6KKA5UM" hidden="1">#REF!</definedName>
    <definedName name="BExZQZKT146WEN8FTVZ7Y5TSB8L5" localSheetId="15" hidden="1">#REF!</definedName>
    <definedName name="BExZQZKT146WEN8FTVZ7Y5TSB8L5" localSheetId="14" hidden="1">#REF!</definedName>
    <definedName name="BExZQZKT146WEN8FTVZ7Y5TSB8L5" hidden="1">#REF!</definedName>
    <definedName name="BExZR485AKBH93YZ08CMUC3WROED" localSheetId="15" hidden="1">#REF!</definedName>
    <definedName name="BExZR485AKBH93YZ08CMUC3WROED" localSheetId="14" hidden="1">#REF!</definedName>
    <definedName name="BExZR485AKBH93YZ08CMUC3WROED" hidden="1">#REF!</definedName>
    <definedName name="BExZR7TL98P2PPUVGIZYR5873DWW" localSheetId="15" hidden="1">#REF!</definedName>
    <definedName name="BExZR7TL98P2PPUVGIZYR5873DWW" localSheetId="14" hidden="1">#REF!</definedName>
    <definedName name="BExZR7TL98P2PPUVGIZYR5873DWW" hidden="1">#REF!</definedName>
    <definedName name="BExZRAYSYOXAM1PBW1EF6YAZ9RU3" localSheetId="15" hidden="1">#REF!</definedName>
    <definedName name="BExZRAYSYOXAM1PBW1EF6YAZ9RU3" localSheetId="14" hidden="1">#REF!</definedName>
    <definedName name="BExZRAYSYOXAM1PBW1EF6YAZ9RU3" hidden="1">#REF!</definedName>
    <definedName name="BExZRGD1603X5ACFALUUDKCD7X48" localSheetId="15" hidden="1">#REF!</definedName>
    <definedName name="BExZRGD1603X5ACFALUUDKCD7X48" localSheetId="14" hidden="1">#REF!</definedName>
    <definedName name="BExZRGD1603X5ACFALUUDKCD7X48" hidden="1">#REF!</definedName>
    <definedName name="BExZRMSYHFOP8FFWKKUSBHU85J81" localSheetId="15" hidden="1">#REF!</definedName>
    <definedName name="BExZRMSYHFOP8FFWKKUSBHU85J81" localSheetId="14" hidden="1">#REF!</definedName>
    <definedName name="BExZRMSYHFOP8FFWKKUSBHU85J81" hidden="1">#REF!</definedName>
    <definedName name="BExZRP1X6UVLN1UOLHH5VF4STP1O" localSheetId="15" hidden="1">#REF!</definedName>
    <definedName name="BExZRP1X6UVLN1UOLHH5VF4STP1O" localSheetId="14" hidden="1">#REF!</definedName>
    <definedName name="BExZRP1X6UVLN1UOLHH5VF4STP1O" hidden="1">#REF!</definedName>
    <definedName name="BExZRQ930U6OCYNV00CH5I0Q4LPE" localSheetId="15" hidden="1">#REF!</definedName>
    <definedName name="BExZRQ930U6OCYNV00CH5I0Q4LPE" localSheetId="14" hidden="1">#REF!</definedName>
    <definedName name="BExZRQ930U6OCYNV00CH5I0Q4LPE" hidden="1">#REF!</definedName>
    <definedName name="BExZRQP7JLKS45QOGATXS7MK5GUZ" localSheetId="15" hidden="1">#REF!</definedName>
    <definedName name="BExZRQP7JLKS45QOGATXS7MK5GUZ" localSheetId="14" hidden="1">#REF!</definedName>
    <definedName name="BExZRQP7JLKS45QOGATXS7MK5GUZ" hidden="1">#REF!</definedName>
    <definedName name="BExZRW8W514W8OZ72YBONYJ64GXF" localSheetId="15" hidden="1">#REF!</definedName>
    <definedName name="BExZRW8W514W8OZ72YBONYJ64GXF" localSheetId="14" hidden="1">#REF!</definedName>
    <definedName name="BExZRW8W514W8OZ72YBONYJ64GXF" hidden="1">#REF!</definedName>
    <definedName name="BExZRWJP2BUVFJPO8U8ATQEP0LZU" localSheetId="15" hidden="1">#REF!</definedName>
    <definedName name="BExZRWJP2BUVFJPO8U8ATQEP0LZU" localSheetId="14" hidden="1">#REF!</definedName>
    <definedName name="BExZRWJP2BUVFJPO8U8ATQEP0LZU" hidden="1">#REF!</definedName>
    <definedName name="BExZSI9USDLZAN8LI8M4YYQL24GZ" localSheetId="15" hidden="1">#REF!</definedName>
    <definedName name="BExZSI9USDLZAN8LI8M4YYQL24GZ" localSheetId="14" hidden="1">#REF!</definedName>
    <definedName name="BExZSI9USDLZAN8LI8M4YYQL24GZ" hidden="1">#REF!</definedName>
    <definedName name="BExZSLKO175YAM0RMMZH1FPXL4V2" localSheetId="15" hidden="1">#REF!</definedName>
    <definedName name="BExZSLKO175YAM0RMMZH1FPXL4V2" localSheetId="14" hidden="1">#REF!</definedName>
    <definedName name="BExZSLKO175YAM0RMMZH1FPXL4V2" hidden="1">#REF!</definedName>
    <definedName name="BExZSS0LA2JY4ZLJ1Z5YCMLJJZCH" localSheetId="15" hidden="1">#REF!</definedName>
    <definedName name="BExZSS0LA2JY4ZLJ1Z5YCMLJJZCH" localSheetId="14" hidden="1">#REF!</definedName>
    <definedName name="BExZSS0LA2JY4ZLJ1Z5YCMLJJZCH" hidden="1">#REF!</definedName>
    <definedName name="BExZSTNUWCRNCL22SMKXKFSLCJ0O" localSheetId="15" hidden="1">#REF!</definedName>
    <definedName name="BExZSTNUWCRNCL22SMKXKFSLCJ0O" localSheetId="14" hidden="1">#REF!</definedName>
    <definedName name="BExZSTNUWCRNCL22SMKXKFSLCJ0O" hidden="1">#REF!</definedName>
    <definedName name="BExZSYRA4NR7K6RLC3I81QSG5SQR" localSheetId="15" hidden="1">#REF!</definedName>
    <definedName name="BExZSYRA4NR7K6RLC3I81QSG5SQR" localSheetId="14" hidden="1">#REF!</definedName>
    <definedName name="BExZSYRA4NR7K6RLC3I81QSG5SQR" hidden="1">#REF!</definedName>
    <definedName name="BExZT6JSZ8CBS0SB3T07N3LMAX7M" localSheetId="15" hidden="1">#REF!</definedName>
    <definedName name="BExZT6JSZ8CBS0SB3T07N3LMAX7M" localSheetId="14" hidden="1">#REF!</definedName>
    <definedName name="BExZT6JSZ8CBS0SB3T07N3LMAX7M" hidden="1">#REF!</definedName>
    <definedName name="BExZTAQV2QVSZY5Y3VCCWUBSBW9P" localSheetId="15" hidden="1">#REF!</definedName>
    <definedName name="BExZTAQV2QVSZY5Y3VCCWUBSBW9P" localSheetId="14" hidden="1">#REF!</definedName>
    <definedName name="BExZTAQV2QVSZY5Y3VCCWUBSBW9P" hidden="1">#REF!</definedName>
    <definedName name="BExZTHSI2FX56PWRSNX9H5EWTZFO" localSheetId="15" hidden="1">#REF!</definedName>
    <definedName name="BExZTHSI2FX56PWRSNX9H5EWTZFO" localSheetId="14" hidden="1">#REF!</definedName>
    <definedName name="BExZTHSI2FX56PWRSNX9H5EWTZFO" hidden="1">#REF!</definedName>
    <definedName name="BExZTJL3HVBFY139H6CJHEQCT1EL" localSheetId="15" hidden="1">#REF!</definedName>
    <definedName name="BExZTJL3HVBFY139H6CJHEQCT1EL" localSheetId="14" hidden="1">#REF!</definedName>
    <definedName name="BExZTJL3HVBFY139H6CJHEQCT1EL" hidden="1">#REF!</definedName>
    <definedName name="BExZTLOL8OPABZI453E0KVNA1GJS" localSheetId="15" hidden="1">#REF!</definedName>
    <definedName name="BExZTLOL8OPABZI453E0KVNA1GJS" localSheetId="14" hidden="1">#REF!</definedName>
    <definedName name="BExZTLOL8OPABZI453E0KVNA1GJS" hidden="1">#REF!</definedName>
    <definedName name="BExZTOTZ9F2ZI18DZM8GW39VDF1N" localSheetId="15" hidden="1">#REF!</definedName>
    <definedName name="BExZTOTZ9F2ZI18DZM8GW39VDF1N" localSheetId="14" hidden="1">#REF!</definedName>
    <definedName name="BExZTOTZ9F2ZI18DZM8GW39VDF1N" hidden="1">#REF!</definedName>
    <definedName name="BExZTT6J3X0TOX0ZY6YPLUVMCW9X" localSheetId="15" hidden="1">#REF!</definedName>
    <definedName name="BExZTT6J3X0TOX0ZY6YPLUVMCW9X" localSheetId="14" hidden="1">#REF!</definedName>
    <definedName name="BExZTT6J3X0TOX0ZY6YPLUVMCW9X" hidden="1">#REF!</definedName>
    <definedName name="BExZTW6ECBRA0BBITWBQ8R93RMCL" localSheetId="15" hidden="1">#REF!</definedName>
    <definedName name="BExZTW6ECBRA0BBITWBQ8R93RMCL" localSheetId="14" hidden="1">#REF!</definedName>
    <definedName name="BExZTW6ECBRA0BBITWBQ8R93RMCL" hidden="1">#REF!</definedName>
    <definedName name="BExZU2BHYAOKSCBM3C5014ZF6IXS" localSheetId="15" hidden="1">#REF!</definedName>
    <definedName name="BExZU2BHYAOKSCBM3C5014ZF6IXS" localSheetId="14" hidden="1">#REF!</definedName>
    <definedName name="BExZU2BHYAOKSCBM3C5014ZF6IXS" hidden="1">#REF!</definedName>
    <definedName name="BExZU2RMJTXOCS0ROPMYPE6WTD87" localSheetId="15" hidden="1">#REF!</definedName>
    <definedName name="BExZU2RMJTXOCS0ROPMYPE6WTD87" localSheetId="14" hidden="1">#REF!</definedName>
    <definedName name="BExZU2RMJTXOCS0ROPMYPE6WTD87" hidden="1">#REF!</definedName>
    <definedName name="BExZUBRAHA9DNEGONEZEB2TDVFC2" localSheetId="15" hidden="1">#REF!</definedName>
    <definedName name="BExZUBRAHA9DNEGONEZEB2TDVFC2" localSheetId="14" hidden="1">#REF!</definedName>
    <definedName name="BExZUBRAHA9DNEGONEZEB2TDVFC2" hidden="1">#REF!</definedName>
    <definedName name="BExZUF7G8FENTJKH9R1XUWXM6CWD" localSheetId="15" hidden="1">#REF!</definedName>
    <definedName name="BExZUF7G8FENTJKH9R1XUWXM6CWD" localSheetId="14" hidden="1">#REF!</definedName>
    <definedName name="BExZUF7G8FENTJKH9R1XUWXM6CWD" hidden="1">#REF!</definedName>
    <definedName name="BExZUNARUJBIZ08VCAV3GEVBIR3D" localSheetId="15" hidden="1">#REF!</definedName>
    <definedName name="BExZUNARUJBIZ08VCAV3GEVBIR3D" localSheetId="14" hidden="1">#REF!</definedName>
    <definedName name="BExZUNARUJBIZ08VCAV3GEVBIR3D" hidden="1">#REF!</definedName>
    <definedName name="BExZUSZT5496UMBP4LFSLTR1GVEW" localSheetId="15" hidden="1">#REF!</definedName>
    <definedName name="BExZUSZT5496UMBP4LFSLTR1GVEW" localSheetId="14" hidden="1">#REF!</definedName>
    <definedName name="BExZUSZT5496UMBP4LFSLTR1GVEW" hidden="1">#REF!</definedName>
    <definedName name="BExZUT54340I38GVCV79EL116WR0" localSheetId="15" hidden="1">#REF!</definedName>
    <definedName name="BExZUT54340I38GVCV79EL116WR0" localSheetId="14" hidden="1">#REF!</definedName>
    <definedName name="BExZUT54340I38GVCV79EL116WR0" hidden="1">#REF!</definedName>
    <definedName name="BExZUXC66MK2SXPXCLD8ZSU0BMTY" localSheetId="15" hidden="1">#REF!</definedName>
    <definedName name="BExZUXC66MK2SXPXCLD8ZSU0BMTY" localSheetId="14" hidden="1">#REF!</definedName>
    <definedName name="BExZUXC66MK2SXPXCLD8ZSU0BMTY" hidden="1">#REF!</definedName>
    <definedName name="BExZUYDULCX65H9OZ9JHPBNKF3MI" localSheetId="15" hidden="1">#REF!</definedName>
    <definedName name="BExZUYDULCX65H9OZ9JHPBNKF3MI" localSheetId="14" hidden="1">#REF!</definedName>
    <definedName name="BExZUYDULCX65H9OZ9JHPBNKF3MI" hidden="1">#REF!</definedName>
    <definedName name="BExZV2QD5ZDK3AGDRULLA7JB46C3" localSheetId="15" hidden="1">#REF!</definedName>
    <definedName name="BExZV2QD5ZDK3AGDRULLA7JB46C3" localSheetId="14" hidden="1">#REF!</definedName>
    <definedName name="BExZV2QD5ZDK3AGDRULLA7JB46C3" hidden="1">#REF!</definedName>
    <definedName name="BExZVBQ29OM0V8XAL3HL0JIM0MMU" localSheetId="15" hidden="1">#REF!</definedName>
    <definedName name="BExZVBQ29OM0V8XAL3HL0JIM0MMU" localSheetId="14" hidden="1">#REF!</definedName>
    <definedName name="BExZVBQ29OM0V8XAL3HL0JIM0MMU" hidden="1">#REF!</definedName>
    <definedName name="BExZVKV2XCPCINW1KP8Q1FI6KDNG" localSheetId="15" hidden="1">#REF!</definedName>
    <definedName name="BExZVKV2XCPCINW1KP8Q1FI6KDNG" localSheetId="14" hidden="1">#REF!</definedName>
    <definedName name="BExZVKV2XCPCINW1KP8Q1FI6KDNG" hidden="1">#REF!</definedName>
    <definedName name="BExZVLM4T9ORS4ZWHME46U4Q103C" localSheetId="15" hidden="1">#REF!</definedName>
    <definedName name="BExZVLM4T9ORS4ZWHME46U4Q103C" localSheetId="14" hidden="1">#REF!</definedName>
    <definedName name="BExZVLM4T9ORS4ZWHME46U4Q103C" hidden="1">#REF!</definedName>
    <definedName name="BExZVM7OZWPPRH5YQW50EYMMIW1A" localSheetId="15" hidden="1">#REF!</definedName>
    <definedName name="BExZVM7OZWPPRH5YQW50EYMMIW1A" localSheetId="14" hidden="1">#REF!</definedName>
    <definedName name="BExZVM7OZWPPRH5YQW50EYMMIW1A" hidden="1">#REF!</definedName>
    <definedName name="BExZVMYK7BAH6AGIAEXBE1NXDZ5Z" localSheetId="15" hidden="1">#REF!</definedName>
    <definedName name="BExZVMYK7BAH6AGIAEXBE1NXDZ5Z" localSheetId="14" hidden="1">#REF!</definedName>
    <definedName name="BExZVMYK7BAH6AGIAEXBE1NXDZ5Z" hidden="1">#REF!</definedName>
    <definedName name="BExZVPYGX2C5OSHMZ6F0KBKZ6B1S" localSheetId="15" hidden="1">#REF!</definedName>
    <definedName name="BExZVPYGX2C5OSHMZ6F0KBKZ6B1S" localSheetId="14" hidden="1">#REF!</definedName>
    <definedName name="BExZVPYGX2C5OSHMZ6F0KBKZ6B1S" hidden="1">#REF!</definedName>
    <definedName name="BExZW3LHTS7PFBNTYM95N8J5AFYQ" localSheetId="15" hidden="1">#REF!</definedName>
    <definedName name="BExZW3LHTS7PFBNTYM95N8J5AFYQ" localSheetId="14" hidden="1">#REF!</definedName>
    <definedName name="BExZW3LHTS7PFBNTYM95N8J5AFYQ" hidden="1">#REF!</definedName>
    <definedName name="BExZW472V5ADKCFHIKAJ6D4R8MU4" localSheetId="15" hidden="1">#REF!</definedName>
    <definedName name="BExZW472V5ADKCFHIKAJ6D4R8MU4" localSheetId="14" hidden="1">#REF!</definedName>
    <definedName name="BExZW472V5ADKCFHIKAJ6D4R8MU4" hidden="1">#REF!</definedName>
    <definedName name="BExZW5UARC8W9AQNLJX2I5WQWS5F" localSheetId="15" hidden="1">#REF!</definedName>
    <definedName name="BExZW5UARC8W9AQNLJX2I5WQWS5F" localSheetId="14" hidden="1">#REF!</definedName>
    <definedName name="BExZW5UARC8W9AQNLJX2I5WQWS5F" hidden="1">#REF!</definedName>
    <definedName name="BExZW7HRGN6A9YS41KI2B2UUMJ7X" localSheetId="15" hidden="1">#REF!</definedName>
    <definedName name="BExZW7HRGN6A9YS41KI2B2UUMJ7X" localSheetId="14" hidden="1">#REF!</definedName>
    <definedName name="BExZW7HRGN6A9YS41KI2B2UUMJ7X" hidden="1">#REF!</definedName>
    <definedName name="BExZW8ZPNV43UXGOT98FDNIBQHZY" localSheetId="15" hidden="1">#REF!</definedName>
    <definedName name="BExZW8ZPNV43UXGOT98FDNIBQHZY" localSheetId="14" hidden="1">#REF!</definedName>
    <definedName name="BExZW8ZPNV43UXGOT98FDNIBQHZY" hidden="1">#REF!</definedName>
    <definedName name="BExZWKZ5N3RDXU8MZ8HQVYYD8O0F" localSheetId="15" hidden="1">#REF!</definedName>
    <definedName name="BExZWKZ5N3RDXU8MZ8HQVYYD8O0F" localSheetId="14" hidden="1">#REF!</definedName>
    <definedName name="BExZWKZ5N3RDXU8MZ8HQVYYD8O0F" hidden="1">#REF!</definedName>
    <definedName name="BExZWMBRUCPO6F4QT5FNX8JRFL7V" localSheetId="15" hidden="1">#REF!</definedName>
    <definedName name="BExZWMBRUCPO6F4QT5FNX8JRFL7V" localSheetId="14" hidden="1">#REF!</definedName>
    <definedName name="BExZWMBRUCPO6F4QT5FNX8JRFL7V" hidden="1">#REF!</definedName>
    <definedName name="BExZWQO5171HT1OZ6D6JZBHEW4JG" localSheetId="15" hidden="1">#REF!</definedName>
    <definedName name="BExZWQO5171HT1OZ6D6JZBHEW4JG" localSheetId="14" hidden="1">#REF!</definedName>
    <definedName name="BExZWQO5171HT1OZ6D6JZBHEW4JG" hidden="1">#REF!</definedName>
    <definedName name="BExZWSMC9T48W74GFGQCIUJ8ZPP3" localSheetId="15" hidden="1">#REF!</definedName>
    <definedName name="BExZWSMC9T48W74GFGQCIUJ8ZPP3" localSheetId="14" hidden="1">#REF!</definedName>
    <definedName name="BExZWSMC9T48W74GFGQCIUJ8ZPP3" hidden="1">#REF!</definedName>
    <definedName name="BExZWUF2V4HY3HI8JN9ZVPRWK1H3" localSheetId="15" hidden="1">#REF!</definedName>
    <definedName name="BExZWUF2V4HY3HI8JN9ZVPRWK1H3" localSheetId="14" hidden="1">#REF!</definedName>
    <definedName name="BExZWUF2V4HY3HI8JN9ZVPRWK1H3" hidden="1">#REF!</definedName>
    <definedName name="BExZWX45URTK9KYDJHEXL1OTZ833" localSheetId="15" hidden="1">#REF!</definedName>
    <definedName name="BExZWX45URTK9KYDJHEXL1OTZ833" localSheetId="14" hidden="1">#REF!</definedName>
    <definedName name="BExZWX45URTK9KYDJHEXL1OTZ833" hidden="1">#REF!</definedName>
    <definedName name="BExZX0EWQEZO86WDAD9A4EAEZ012" localSheetId="15" hidden="1">#REF!</definedName>
    <definedName name="BExZX0EWQEZO86WDAD9A4EAEZ012" localSheetId="14" hidden="1">#REF!</definedName>
    <definedName name="BExZX0EWQEZO86WDAD9A4EAEZ012" hidden="1">#REF!</definedName>
    <definedName name="BExZX2T6ZT2DZLYSDJJBPVIT5OK2" localSheetId="15" hidden="1">#REF!</definedName>
    <definedName name="BExZX2T6ZT2DZLYSDJJBPVIT5OK2" localSheetId="14" hidden="1">#REF!</definedName>
    <definedName name="BExZX2T6ZT2DZLYSDJJBPVIT5OK2" hidden="1">#REF!</definedName>
    <definedName name="BExZXOJDELULNLEH7WG0OYJT0NJ4" localSheetId="15" hidden="1">#REF!</definedName>
    <definedName name="BExZXOJDELULNLEH7WG0OYJT0NJ4" localSheetId="14" hidden="1">#REF!</definedName>
    <definedName name="BExZXOJDELULNLEH7WG0OYJT0NJ4" hidden="1">#REF!</definedName>
    <definedName name="BExZXOOTRNUK8LGEAZ8ZCFW9KXQ1" localSheetId="15" hidden="1">#REF!</definedName>
    <definedName name="BExZXOOTRNUK8LGEAZ8ZCFW9KXQ1" localSheetId="14" hidden="1">#REF!</definedName>
    <definedName name="BExZXOOTRNUK8LGEAZ8ZCFW9KXQ1" hidden="1">#REF!</definedName>
    <definedName name="BExZXT6JOXNKEDU23DKL8XZAJZIH" localSheetId="15" hidden="1">#REF!</definedName>
    <definedName name="BExZXT6JOXNKEDU23DKL8XZAJZIH" localSheetId="14" hidden="1">#REF!</definedName>
    <definedName name="BExZXT6JOXNKEDU23DKL8XZAJZIH" hidden="1">#REF!</definedName>
    <definedName name="BExZXUTYW1HWEEZ1LIX4OQWC7HL1" localSheetId="15" hidden="1">#REF!</definedName>
    <definedName name="BExZXUTYW1HWEEZ1LIX4OQWC7HL1" localSheetId="14" hidden="1">#REF!</definedName>
    <definedName name="BExZXUTYW1HWEEZ1LIX4OQWC7HL1" hidden="1">#REF!</definedName>
    <definedName name="BExZXY4NKQL9QD76YMQJ15U1C2G8" localSheetId="15" hidden="1">#REF!</definedName>
    <definedName name="BExZXY4NKQL9QD76YMQJ15U1C2G8" localSheetId="14" hidden="1">#REF!</definedName>
    <definedName name="BExZXY4NKQL9QD76YMQJ15U1C2G8" hidden="1">#REF!</definedName>
    <definedName name="BExZXYQ7U5G08FQGUIGYT14QCBOF" localSheetId="15" hidden="1">#REF!</definedName>
    <definedName name="BExZXYQ7U5G08FQGUIGYT14QCBOF" localSheetId="14" hidden="1">#REF!</definedName>
    <definedName name="BExZXYQ7U5G08FQGUIGYT14QCBOF" hidden="1">#REF!</definedName>
    <definedName name="BExZY02V77YJBMODJSWZOYCMPS5X" localSheetId="15" hidden="1">#REF!</definedName>
    <definedName name="BExZY02V77YJBMODJSWZOYCMPS5X" localSheetId="14" hidden="1">#REF!</definedName>
    <definedName name="BExZY02V77YJBMODJSWZOYCMPS5X" hidden="1">#REF!</definedName>
    <definedName name="BExZY3DEOYNIHRV56IY5LJXZK8RU" localSheetId="15" hidden="1">#REF!</definedName>
    <definedName name="BExZY3DEOYNIHRV56IY5LJXZK8RU" localSheetId="14" hidden="1">#REF!</definedName>
    <definedName name="BExZY3DEOYNIHRV56IY5LJXZK8RU" hidden="1">#REF!</definedName>
    <definedName name="BExZY49QRZIR6CA41LFA9LM6EULU" localSheetId="15" hidden="1">#REF!</definedName>
    <definedName name="BExZY49QRZIR6CA41LFA9LM6EULU" localSheetId="14" hidden="1">#REF!</definedName>
    <definedName name="BExZY49QRZIR6CA41LFA9LM6EULU" hidden="1">#REF!</definedName>
    <definedName name="BExZYTG2G7W27YATTETFDDCZ0C4U" localSheetId="15" hidden="1">#REF!</definedName>
    <definedName name="BExZYTG2G7W27YATTETFDDCZ0C4U" localSheetId="14" hidden="1">#REF!</definedName>
    <definedName name="BExZYTG2G7W27YATTETFDDCZ0C4U" hidden="1">#REF!</definedName>
    <definedName name="BExZYYOZMC36ROQDWLR5Z17WKHCR" localSheetId="15" hidden="1">#REF!</definedName>
    <definedName name="BExZYYOZMC36ROQDWLR5Z17WKHCR" localSheetId="14" hidden="1">#REF!</definedName>
    <definedName name="BExZYYOZMC36ROQDWLR5Z17WKHCR" hidden="1">#REF!</definedName>
    <definedName name="BExZZ2FQA9A8C7CJKMEFQ9VPSLCE" localSheetId="15" hidden="1">#REF!</definedName>
    <definedName name="BExZZ2FQA9A8C7CJKMEFQ9VPSLCE" localSheetId="14" hidden="1">#REF!</definedName>
    <definedName name="BExZZ2FQA9A8C7CJKMEFQ9VPSLCE" hidden="1">#REF!</definedName>
    <definedName name="BExZZ7ZGXIMA3OVYAWY3YQSK64LF" localSheetId="15" hidden="1">#REF!</definedName>
    <definedName name="BExZZ7ZGXIMA3OVYAWY3YQSK64LF" localSheetId="14" hidden="1">#REF!</definedName>
    <definedName name="BExZZ7ZGXIMA3OVYAWY3YQSK64LF" hidden="1">#REF!</definedName>
    <definedName name="BExZZ8FKEIFG203MU6SEJ69MINCD" localSheetId="15" hidden="1">#REF!</definedName>
    <definedName name="BExZZ8FKEIFG203MU6SEJ69MINCD" localSheetId="14" hidden="1">#REF!</definedName>
    <definedName name="BExZZ8FKEIFG203MU6SEJ69MINCD" hidden="1">#REF!</definedName>
    <definedName name="BExZZCHAVHW8C2H649KRGVQ0WVRT" localSheetId="15" hidden="1">#REF!</definedName>
    <definedName name="BExZZCHAVHW8C2H649KRGVQ0WVRT" localSheetId="14" hidden="1">#REF!</definedName>
    <definedName name="BExZZCHAVHW8C2H649KRGVQ0WVRT" hidden="1">#REF!</definedName>
    <definedName name="BExZZTK54OTLF2YB68BHGOS27GEN" localSheetId="15" hidden="1">#REF!</definedName>
    <definedName name="BExZZTK54OTLF2YB68BHGOS27GEN" localSheetId="14" hidden="1">#REF!</definedName>
    <definedName name="BExZZTK54OTLF2YB68BHGOS27GEN" hidden="1">#REF!</definedName>
    <definedName name="BExZZXB3JQQG4SIZS4MRU6NNW7HI" localSheetId="15" hidden="1">#REF!</definedName>
    <definedName name="BExZZXB3JQQG4SIZS4MRU6NNW7HI" localSheetId="14" hidden="1">#REF!</definedName>
    <definedName name="BExZZXB3JQQG4SIZS4MRU6NNW7HI" hidden="1">#REF!</definedName>
    <definedName name="BExZZZEMIIFKMLLV4DJKX5TB9R5V" localSheetId="15" hidden="1">#REF!</definedName>
    <definedName name="BExZZZEMIIFKMLLV4DJKX5TB9R5V" localSheetId="14" hidden="1">#REF!</definedName>
    <definedName name="BExZZZEMIIFKMLLV4DJKX5TB9R5V" hidden="1">#REF!</definedName>
    <definedName name="BL" localSheetId="15" hidden="1">{#N/A,#N/A,FALSE,"Cover Sheet";"Use of Equipment",#N/A,FALSE,"Area C";"Equipment Hours",#N/A,FALSE,"All";"Summary",#N/A,FALSE,"All"}</definedName>
    <definedName name="BL" localSheetId="0" hidden="1">{#N/A,#N/A,FALSE,"Cover Sheet";"Use of Equipment",#N/A,FALSE,"Area C";"Equipment Hours",#N/A,FALSE,"All";"Summary",#N/A,FALSE,"All"}</definedName>
    <definedName name="BL" localSheetId="3" hidden="1">{#N/A,#N/A,FALSE,"Cover Sheet";"Use of Equipment",#N/A,FALSE,"Area C";"Equipment Hours",#N/A,FALSE,"All";"Summary",#N/A,FALSE,"All"}</definedName>
    <definedName name="BL" localSheetId="14" hidden="1">{#N/A,#N/A,FALSE,"Cover Sheet";"Use of Equipment",#N/A,FALSE,"Area C";"Equipment Hours",#N/A,FALSE,"All";"Summary",#N/A,FALSE,"All"}</definedName>
    <definedName name="BL" hidden="1">{#N/A,#N/A,FALSE,"Cover Sheet";"Use of Equipment",#N/A,FALSE,"Area C";"Equipment Hours",#N/A,FALSE,"All";"Summary",#N/A,FALSE,"All"}</definedName>
    <definedName name="blet" localSheetId="15" hidden="1">{#N/A,#N/A,FALSE,"Cover Sheet";"Use of Equipment",#N/A,FALSE,"Area C";"Equipment Hours",#N/A,FALSE,"All";"Summary",#N/A,FALSE,"All"}</definedName>
    <definedName name="blet" localSheetId="0" hidden="1">{#N/A,#N/A,FALSE,"Cover Sheet";"Use of Equipment",#N/A,FALSE,"Area C";"Equipment Hours",#N/A,FALSE,"All";"Summary",#N/A,FALSE,"All"}</definedName>
    <definedName name="blet" localSheetId="3" hidden="1">{#N/A,#N/A,FALSE,"Cover Sheet";"Use of Equipment",#N/A,FALSE,"Area C";"Equipment Hours",#N/A,FALSE,"All";"Summary",#N/A,FALSE,"All"}</definedName>
    <definedName name="blet" localSheetId="14" hidden="1">{#N/A,#N/A,FALSE,"Cover Sheet";"Use of Equipment",#N/A,FALSE,"Area C";"Equipment Hours",#N/A,FALSE,"All";"Summary",#N/A,FALSE,"All"}</definedName>
    <definedName name="blet" hidden="1">{#N/A,#N/A,FALSE,"Cover Sheet";"Use of Equipment",#N/A,FALSE,"Area C";"Equipment Hours",#N/A,FALSE,"All";"Summary",#N/A,FALSE,"All"}</definedName>
    <definedName name="bleth" localSheetId="15" hidden="1">{#N/A,#N/A,FALSE,"Cover Sheet";"Use of Equipment",#N/A,FALSE,"Area C";"Equipment Hours",#N/A,FALSE,"All";"Summary",#N/A,FALSE,"All"}</definedName>
    <definedName name="bleth" localSheetId="0" hidden="1">{#N/A,#N/A,FALSE,"Cover Sheet";"Use of Equipment",#N/A,FALSE,"Area C";"Equipment Hours",#N/A,FALSE,"All";"Summary",#N/A,FALSE,"All"}</definedName>
    <definedName name="bleth" localSheetId="3" hidden="1">{#N/A,#N/A,FALSE,"Cover Sheet";"Use of Equipment",#N/A,FALSE,"Area C";"Equipment Hours",#N/A,FALSE,"All";"Summary",#N/A,FALSE,"All"}</definedName>
    <definedName name="bleth" localSheetId="14" hidden="1">{#N/A,#N/A,FALSE,"Cover Sheet";"Use of Equipment",#N/A,FALSE,"Area C";"Equipment Hours",#N/A,FALSE,"All";"Summary",#N/A,FALSE,"All"}</definedName>
    <definedName name="bleth" hidden="1">{#N/A,#N/A,FALSE,"Cover Sheet";"Use of Equipment",#N/A,FALSE,"Area C";"Equipment Hours",#N/A,FALSE,"All";"Summary",#N/A,FALSE,"All"}</definedName>
    <definedName name="Bum" localSheetId="0" hidden="1">#REF!</definedName>
    <definedName name="Bum" hidden="1">#REF!</definedName>
    <definedName name="DELETE01" localSheetId="15" hidden="1">{#N/A,#N/A,FALSE,"Coversheet";#N/A,#N/A,FALSE,"QA"}</definedName>
    <definedName name="DELETE01" localSheetId="0" hidden="1">{#N/A,#N/A,FALSE,"Coversheet";#N/A,#N/A,FALSE,"QA"}</definedName>
    <definedName name="DELETE01" localSheetId="3" hidden="1">{#N/A,#N/A,FALSE,"Coversheet";#N/A,#N/A,FALSE,"QA"}</definedName>
    <definedName name="DELETE01" localSheetId="14" hidden="1">{#N/A,#N/A,FALSE,"Coversheet";#N/A,#N/A,FALSE,"QA"}</definedName>
    <definedName name="DELETE01" hidden="1">{#N/A,#N/A,FALSE,"Coversheet";#N/A,#N/A,FALSE,"QA"}</definedName>
    <definedName name="DELETE02" localSheetId="15" hidden="1">{#N/A,#N/A,FALSE,"Schedule F";#N/A,#N/A,FALSE,"Schedule G"}</definedName>
    <definedName name="DELETE02" localSheetId="0" hidden="1">{#N/A,#N/A,FALSE,"Schedule F";#N/A,#N/A,FALSE,"Schedule G"}</definedName>
    <definedName name="DELETE02" localSheetId="3" hidden="1">{#N/A,#N/A,FALSE,"Schedule F";#N/A,#N/A,FALSE,"Schedule G"}</definedName>
    <definedName name="DELETE02" localSheetId="14" hidden="1">{#N/A,#N/A,FALSE,"Schedule F";#N/A,#N/A,FALSE,"Schedule G"}</definedName>
    <definedName name="DELETE02" hidden="1">{#N/A,#N/A,FALSE,"Schedule F";#N/A,#N/A,FALSE,"Schedule G"}</definedName>
    <definedName name="Delete06" localSheetId="15" hidden="1">{#N/A,#N/A,FALSE,"Coversheet";#N/A,#N/A,FALSE,"QA"}</definedName>
    <definedName name="Delete06" localSheetId="0" hidden="1">{#N/A,#N/A,FALSE,"Coversheet";#N/A,#N/A,FALSE,"QA"}</definedName>
    <definedName name="Delete06" localSheetId="3" hidden="1">{#N/A,#N/A,FALSE,"Coversheet";#N/A,#N/A,FALSE,"QA"}</definedName>
    <definedName name="Delete06" localSheetId="14" hidden="1">{#N/A,#N/A,FALSE,"Coversheet";#N/A,#N/A,FALSE,"QA"}</definedName>
    <definedName name="Delete06" hidden="1">{#N/A,#N/A,FALSE,"Coversheet";#N/A,#N/A,FALSE,"QA"}</definedName>
    <definedName name="Delete09" localSheetId="15" hidden="1">{#N/A,#N/A,FALSE,"Coversheet";#N/A,#N/A,FALSE,"QA"}</definedName>
    <definedName name="Delete09" localSheetId="0" hidden="1">{#N/A,#N/A,FALSE,"Coversheet";#N/A,#N/A,FALSE,"QA"}</definedName>
    <definedName name="Delete09" localSheetId="3" hidden="1">{#N/A,#N/A,FALSE,"Coversheet";#N/A,#N/A,FALSE,"QA"}</definedName>
    <definedName name="Delete09" localSheetId="14" hidden="1">{#N/A,#N/A,FALSE,"Coversheet";#N/A,#N/A,FALSE,"QA"}</definedName>
    <definedName name="Delete09" hidden="1">{#N/A,#N/A,FALSE,"Coversheet";#N/A,#N/A,FALSE,"QA"}</definedName>
    <definedName name="Delete1" localSheetId="15" hidden="1">{#N/A,#N/A,FALSE,"Coversheet";#N/A,#N/A,FALSE,"QA"}</definedName>
    <definedName name="Delete1" localSheetId="0" hidden="1">{#N/A,#N/A,FALSE,"Coversheet";#N/A,#N/A,FALSE,"QA"}</definedName>
    <definedName name="Delete1" localSheetId="3" hidden="1">{#N/A,#N/A,FALSE,"Coversheet";#N/A,#N/A,FALSE,"QA"}</definedName>
    <definedName name="Delete1" localSheetId="14" hidden="1">{#N/A,#N/A,FALSE,"Coversheet";#N/A,#N/A,FALSE,"QA"}</definedName>
    <definedName name="Delete1" hidden="1">{#N/A,#N/A,FALSE,"Coversheet";#N/A,#N/A,FALSE,"QA"}</definedName>
    <definedName name="Delete10" localSheetId="15" hidden="1">{#N/A,#N/A,FALSE,"Schedule F";#N/A,#N/A,FALSE,"Schedule G"}</definedName>
    <definedName name="Delete10" localSheetId="0" hidden="1">{#N/A,#N/A,FALSE,"Schedule F";#N/A,#N/A,FALSE,"Schedule G"}</definedName>
    <definedName name="Delete10" localSheetId="3" hidden="1">{#N/A,#N/A,FALSE,"Schedule F";#N/A,#N/A,FALSE,"Schedule G"}</definedName>
    <definedName name="Delete10" localSheetId="14" hidden="1">{#N/A,#N/A,FALSE,"Schedule F";#N/A,#N/A,FALSE,"Schedule G"}</definedName>
    <definedName name="Delete10" hidden="1">{#N/A,#N/A,FALSE,"Schedule F";#N/A,#N/A,FALSE,"Schedule G"}</definedName>
    <definedName name="Delete21" localSheetId="15" hidden="1">{#N/A,#N/A,FALSE,"Coversheet";#N/A,#N/A,FALSE,"QA"}</definedName>
    <definedName name="Delete21" localSheetId="0" hidden="1">{#N/A,#N/A,FALSE,"Coversheet";#N/A,#N/A,FALSE,"QA"}</definedName>
    <definedName name="Delete21" localSheetId="3" hidden="1">{#N/A,#N/A,FALSE,"Coversheet";#N/A,#N/A,FALSE,"QA"}</definedName>
    <definedName name="Delete21" localSheetId="14" hidden="1">{#N/A,#N/A,FALSE,"Coversheet";#N/A,#N/A,FALSE,"QA"}</definedName>
    <definedName name="Delete21" hidden="1">{#N/A,#N/A,FALSE,"Coversheet";#N/A,#N/A,FALSE,"QA"}</definedName>
    <definedName name="df" localSheetId="15" hidden="1">{#N/A,#N/A,FALSE,"CESTSUM";#N/A,#N/A,FALSE,"est sum A";#N/A,#N/A,FALSE,"est detail A"}</definedName>
    <definedName name="df" localSheetId="0" hidden="1">{#N/A,#N/A,FALSE,"CESTSUM";#N/A,#N/A,FALSE,"est sum A";#N/A,#N/A,FALSE,"est detail A"}</definedName>
    <definedName name="df" localSheetId="3" hidden="1">{#N/A,#N/A,FALSE,"CESTSUM";#N/A,#N/A,FALSE,"est sum A";#N/A,#N/A,FALSE,"est detail A"}</definedName>
    <definedName name="df" localSheetId="14" hidden="1">{#N/A,#N/A,FALSE,"CESTSUM";#N/A,#N/A,FALSE,"est sum A";#N/A,#N/A,FALSE,"est detail A"}</definedName>
    <definedName name="df" hidden="1">{#N/A,#N/A,FALSE,"CESTSUM";#N/A,#N/A,FALSE,"est sum A";#N/A,#N/A,FALSE,"est detail A"}</definedName>
    <definedName name="DFIT" localSheetId="15" hidden="1">{#N/A,#N/A,FALSE,"Coversheet";#N/A,#N/A,FALSE,"QA"}</definedName>
    <definedName name="DFIT" localSheetId="0" hidden="1">{#N/A,#N/A,FALSE,"Coversheet";#N/A,#N/A,FALSE,"QA"}</definedName>
    <definedName name="DFIT" localSheetId="3" hidden="1">{#N/A,#N/A,FALSE,"Coversheet";#N/A,#N/A,FALSE,"QA"}</definedName>
    <definedName name="DFIT" localSheetId="14" hidden="1">{#N/A,#N/A,FALSE,"Coversheet";#N/A,#N/A,FALSE,"QA"}</definedName>
    <definedName name="DFIT" hidden="1">{#N/A,#N/A,FALSE,"Coversheet";#N/A,#N/A,FALSE,"QA"}</definedName>
    <definedName name="DUDE" localSheetId="0" hidden="1">#REF!</definedName>
    <definedName name="DUDE" hidden="1">#REF!</definedName>
    <definedName name="ee" localSheetId="17" hidden="1">{#N/A,#N/A,FALSE,"Month ";#N/A,#N/A,FALSE,"YTD";#N/A,#N/A,FALSE,"12 mo ended"}</definedName>
    <definedName name="ee" localSheetId="15" hidden="1">{#N/A,#N/A,FALSE,"Month ";#N/A,#N/A,FALSE,"YTD";#N/A,#N/A,FALSE,"12 mo ended"}</definedName>
    <definedName name="ee" localSheetId="0" hidden="1">{#N/A,#N/A,FALSE,"Month ";#N/A,#N/A,FALSE,"YTD";#N/A,#N/A,FALSE,"12 mo ended"}</definedName>
    <definedName name="ee" localSheetId="3" hidden="1">{#N/A,#N/A,FALSE,"Month ";#N/A,#N/A,FALSE,"YTD";#N/A,#N/A,FALSE,"12 mo ended"}</definedName>
    <definedName name="ee" localSheetId="14" hidden="1">{#N/A,#N/A,FALSE,"Month ";#N/A,#N/A,FALSE,"YTD";#N/A,#N/A,FALSE,"12 mo ended"}</definedName>
    <definedName name="ee" hidden="1">{#N/A,#N/A,FALSE,"Month ";#N/A,#N/A,FALSE,"YTD";#N/A,#N/A,FALSE,"12 mo ended"}</definedName>
    <definedName name="error" localSheetId="15" hidden="1">{#N/A,#N/A,FALSE,"Coversheet";#N/A,#N/A,FALSE,"QA"}</definedName>
    <definedName name="error" localSheetId="0" hidden="1">{#N/A,#N/A,FALSE,"Coversheet";#N/A,#N/A,FALSE,"QA"}</definedName>
    <definedName name="error" localSheetId="3" hidden="1">{#N/A,#N/A,FALSE,"Coversheet";#N/A,#N/A,FALSE,"QA"}</definedName>
    <definedName name="error" localSheetId="14" hidden="1">{#N/A,#N/A,FALSE,"Coversheet";#N/A,#N/A,FALSE,"QA"}</definedName>
    <definedName name="error" hidden="1">{#N/A,#N/A,FALSE,"Coversheet";#N/A,#N/A,FALSE,"QA"}</definedName>
    <definedName name="Estimate" localSheetId="15" hidden="1">{#N/A,#N/A,FALSE,"Summ";#N/A,#N/A,FALSE,"General"}</definedName>
    <definedName name="Estimate" localSheetId="0" hidden="1">{#N/A,#N/A,FALSE,"Summ";#N/A,#N/A,FALSE,"General"}</definedName>
    <definedName name="Estimate" localSheetId="3" hidden="1">{#N/A,#N/A,FALSE,"Summ";#N/A,#N/A,FALSE,"General"}</definedName>
    <definedName name="Estimate" localSheetId="14" hidden="1">{#N/A,#N/A,FALSE,"Summ";#N/A,#N/A,FALSE,"General"}</definedName>
    <definedName name="Estimate" hidden="1">{#N/A,#N/A,FALSE,"Summ";#N/A,#N/A,FALSE,"General"}</definedName>
    <definedName name="ex" localSheetId="15" hidden="1">{#N/A,#N/A,FALSE,"Summ";#N/A,#N/A,FALSE,"General"}</definedName>
    <definedName name="ex" localSheetId="0" hidden="1">{#N/A,#N/A,FALSE,"Summ";#N/A,#N/A,FALSE,"General"}</definedName>
    <definedName name="ex" localSheetId="3" hidden="1">{#N/A,#N/A,FALSE,"Summ";#N/A,#N/A,FALSE,"General"}</definedName>
    <definedName name="ex" localSheetId="14" hidden="1">{#N/A,#N/A,FALSE,"Summ";#N/A,#N/A,FALSE,"General"}</definedName>
    <definedName name="ex" hidden="1">{#N/A,#N/A,FALSE,"Summ";#N/A,#N/A,FALSE,"General"}</definedName>
    <definedName name="F" localSheetId="0" hidden="1">#REF!</definedName>
    <definedName name="F" hidden="1">#REF!</definedName>
    <definedName name="fdasfdas" localSheetId="17"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fdasfdas" localSheetId="15"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fdasfdas" localSheetId="0"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fdasfdas" localSheetId="3"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fdasfdas" localSheetId="14"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fdasfdas"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fdsa" localSheetId="17"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fdsa" localSheetId="15"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fdsa" localSheetId="0"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fdsa" localSheetId="3"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fdsa" localSheetId="14"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fdsa"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fdsafdasfdsa" localSheetId="17" hidden="1">{#N/A,#N/A,FALSE,"Month ";#N/A,#N/A,FALSE,"YTD";#N/A,#N/A,FALSE,"12 mo ended"}</definedName>
    <definedName name="fdsafdasfdsa" localSheetId="15" hidden="1">{#N/A,#N/A,FALSE,"Month ";#N/A,#N/A,FALSE,"YTD";#N/A,#N/A,FALSE,"12 mo ended"}</definedName>
    <definedName name="fdsafdasfdsa" localSheetId="0" hidden="1">{#N/A,#N/A,FALSE,"Month ";#N/A,#N/A,FALSE,"YTD";#N/A,#N/A,FALSE,"12 mo ended"}</definedName>
    <definedName name="fdsafdasfdsa" localSheetId="3" hidden="1">{#N/A,#N/A,FALSE,"Month ";#N/A,#N/A,FALSE,"YTD";#N/A,#N/A,FALSE,"12 mo ended"}</definedName>
    <definedName name="fdsafdasfdsa" localSheetId="14" hidden="1">{#N/A,#N/A,FALSE,"Month ";#N/A,#N/A,FALSE,"YTD";#N/A,#N/A,FALSE,"12 mo ended"}</definedName>
    <definedName name="fdsafdasfdsa" hidden="1">{#N/A,#N/A,FALSE,"Month ";#N/A,#N/A,FALSE,"YTD";#N/A,#N/A,FALSE,"12 mo ended"}</definedName>
    <definedName name="ffff" localSheetId="15" hidden="1">{#N/A,#N/A,FALSE,"Coversheet";#N/A,#N/A,FALSE,"QA"}</definedName>
    <definedName name="ffff" localSheetId="0" hidden="1">{#N/A,#N/A,FALSE,"Coversheet";#N/A,#N/A,FALSE,"QA"}</definedName>
    <definedName name="ffff" localSheetId="3" hidden="1">{#N/A,#N/A,FALSE,"Coversheet";#N/A,#N/A,FALSE,"QA"}</definedName>
    <definedName name="ffff" localSheetId="14" hidden="1">{#N/A,#N/A,FALSE,"Coversheet";#N/A,#N/A,FALSE,"QA"}</definedName>
    <definedName name="ffff" hidden="1">{#N/A,#N/A,FALSE,"Coversheet";#N/A,#N/A,FALSE,"QA"}</definedName>
    <definedName name="fffgf" localSheetId="15" hidden="1">{#N/A,#N/A,FALSE,"Coversheet";#N/A,#N/A,FALSE,"QA"}</definedName>
    <definedName name="fffgf" localSheetId="0" hidden="1">{#N/A,#N/A,FALSE,"Coversheet";#N/A,#N/A,FALSE,"QA"}</definedName>
    <definedName name="fffgf" localSheetId="3" hidden="1">{#N/A,#N/A,FALSE,"Coversheet";#N/A,#N/A,FALSE,"QA"}</definedName>
    <definedName name="fffgf" localSheetId="14" hidden="1">{#N/A,#N/A,FALSE,"Coversheet";#N/A,#N/A,FALSE,"QA"}</definedName>
    <definedName name="fffgf" hidden="1">{#N/A,#N/A,FALSE,"Coversheet";#N/A,#N/A,FALSE,"QA"}</definedName>
    <definedName name="gary" localSheetId="15" hidden="1">{#N/A,#N/A,FALSE,"Cover Sheet";"Use of Equipment",#N/A,FALSE,"Area C";"Equipment Hours",#N/A,FALSE,"All";"Summary",#N/A,FALSE,"All"}</definedName>
    <definedName name="gary" localSheetId="0" hidden="1">{#N/A,#N/A,FALSE,"Cover Sheet";"Use of Equipment",#N/A,FALSE,"Area C";"Equipment Hours",#N/A,FALSE,"All";"Summary",#N/A,FALSE,"All"}</definedName>
    <definedName name="gary" localSheetId="3" hidden="1">{#N/A,#N/A,FALSE,"Cover Sheet";"Use of Equipment",#N/A,FALSE,"Area C";"Equipment Hours",#N/A,FALSE,"All";"Summary",#N/A,FALSE,"All"}</definedName>
    <definedName name="gary" localSheetId="14" hidden="1">{#N/A,#N/A,FALSE,"Cover Sheet";"Use of Equipment",#N/A,FALSE,"Area C";"Equipment Hours",#N/A,FALSE,"All";"Summary",#N/A,FALSE,"All"}</definedName>
    <definedName name="gary" hidden="1">{#N/A,#N/A,FALSE,"Cover Sheet";"Use of Equipment",#N/A,FALSE,"Area C";"Equipment Hours",#N/A,FALSE,"All";"Summary",#N/A,FALSE,"All"}</definedName>
    <definedName name="helllo" localSheetId="15" hidden="1">{#N/A,#N/A,FALSE,"Pg 6b CustCount_Gas";#N/A,#N/A,FALSE,"QA";#N/A,#N/A,FALSE,"Report";#N/A,#N/A,FALSE,"forecast"}</definedName>
    <definedName name="helllo" localSheetId="0" hidden="1">{#N/A,#N/A,FALSE,"Pg 6b CustCount_Gas";#N/A,#N/A,FALSE,"QA";#N/A,#N/A,FALSE,"Report";#N/A,#N/A,FALSE,"forecast"}</definedName>
    <definedName name="helllo" localSheetId="3" hidden="1">{#N/A,#N/A,FALSE,"Pg 6b CustCount_Gas";#N/A,#N/A,FALSE,"QA";#N/A,#N/A,FALSE,"Report";#N/A,#N/A,FALSE,"forecast"}</definedName>
    <definedName name="helllo" localSheetId="14" hidden="1">{#N/A,#N/A,FALSE,"Pg 6b CustCount_Gas";#N/A,#N/A,FALSE,"QA";#N/A,#N/A,FALSE,"Report";#N/A,#N/A,FALSE,"forecast"}</definedName>
    <definedName name="helllo" hidden="1">{#N/A,#N/A,FALSE,"Pg 6b CustCount_Gas";#N/A,#N/A,FALSE,"QA";#N/A,#N/A,FALSE,"Report";#N/A,#N/A,FALSE,"forecast"}</definedName>
    <definedName name="Hello" localSheetId="15" hidden="1">{#N/A,#N/A,FALSE,"Pg 6a CustCount_Electric";#N/A,#N/A,FALSE,"QA";"monthly",#N/A,FALSE,"Elect_Cust#Avg";"Year To Date",#N/A,FALSE,"Elect_Cust#Avg";"Rollling 12 months ended",#N/A,FALSE,"Elect_Cust#Avg";"Budget Month",#N/A,FALSE,"Electric";"Budget YTD",#N/A,FALSE,"Electric";"Budget 12 months",#N/A,FALSE,"Electric"}</definedName>
    <definedName name="Hello" localSheetId="0" hidden="1">{#N/A,#N/A,FALSE,"Pg 6a CustCount_Electric";#N/A,#N/A,FALSE,"QA";"monthly",#N/A,FALSE,"Elect_Cust#Avg";"Year To Date",#N/A,FALSE,"Elect_Cust#Avg";"Rollling 12 months ended",#N/A,FALSE,"Elect_Cust#Avg";"Budget Month",#N/A,FALSE,"Electric";"Budget YTD",#N/A,FALSE,"Electric";"Budget 12 months",#N/A,FALSE,"Electric"}</definedName>
    <definedName name="Hello" localSheetId="3" hidden="1">{#N/A,#N/A,FALSE,"Pg 6a CustCount_Electric";#N/A,#N/A,FALSE,"QA";"monthly",#N/A,FALSE,"Elect_Cust#Avg";"Year To Date",#N/A,FALSE,"Elect_Cust#Avg";"Rollling 12 months ended",#N/A,FALSE,"Elect_Cust#Avg";"Budget Month",#N/A,FALSE,"Electric";"Budget YTD",#N/A,FALSE,"Electric";"Budget 12 months",#N/A,FALSE,"Electric"}</definedName>
    <definedName name="Hello" localSheetId="14" hidden="1">{#N/A,#N/A,FALSE,"Pg 6a CustCount_Electric";#N/A,#N/A,FALSE,"QA";"monthly",#N/A,FALSE,"Elect_Cust#Avg";"Year To Date",#N/A,FALSE,"Elect_Cust#Avg";"Rollling 12 months ended",#N/A,FALSE,"Elect_Cust#Avg";"Budget Month",#N/A,FALSE,"Electric";"Budget YTD",#N/A,FALSE,"Electric";"Budget 12 months",#N/A,FALSE,"Electric"}</definedName>
    <definedName name="Hello" hidden="1">{#N/A,#N/A,FALSE,"Pg 6a CustCount_Electric";#N/A,#N/A,FALSE,"QA";"monthly",#N/A,FALSE,"Elect_Cust#Avg";"Year To Date",#N/A,FALSE,"Elect_Cust#Avg";"Rollling 12 months ended",#N/A,FALSE,"Elect_Cust#Avg";"Budget Month",#N/A,FALSE,"Electric";"Budget YTD",#N/A,FALSE,"Electric";"Budget 12 months",#N/A,FALSE,"Electric"}</definedName>
    <definedName name="HELP" localSheetId="15" hidden="1">{#N/A,#N/A,FALSE,"Coversheet";#N/A,#N/A,FALSE,"QA"}</definedName>
    <definedName name="HELP" localSheetId="0" hidden="1">{#N/A,#N/A,FALSE,"Coversheet";#N/A,#N/A,FALSE,"QA"}</definedName>
    <definedName name="HELP" localSheetId="3" hidden="1">{#N/A,#N/A,FALSE,"Coversheet";#N/A,#N/A,FALSE,"QA"}</definedName>
    <definedName name="HELP" localSheetId="14" hidden="1">{#N/A,#N/A,FALSE,"Coversheet";#N/A,#N/A,FALSE,"QA"}</definedName>
    <definedName name="HELP" hidden="1">{#N/A,#N/A,FALSE,"Coversheet";#N/A,#N/A,FALSE,"QA"}</definedName>
    <definedName name="income_satement_ytd" localSheetId="15" hidden="1">{#N/A,#N/A,FALSE,"monthly";#N/A,#N/A,FALSE,"year to date";#N/A,#N/A,FALSE,"12_months_IS";#N/A,#N/A,FALSE,"balance sheet";#N/A,#N/A,FALSE,"op_revenues_12m";#N/A,#N/A,FALSE,"op_revenues_ytd";#N/A,#N/A,FALSE,"op_revenues_cm"}</definedName>
    <definedName name="income_satement_ytd" localSheetId="0" hidden="1">{#N/A,#N/A,FALSE,"monthly";#N/A,#N/A,FALSE,"year to date";#N/A,#N/A,FALSE,"12_months_IS";#N/A,#N/A,FALSE,"balance sheet";#N/A,#N/A,FALSE,"op_revenues_12m";#N/A,#N/A,FALSE,"op_revenues_ytd";#N/A,#N/A,FALSE,"op_revenues_cm"}</definedName>
    <definedName name="income_satement_ytd" localSheetId="3" hidden="1">{#N/A,#N/A,FALSE,"monthly";#N/A,#N/A,FALSE,"year to date";#N/A,#N/A,FALSE,"12_months_IS";#N/A,#N/A,FALSE,"balance sheet";#N/A,#N/A,FALSE,"op_revenues_12m";#N/A,#N/A,FALSE,"op_revenues_ytd";#N/A,#N/A,FALSE,"op_revenues_cm"}</definedName>
    <definedName name="income_satement_ytd" localSheetId="14" hidden="1">{#N/A,#N/A,FALSE,"monthly";#N/A,#N/A,FALSE,"year to date";#N/A,#N/A,FALSE,"12_months_IS";#N/A,#N/A,FALSE,"balance sheet";#N/A,#N/A,FALSE,"op_revenues_12m";#N/A,#N/A,FALSE,"op_revenues_ytd";#N/A,#N/A,FALSE,"op_revenues_cm"}</definedName>
    <definedName name="income_satement_ytd" hidden="1">{#N/A,#N/A,FALSE,"monthly";#N/A,#N/A,FALSE,"year to date";#N/A,#N/A,FALSE,"12_months_IS";#N/A,#N/A,FALSE,"balance sheet";#N/A,#N/A,FALSE,"op_revenues_12m";#N/A,#N/A,FALSE,"op_revenues_ytd";#N/A,#N/A,FALSE,"op_revenues_cm"}</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LATESTK" hidden="1">1000</definedName>
    <definedName name="IQ_LATESTQ" hidden="1">500</definedName>
    <definedName name="IQ_LTMMONTH" hidden="1">120000</definedName>
    <definedName name="IQ_TODAY" hidden="1">0</definedName>
    <definedName name="IQ_YTDMONTH" hidden="1">130000</definedName>
    <definedName name="ISytd" localSheetId="15" hidden="1">{#N/A,#N/A,FALSE,"monthly";#N/A,#N/A,FALSE,"year to date";#N/A,#N/A,FALSE,"12_months_IS";#N/A,#N/A,FALSE,"balance sheet";#N/A,#N/A,FALSE,"op_revenues_12m";#N/A,#N/A,FALSE,"op_revenues_ytd";#N/A,#N/A,FALSE,"op_revenues_cm"}</definedName>
    <definedName name="ISytd" localSheetId="0" hidden="1">{#N/A,#N/A,FALSE,"monthly";#N/A,#N/A,FALSE,"year to date";#N/A,#N/A,FALSE,"12_months_IS";#N/A,#N/A,FALSE,"balance sheet";#N/A,#N/A,FALSE,"op_revenues_12m";#N/A,#N/A,FALSE,"op_revenues_ytd";#N/A,#N/A,FALSE,"op_revenues_cm"}</definedName>
    <definedName name="ISytd" localSheetId="3" hidden="1">{#N/A,#N/A,FALSE,"monthly";#N/A,#N/A,FALSE,"year to date";#N/A,#N/A,FALSE,"12_months_IS";#N/A,#N/A,FALSE,"balance sheet";#N/A,#N/A,FALSE,"op_revenues_12m";#N/A,#N/A,FALSE,"op_revenues_ytd";#N/A,#N/A,FALSE,"op_revenues_cm"}</definedName>
    <definedName name="ISytd" localSheetId="14" hidden="1">{#N/A,#N/A,FALSE,"monthly";#N/A,#N/A,FALSE,"year to date";#N/A,#N/A,FALSE,"12_months_IS";#N/A,#N/A,FALSE,"balance sheet";#N/A,#N/A,FALSE,"op_revenues_12m";#N/A,#N/A,FALSE,"op_revenues_ytd";#N/A,#N/A,FALSE,"op_revenues_cm"}</definedName>
    <definedName name="ISytd" hidden="1">{#N/A,#N/A,FALSE,"monthly";#N/A,#N/A,FALSE,"year to date";#N/A,#N/A,FALSE,"12_months_IS";#N/A,#N/A,FALSE,"balance sheet";#N/A,#N/A,FALSE,"op_revenues_12m";#N/A,#N/A,FALSE,"op_revenues_ytd";#N/A,#N/A,FALSE,"op_revenues_cm"}</definedName>
    <definedName name="Jane" localSheetId="15" hidden="1">{#N/A,#N/A,FALSE,"Expenditures";#N/A,#N/A,FALSE,"Property Placed In-Service";#N/A,#N/A,FALSE,"Removals";#N/A,#N/A,FALSE,"Retirements";#N/A,#N/A,FALSE,"CWIP Balances";#N/A,#N/A,FALSE,"CWIP_Expend_Ratios";#N/A,#N/A,FALSE,"CWIP_Yr_End"}</definedName>
    <definedName name="Jane" localSheetId="0" hidden="1">{#N/A,#N/A,FALSE,"Expenditures";#N/A,#N/A,FALSE,"Property Placed In-Service";#N/A,#N/A,FALSE,"Removals";#N/A,#N/A,FALSE,"Retirements";#N/A,#N/A,FALSE,"CWIP Balances";#N/A,#N/A,FALSE,"CWIP_Expend_Ratios";#N/A,#N/A,FALSE,"CWIP_Yr_End"}</definedName>
    <definedName name="Jane" localSheetId="3" hidden="1">{#N/A,#N/A,FALSE,"Expenditures";#N/A,#N/A,FALSE,"Property Placed In-Service";#N/A,#N/A,FALSE,"Removals";#N/A,#N/A,FALSE,"Retirements";#N/A,#N/A,FALSE,"CWIP Balances";#N/A,#N/A,FALSE,"CWIP_Expend_Ratios";#N/A,#N/A,FALSE,"CWIP_Yr_End"}</definedName>
    <definedName name="Jane" localSheetId="14" hidden="1">{#N/A,#N/A,FALSE,"Expenditures";#N/A,#N/A,FALSE,"Property Placed In-Service";#N/A,#N/A,FALSE,"Removals";#N/A,#N/A,FALSE,"Retirements";#N/A,#N/A,FALSE,"CWIP Balances";#N/A,#N/A,FALSE,"CWIP_Expend_Ratios";#N/A,#N/A,FALSE,"CWIP_Yr_End"}</definedName>
    <definedName name="Jane" hidden="1">{#N/A,#N/A,FALSE,"Expenditures";#N/A,#N/A,FALSE,"Property Placed In-Service";#N/A,#N/A,FALSE,"Removals";#N/A,#N/A,FALSE,"Retirements";#N/A,#N/A,FALSE,"CWIP Balances";#N/A,#N/A,FALSE,"CWIP_Expend_Ratios";#N/A,#N/A,FALSE,"CWIP_Yr_End"}</definedName>
    <definedName name="jfkljsdkljiejgr" localSheetId="15" hidden="1">{#N/A,#N/A,FALSE,"Summ";#N/A,#N/A,FALSE,"General"}</definedName>
    <definedName name="jfkljsdkljiejgr" localSheetId="0" hidden="1">{#N/A,#N/A,FALSE,"Summ";#N/A,#N/A,FALSE,"General"}</definedName>
    <definedName name="jfkljsdkljiejgr" localSheetId="3" hidden="1">{#N/A,#N/A,FALSE,"Summ";#N/A,#N/A,FALSE,"General"}</definedName>
    <definedName name="jfkljsdkljiejgr" localSheetId="14" hidden="1">{#N/A,#N/A,FALSE,"Summ";#N/A,#N/A,FALSE,"General"}</definedName>
    <definedName name="jfkljsdkljiejgr" hidden="1">{#N/A,#N/A,FALSE,"Summ";#N/A,#N/A,FALSE,"General"}</definedName>
    <definedName name="k" localSheetId="17"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k" localSheetId="15"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k" localSheetId="0"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k" localSheetId="3"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k" localSheetId="14"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k"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l" localSheetId="17"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l" localSheetId="15"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l" localSheetId="0"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l" localSheetId="3"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l" localSheetId="14"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l"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lookup" localSheetId="15" hidden="1">{#N/A,#N/A,FALSE,"Coversheet";#N/A,#N/A,FALSE,"QA"}</definedName>
    <definedName name="lookup" localSheetId="0" hidden="1">{#N/A,#N/A,FALSE,"Coversheet";#N/A,#N/A,FALSE,"QA"}</definedName>
    <definedName name="lookup" localSheetId="3" hidden="1">{#N/A,#N/A,FALSE,"Coversheet";#N/A,#N/A,FALSE,"QA"}</definedName>
    <definedName name="lookup" localSheetId="14" hidden="1">{#N/A,#N/A,FALSE,"Coversheet";#N/A,#N/A,FALSE,"QA"}</definedName>
    <definedName name="lookup" hidden="1">{#N/A,#N/A,FALSE,"Coversheet";#N/A,#N/A,FALSE,"QA"}</definedName>
    <definedName name="Miller" localSheetId="15" hidden="1">{#N/A,#N/A,FALSE,"Expenditures";#N/A,#N/A,FALSE,"Property Placed In-Service";#N/A,#N/A,FALSE,"CWIP Balances"}</definedName>
    <definedName name="Miller" localSheetId="0" hidden="1">{#N/A,#N/A,FALSE,"Expenditures";#N/A,#N/A,FALSE,"Property Placed In-Service";#N/A,#N/A,FALSE,"CWIP Balances"}</definedName>
    <definedName name="Miller" localSheetId="3" hidden="1">{#N/A,#N/A,FALSE,"Expenditures";#N/A,#N/A,FALSE,"Property Placed In-Service";#N/A,#N/A,FALSE,"CWIP Balances"}</definedName>
    <definedName name="Miller" localSheetId="14" hidden="1">{#N/A,#N/A,FALSE,"Expenditures";#N/A,#N/A,FALSE,"Property Placed In-Service";#N/A,#N/A,FALSE,"CWIP Balances"}</definedName>
    <definedName name="Miller" hidden="1">{#N/A,#N/A,FALSE,"Expenditures";#N/A,#N/A,FALSE,"Property Placed In-Service";#N/A,#N/A,FALSE,"CWIP Balances"}</definedName>
    <definedName name="new" localSheetId="15" hidden="1">{#N/A,#N/A,FALSE,"Summ";#N/A,#N/A,FALSE,"General"}</definedName>
    <definedName name="new" localSheetId="0" hidden="1">{#N/A,#N/A,FALSE,"Summ";#N/A,#N/A,FALSE,"General"}</definedName>
    <definedName name="new" localSheetId="3" hidden="1">{#N/A,#N/A,FALSE,"Summ";#N/A,#N/A,FALSE,"General"}</definedName>
    <definedName name="new" localSheetId="14" hidden="1">{#N/A,#N/A,FALSE,"Summ";#N/A,#N/A,FALSE,"General"}</definedName>
    <definedName name="new" hidden="1">{#N/A,#N/A,FALSE,"Summ";#N/A,#N/A,FALSE,"General"}</definedName>
    <definedName name="NOYT" localSheetId="15" hidden="1">{#N/A,#N/A,FALSE,"Cover Sheet";"Use of Equipment",#N/A,FALSE,"Area C";"Equipment Hours",#N/A,FALSE,"All";"Summary",#N/A,FALSE,"All"}</definedName>
    <definedName name="NOYT" localSheetId="0" hidden="1">{#N/A,#N/A,FALSE,"Cover Sheet";"Use of Equipment",#N/A,FALSE,"Area C";"Equipment Hours",#N/A,FALSE,"All";"Summary",#N/A,FALSE,"All"}</definedName>
    <definedName name="NOYT" localSheetId="3" hidden="1">{#N/A,#N/A,FALSE,"Cover Sheet";"Use of Equipment",#N/A,FALSE,"Area C";"Equipment Hours",#N/A,FALSE,"All";"Summary",#N/A,FALSE,"All"}</definedName>
    <definedName name="NOYT" localSheetId="14" hidden="1">{#N/A,#N/A,FALSE,"Cover Sheet";"Use of Equipment",#N/A,FALSE,"Area C";"Equipment Hours",#N/A,FALSE,"All";"Summary",#N/A,FALSE,"All"}</definedName>
    <definedName name="NOYT" hidden="1">{#N/A,#N/A,FALSE,"Cover Sheet";"Use of Equipment",#N/A,FALSE,"Area C";"Equipment Hours",#N/A,FALSE,"All";"Summary",#N/A,FALSE,"All"}</definedName>
    <definedName name="p" localSheetId="17" hidden="1">{#N/A,#N/A,FALSE,"Pg 6a CustCount_Electric";#N/A,#N/A,FALSE,"QA";"monthly",#N/A,FALSE,"Elect_Cust#Avg";"Year To Date",#N/A,FALSE,"Elect_Cust#Avg";"Rollling 12 months ended",#N/A,FALSE,"Elect_Cust#Avg";"Budget Month",#N/A,FALSE,"Electric";"Budget YTD",#N/A,FALSE,"Electric";"Budget 12 months",#N/A,FALSE,"Electric"}</definedName>
    <definedName name="p" localSheetId="15" hidden="1">{#N/A,#N/A,FALSE,"Pg 6a CustCount_Electric";#N/A,#N/A,FALSE,"QA";"monthly",#N/A,FALSE,"Elect_Cust#Avg";"Year To Date",#N/A,FALSE,"Elect_Cust#Avg";"Rollling 12 months ended",#N/A,FALSE,"Elect_Cust#Avg";"Budget Month",#N/A,FALSE,"Electric";"Budget YTD",#N/A,FALSE,"Electric";"Budget 12 months",#N/A,FALSE,"Electric"}</definedName>
    <definedName name="p" localSheetId="0" hidden="1">{#N/A,#N/A,FALSE,"Pg 6a CustCount_Electric";#N/A,#N/A,FALSE,"QA";"monthly",#N/A,FALSE,"Elect_Cust#Avg";"Year To Date",#N/A,FALSE,"Elect_Cust#Avg";"Rollling 12 months ended",#N/A,FALSE,"Elect_Cust#Avg";"Budget Month",#N/A,FALSE,"Electric";"Budget YTD",#N/A,FALSE,"Electric";"Budget 12 months",#N/A,FALSE,"Electric"}</definedName>
    <definedName name="p" localSheetId="3" hidden="1">{#N/A,#N/A,FALSE,"Pg 6a CustCount_Electric";#N/A,#N/A,FALSE,"QA";"monthly",#N/A,FALSE,"Elect_Cust#Avg";"Year To Date",#N/A,FALSE,"Elect_Cust#Avg";"Rollling 12 months ended",#N/A,FALSE,"Elect_Cust#Avg";"Budget Month",#N/A,FALSE,"Electric";"Budget YTD",#N/A,FALSE,"Electric";"Budget 12 months",#N/A,FALSE,"Electric"}</definedName>
    <definedName name="p" localSheetId="14" hidden="1">{#N/A,#N/A,FALSE,"Pg 6a CustCount_Electric";#N/A,#N/A,FALSE,"QA";"monthly",#N/A,FALSE,"Elect_Cust#Avg";"Year To Date",#N/A,FALSE,"Elect_Cust#Avg";"Rollling 12 months ended",#N/A,FALSE,"Elect_Cust#Avg";"Budget Month",#N/A,FALSE,"Electric";"Budget YTD",#N/A,FALSE,"Electric";"Budget 12 months",#N/A,FALSE,"Electric"}</definedName>
    <definedName name="p" hidden="1">{#N/A,#N/A,FALSE,"Pg 6a CustCount_Electric";#N/A,#N/A,FALSE,"QA";"monthly",#N/A,FALSE,"Elect_Cust#Avg";"Year To Date",#N/A,FALSE,"Elect_Cust#Avg";"Rollling 12 months ended",#N/A,FALSE,"Elect_Cust#Avg";"Budget Month",#N/A,FALSE,"Electric";"Budget YTD",#N/A,FALSE,"Electric";"Budget 12 months",#N/A,FALSE,"Electric"}</definedName>
    <definedName name="_xlnm.Print_Area" localSheetId="11">'(R) 191 Accounts Balances'!$IX$2:$JW$115</definedName>
    <definedName name="_xlnm.Print_Area" localSheetId="12">'(R) Cost Projections'!$A$1:$P$16</definedName>
    <definedName name="_xlnm.Print_Area" localSheetId="13">'Calc Recovery'!$A$1:$P$150</definedName>
    <definedName name="_xlnm.Print_Area" localSheetId="16">'FERC interest rate '!$A$1:$O$32</definedName>
    <definedName name="_xlnm.Print_Area" localSheetId="15">'Gas Resource Allocation Study'!$B$1:$M$57</definedName>
    <definedName name="_xlnm.Print_Area" localSheetId="6">'Rate Impacts Sch 101_106'!$B$1:$V$37</definedName>
    <definedName name="_xlnm.Print_Area" localSheetId="0">'REDACTED VERSION'!$A$1:$R$45</definedName>
    <definedName name="_xlnm.Print_Area" localSheetId="4">'Sch. 106 Amort Balances'!$A$1:$E$56</definedName>
    <definedName name="_xlnm.Print_Area" localSheetId="14">'Therm Forecast'!$A$1:$P$34</definedName>
    <definedName name="_xlnm.Print_Area" localSheetId="7">'Typical Res Bill Sch 101_106'!$B$1:$N$43</definedName>
    <definedName name="_xlnm.Print_Titles" localSheetId="11">'(R) 191 Accounts Balances'!$A:$C</definedName>
    <definedName name="_xlnm.Print_Titles" localSheetId="13">'Calc Recovery'!$1:$3</definedName>
    <definedName name="q" localSheetId="15" hidden="1">{#N/A,#N/A,FALSE,"Coversheet";#N/A,#N/A,FALSE,"QA"}</definedName>
    <definedName name="q" localSheetId="0" hidden="1">{#N/A,#N/A,FALSE,"Coversheet";#N/A,#N/A,FALSE,"QA"}</definedName>
    <definedName name="q" localSheetId="3" hidden="1">{#N/A,#N/A,FALSE,"Coversheet";#N/A,#N/A,FALSE,"QA"}</definedName>
    <definedName name="q" localSheetId="14" hidden="1">{#N/A,#N/A,FALSE,"Coversheet";#N/A,#N/A,FALSE,"QA"}</definedName>
    <definedName name="q" hidden="1">{#N/A,#N/A,FALSE,"Coversheet";#N/A,#N/A,FALSE,"QA"}</definedName>
    <definedName name="qqq" localSheetId="15" hidden="1">{#N/A,#N/A,FALSE,"schA"}</definedName>
    <definedName name="qqq" localSheetId="0" hidden="1">{#N/A,#N/A,FALSE,"schA"}</definedName>
    <definedName name="qqq" localSheetId="3" hidden="1">{#N/A,#N/A,FALSE,"schA"}</definedName>
    <definedName name="qqq" localSheetId="14" hidden="1">{#N/A,#N/A,FALSE,"schA"}</definedName>
    <definedName name="qqq" hidden="1">{#N/A,#N/A,FALSE,"schA"}</definedName>
    <definedName name="rec_weco_gl_contract_aug99" localSheetId="15" hidden="1">{#N/A,#N/A,FALSE,"Cost Adjustment";#N/A,#N/A,FALSE,"A &amp; G Annual";#N/A,#N/A,FALSE,"Tons";#N/A,#N/A,FALSE,"Fringe Benefit Loading";#N/A,#N/A,FALSE,"Permit, Bond and Rec. Costs";"Annual Shift Diff",#N/A,FALSE,"Cover Pages (SD)";#N/A,#N/A,FALSE,"Shift Differential (SD)";#N/A,#N/A,FALSE,"Reconciliation (SL)";#N/A,#N/A,FALSE,"Salary (SL)";#N/A,#N/A,FALSE,"Wksht (ER)"}</definedName>
    <definedName name="rec_weco_gl_contract_aug99" localSheetId="0" hidden="1">{#N/A,#N/A,FALSE,"Cost Adjustment";#N/A,#N/A,FALSE,"A &amp; G Annual";#N/A,#N/A,FALSE,"Tons";#N/A,#N/A,FALSE,"Fringe Benefit Loading";#N/A,#N/A,FALSE,"Permit, Bond and Rec. Costs";"Annual Shift Diff",#N/A,FALSE,"Cover Pages (SD)";#N/A,#N/A,FALSE,"Shift Differential (SD)";#N/A,#N/A,FALSE,"Reconciliation (SL)";#N/A,#N/A,FALSE,"Salary (SL)";#N/A,#N/A,FALSE,"Wksht (ER)"}</definedName>
    <definedName name="rec_weco_gl_contract_aug99" localSheetId="3" hidden="1">{#N/A,#N/A,FALSE,"Cost Adjustment";#N/A,#N/A,FALSE,"A &amp; G Annual";#N/A,#N/A,FALSE,"Tons";#N/A,#N/A,FALSE,"Fringe Benefit Loading";#N/A,#N/A,FALSE,"Permit, Bond and Rec. Costs";"Annual Shift Diff",#N/A,FALSE,"Cover Pages (SD)";#N/A,#N/A,FALSE,"Shift Differential (SD)";#N/A,#N/A,FALSE,"Reconciliation (SL)";#N/A,#N/A,FALSE,"Salary (SL)";#N/A,#N/A,FALSE,"Wksht (ER)"}</definedName>
    <definedName name="rec_weco_gl_contract_aug99" localSheetId="14" hidden="1">{#N/A,#N/A,FALSE,"Cost Adjustment";#N/A,#N/A,FALSE,"A &amp; G Annual";#N/A,#N/A,FALSE,"Tons";#N/A,#N/A,FALSE,"Fringe Benefit Loading";#N/A,#N/A,FALSE,"Permit, Bond and Rec. Costs";"Annual Shift Diff",#N/A,FALSE,"Cover Pages (SD)";#N/A,#N/A,FALSE,"Shift Differential (SD)";#N/A,#N/A,FALSE,"Reconciliation (SL)";#N/A,#N/A,FALSE,"Salary (SL)";#N/A,#N/A,FALSE,"Wksht (ER)"}</definedName>
    <definedName name="rec_weco_gl_contract_aug99" hidden="1">{#N/A,#N/A,FALSE,"Cost Adjustment";#N/A,#N/A,FALSE,"A &amp; G Annual";#N/A,#N/A,FALSE,"Tons";#N/A,#N/A,FALSE,"Fringe Benefit Loading";#N/A,#N/A,FALSE,"Permit, Bond and Rec. Costs";"Annual Shift Diff",#N/A,FALSE,"Cover Pages (SD)";#N/A,#N/A,FALSE,"Shift Differential (SD)";#N/A,#N/A,FALSE,"Reconciliation (SL)";#N/A,#N/A,FALSE,"Salary (SL)";#N/A,#N/A,FALSE,"Wksht (ER)"}</definedName>
    <definedName name="retail_CC" localSheetId="15" hidden="1">{#N/A,#N/A,FALSE,"Loans";#N/A,#N/A,FALSE,"Program Costs";#N/A,#N/A,FALSE,"Measures";#N/A,#N/A,FALSE,"Net Lost Rev";#N/A,#N/A,FALSE,"Incentive"}</definedName>
    <definedName name="retail_CC" localSheetId="0" hidden="1">{#N/A,#N/A,FALSE,"Loans";#N/A,#N/A,FALSE,"Program Costs";#N/A,#N/A,FALSE,"Measures";#N/A,#N/A,FALSE,"Net Lost Rev";#N/A,#N/A,FALSE,"Incentive"}</definedName>
    <definedName name="retail_CC" localSheetId="3" hidden="1">{#N/A,#N/A,FALSE,"Loans";#N/A,#N/A,FALSE,"Program Costs";#N/A,#N/A,FALSE,"Measures";#N/A,#N/A,FALSE,"Net Lost Rev";#N/A,#N/A,FALSE,"Incentive"}</definedName>
    <definedName name="retail_CC" localSheetId="14" hidden="1">{#N/A,#N/A,FALSE,"Loans";#N/A,#N/A,FALSE,"Program Costs";#N/A,#N/A,FALSE,"Measures";#N/A,#N/A,FALSE,"Net Lost Rev";#N/A,#N/A,FALSE,"Incentive"}</definedName>
    <definedName name="retail_CC" hidden="1">{#N/A,#N/A,FALSE,"Loans";#N/A,#N/A,FALSE,"Program Costs";#N/A,#N/A,FALSE,"Measures";#N/A,#N/A,FALSE,"Net Lost Rev";#N/A,#N/A,FALSE,"Incentive"}</definedName>
    <definedName name="retail_CC1" localSheetId="15" hidden="1">{#N/A,#N/A,FALSE,"Loans";#N/A,#N/A,FALSE,"Program Costs";#N/A,#N/A,FALSE,"Measures";#N/A,#N/A,FALSE,"Net Lost Rev";#N/A,#N/A,FALSE,"Incentive"}</definedName>
    <definedName name="retail_CC1" localSheetId="0" hidden="1">{#N/A,#N/A,FALSE,"Loans";#N/A,#N/A,FALSE,"Program Costs";#N/A,#N/A,FALSE,"Measures";#N/A,#N/A,FALSE,"Net Lost Rev";#N/A,#N/A,FALSE,"Incentive"}</definedName>
    <definedName name="retail_CC1" localSheetId="3" hidden="1">{#N/A,#N/A,FALSE,"Loans";#N/A,#N/A,FALSE,"Program Costs";#N/A,#N/A,FALSE,"Measures";#N/A,#N/A,FALSE,"Net Lost Rev";#N/A,#N/A,FALSE,"Incentive"}</definedName>
    <definedName name="retail_CC1" localSheetId="14" hidden="1">{#N/A,#N/A,FALSE,"Loans";#N/A,#N/A,FALSE,"Program Costs";#N/A,#N/A,FALSE,"Measures";#N/A,#N/A,FALSE,"Net Lost Rev";#N/A,#N/A,FALSE,"Incentive"}</definedName>
    <definedName name="retail_CC1" hidden="1">{#N/A,#N/A,FALSE,"Loans";#N/A,#N/A,FALSE,"Program Costs";#N/A,#N/A,FALSE,"Measures";#N/A,#N/A,FALSE,"Net Lost Rev";#N/A,#N/A,FALSE,"Incentive"}</definedName>
    <definedName name="sdlfhsdlhfkl" localSheetId="15" hidden="1">{#N/A,#N/A,FALSE,"Summ";#N/A,#N/A,FALSE,"General"}</definedName>
    <definedName name="sdlfhsdlhfkl" localSheetId="0" hidden="1">{#N/A,#N/A,FALSE,"Summ";#N/A,#N/A,FALSE,"General"}</definedName>
    <definedName name="sdlfhsdlhfkl" localSheetId="3" hidden="1">{#N/A,#N/A,FALSE,"Summ";#N/A,#N/A,FALSE,"General"}</definedName>
    <definedName name="sdlfhsdlhfkl" localSheetId="14" hidden="1">{#N/A,#N/A,FALSE,"Summ";#N/A,#N/A,FALSE,"General"}</definedName>
    <definedName name="sdlfhsdlhfkl" hidden="1">{#N/A,#N/A,FALSE,"Summ";#N/A,#N/A,FALSE,"General"}</definedName>
    <definedName name="seven" localSheetId="15" hidden="1">{#N/A,#N/A,FALSE,"CRPT";#N/A,#N/A,FALSE,"TREND";#N/A,#N/A,FALSE,"%Curve"}</definedName>
    <definedName name="seven" localSheetId="0" hidden="1">{#N/A,#N/A,FALSE,"CRPT";#N/A,#N/A,FALSE,"TREND";#N/A,#N/A,FALSE,"%Curve"}</definedName>
    <definedName name="seven" localSheetId="3" hidden="1">{#N/A,#N/A,FALSE,"CRPT";#N/A,#N/A,FALSE,"TREND";#N/A,#N/A,FALSE,"%Curve"}</definedName>
    <definedName name="seven" localSheetId="14" hidden="1">{#N/A,#N/A,FALSE,"CRPT";#N/A,#N/A,FALSE,"TREND";#N/A,#N/A,FALSE,"%Curve"}</definedName>
    <definedName name="seven" hidden="1">{#N/A,#N/A,FALSE,"CRPT";#N/A,#N/A,FALSE,"TREND";#N/A,#N/A,FALSE,"%Curve"}</definedName>
    <definedName name="six" localSheetId="15" hidden="1">{#N/A,#N/A,FALSE,"Drill Sites";"WP 212",#N/A,FALSE,"MWAG EOR";"WP 213",#N/A,FALSE,"MWAG EOR";#N/A,#N/A,FALSE,"Misc. Facility";#N/A,#N/A,FALSE,"WWTP"}</definedName>
    <definedName name="six" localSheetId="0" hidden="1">{#N/A,#N/A,FALSE,"Drill Sites";"WP 212",#N/A,FALSE,"MWAG EOR";"WP 213",#N/A,FALSE,"MWAG EOR";#N/A,#N/A,FALSE,"Misc. Facility";#N/A,#N/A,FALSE,"WWTP"}</definedName>
    <definedName name="six" localSheetId="3" hidden="1">{#N/A,#N/A,FALSE,"Drill Sites";"WP 212",#N/A,FALSE,"MWAG EOR";"WP 213",#N/A,FALSE,"MWAG EOR";#N/A,#N/A,FALSE,"Misc. Facility";#N/A,#N/A,FALSE,"WWTP"}</definedName>
    <definedName name="six" localSheetId="14" hidden="1">{#N/A,#N/A,FALSE,"Drill Sites";"WP 212",#N/A,FALSE,"MWAG EOR";"WP 213",#N/A,FALSE,"MWAG EOR";#N/A,#N/A,FALSE,"Misc. Facility";#N/A,#N/A,FALSE,"WWTP"}</definedName>
    <definedName name="six" hidden="1">{#N/A,#N/A,FALSE,"Drill Sites";"WP 212",#N/A,FALSE,"MWAG EOR";"WP 213",#N/A,FALSE,"MWAG EOR";#N/A,#N/A,FALSE,"Misc. Facility";#N/A,#N/A,FALSE,"WWTP"}</definedName>
    <definedName name="solver_ntri" hidden="1">1000</definedName>
    <definedName name="solver_rsmp" hidden="1">2</definedName>
    <definedName name="solver_seed" hidden="1">0</definedName>
    <definedName name="sue" localSheetId="15" hidden="1">{#N/A,#N/A,FALSE,"Cover Sheet";"Use of Equipment",#N/A,FALSE,"Area C";"Equipment Hours",#N/A,FALSE,"All";"Summary",#N/A,FALSE,"All"}</definedName>
    <definedName name="sue" localSheetId="0" hidden="1">{#N/A,#N/A,FALSE,"Cover Sheet";"Use of Equipment",#N/A,FALSE,"Area C";"Equipment Hours",#N/A,FALSE,"All";"Summary",#N/A,FALSE,"All"}</definedName>
    <definedName name="sue" localSheetId="3" hidden="1">{#N/A,#N/A,FALSE,"Cover Sheet";"Use of Equipment",#N/A,FALSE,"Area C";"Equipment Hours",#N/A,FALSE,"All";"Summary",#N/A,FALSE,"All"}</definedName>
    <definedName name="sue" localSheetId="14" hidden="1">{#N/A,#N/A,FALSE,"Cover Sheet";"Use of Equipment",#N/A,FALSE,"Area C";"Equipment Hours",#N/A,FALSE,"All";"Summary",#N/A,FALSE,"All"}</definedName>
    <definedName name="sue" hidden="1">{#N/A,#N/A,FALSE,"Cover Sheet";"Use of Equipment",#N/A,FALSE,"Area C";"Equipment Hours",#N/A,FALSE,"All";"Summary",#N/A,FALSE,"All"}</definedName>
    <definedName name="summary" localSheetId="17" hidden="1">{"Plat Summary",#N/A,FALSE,"PLAT DESIGN"}</definedName>
    <definedName name="summary" localSheetId="15" hidden="1">{"Plat Summary",#N/A,FALSE,"PLAT DESIGN"}</definedName>
    <definedName name="summary" localSheetId="0" hidden="1">{"Plat Summary",#N/A,FALSE,"PLAT DESIGN"}</definedName>
    <definedName name="summary" localSheetId="3" hidden="1">{"Plat Summary",#N/A,FALSE,"PLAT DESIGN"}</definedName>
    <definedName name="summary" localSheetId="14" hidden="1">{"Plat Summary",#N/A,FALSE,"PLAT DESIGN"}</definedName>
    <definedName name="summary" hidden="1">{"Plat Summary",#N/A,FALSE,"PLAT DESIGN"}</definedName>
    <definedName name="susan" localSheetId="15" hidden="1">{#N/A,#N/A,FALSE,"Cover Sheet";"Use of Equipment",#N/A,FALSE,"Area C";"Equipment Hours",#N/A,FALSE,"All";"Summary",#N/A,FALSE,"All"}</definedName>
    <definedName name="susan" localSheetId="0" hidden="1">{#N/A,#N/A,FALSE,"Cover Sheet";"Use of Equipment",#N/A,FALSE,"Area C";"Equipment Hours",#N/A,FALSE,"All";"Summary",#N/A,FALSE,"All"}</definedName>
    <definedName name="susan" localSheetId="3" hidden="1">{#N/A,#N/A,FALSE,"Cover Sheet";"Use of Equipment",#N/A,FALSE,"Area C";"Equipment Hours",#N/A,FALSE,"All";"Summary",#N/A,FALSE,"All"}</definedName>
    <definedName name="susan" localSheetId="14" hidden="1">{#N/A,#N/A,FALSE,"Cover Sheet";"Use of Equipment",#N/A,FALSE,"Area C";"Equipment Hours",#N/A,FALSE,"All";"Summary",#N/A,FALSE,"All"}</definedName>
    <definedName name="susan" hidden="1">{#N/A,#N/A,FALSE,"Cover Sheet";"Use of Equipment",#N/A,FALSE,"Area C";"Equipment Hours",#N/A,FALSE,"All";"Summary",#N/A,FALSE,"All"}</definedName>
    <definedName name="t" localSheetId="15" hidden="1">{#N/A,#N/A,FALSE,"CESTSUM";#N/A,#N/A,FALSE,"est sum A";#N/A,#N/A,FALSE,"est detail A"}</definedName>
    <definedName name="t" localSheetId="0" hidden="1">{#N/A,#N/A,FALSE,"CESTSUM";#N/A,#N/A,FALSE,"est sum A";#N/A,#N/A,FALSE,"est detail A"}</definedName>
    <definedName name="t" localSheetId="3" hidden="1">{#N/A,#N/A,FALSE,"CESTSUM";#N/A,#N/A,FALSE,"est sum A";#N/A,#N/A,FALSE,"est detail A"}</definedName>
    <definedName name="t" localSheetId="14" hidden="1">{#N/A,#N/A,FALSE,"CESTSUM";#N/A,#N/A,FALSE,"est sum A";#N/A,#N/A,FALSE,"est detail A"}</definedName>
    <definedName name="t" hidden="1">{#N/A,#N/A,FALSE,"CESTSUM";#N/A,#N/A,FALSE,"est sum A";#N/A,#N/A,FALSE,"est detail A"}</definedName>
    <definedName name="tem" localSheetId="15" hidden="1">{#N/A,#N/A,FALSE,"Summ";#N/A,#N/A,FALSE,"General"}</definedName>
    <definedName name="tem" localSheetId="0" hidden="1">{#N/A,#N/A,FALSE,"Summ";#N/A,#N/A,FALSE,"General"}</definedName>
    <definedName name="tem" localSheetId="3" hidden="1">{#N/A,#N/A,FALSE,"Summ";#N/A,#N/A,FALSE,"General"}</definedName>
    <definedName name="tem" localSheetId="14" hidden="1">{#N/A,#N/A,FALSE,"Summ";#N/A,#N/A,FALSE,"General"}</definedName>
    <definedName name="tem" hidden="1">{#N/A,#N/A,FALSE,"Summ";#N/A,#N/A,FALSE,"General"}</definedName>
    <definedName name="temp" localSheetId="15" hidden="1">{#N/A,#N/A,FALSE,"Pg 6a CustCount_Electric";#N/A,#N/A,FALSE,"QA";"monthly",#N/A,FALSE,"Elect_Cust#Avg";"Year To Date",#N/A,FALSE,"Elect_Cust#Avg";"Rollling 12 months ended",#N/A,FALSE,"Elect_Cust#Avg";"Budget Month",#N/A,FALSE,"Electric";"Budget YTD",#N/A,FALSE,"Electric";"Budget 12 months",#N/A,FALSE,"Electric"}</definedName>
    <definedName name="temp" localSheetId="0" hidden="1">{#N/A,#N/A,FALSE,"Pg 6a CustCount_Electric";#N/A,#N/A,FALSE,"QA";"monthly",#N/A,FALSE,"Elect_Cust#Avg";"Year To Date",#N/A,FALSE,"Elect_Cust#Avg";"Rollling 12 months ended",#N/A,FALSE,"Elect_Cust#Avg";"Budget Month",#N/A,FALSE,"Electric";"Budget YTD",#N/A,FALSE,"Electric";"Budget 12 months",#N/A,FALSE,"Electric"}</definedName>
    <definedName name="temp" localSheetId="3" hidden="1">{#N/A,#N/A,FALSE,"Pg 6a CustCount_Electric";#N/A,#N/A,FALSE,"QA";"monthly",#N/A,FALSE,"Elect_Cust#Avg";"Year To Date",#N/A,FALSE,"Elect_Cust#Avg";"Rollling 12 months ended",#N/A,FALSE,"Elect_Cust#Avg";"Budget Month",#N/A,FALSE,"Electric";"Budget YTD",#N/A,FALSE,"Electric";"Budget 12 months",#N/A,FALSE,"Electric"}</definedName>
    <definedName name="temp" localSheetId="14" hidden="1">{#N/A,#N/A,FALSE,"Pg 6a CustCount_Electric";#N/A,#N/A,FALSE,"QA";"monthly",#N/A,FALSE,"Elect_Cust#Avg";"Year To Date",#N/A,FALSE,"Elect_Cust#Avg";"Rollling 12 months ended",#N/A,FALSE,"Elect_Cust#Avg";"Budget Month",#N/A,FALSE,"Electric";"Budget YTD",#N/A,FALSE,"Electric";"Budget 12 months",#N/A,FALSE,"Electric"}</definedName>
    <definedName name="temp" hidden="1">{#N/A,#N/A,FALSE,"Pg 6a CustCount_Electric";#N/A,#N/A,FALSE,"QA";"monthly",#N/A,FALSE,"Elect_Cust#Avg";"Year To Date",#N/A,FALSE,"Elect_Cust#Avg";"Rollling 12 months ended",#N/A,FALSE,"Elect_Cust#Avg";"Budget Month",#N/A,FALSE,"Electric";"Budget YTD",#N/A,FALSE,"Electric";"Budget 12 months",#N/A,FALSE,"Electric"}</definedName>
    <definedName name="Temp1" localSheetId="15" hidden="1">{#N/A,#N/A,FALSE,"CESTSUM";#N/A,#N/A,FALSE,"est sum A";#N/A,#N/A,FALSE,"est detail A"}</definedName>
    <definedName name="Temp1" localSheetId="0" hidden="1">{#N/A,#N/A,FALSE,"CESTSUM";#N/A,#N/A,FALSE,"est sum A";#N/A,#N/A,FALSE,"est detail A"}</definedName>
    <definedName name="Temp1" localSheetId="3" hidden="1">{#N/A,#N/A,FALSE,"CESTSUM";#N/A,#N/A,FALSE,"est sum A";#N/A,#N/A,FALSE,"est detail A"}</definedName>
    <definedName name="Temp1" localSheetId="14" hidden="1">{#N/A,#N/A,FALSE,"CESTSUM";#N/A,#N/A,FALSE,"est sum A";#N/A,#N/A,FALSE,"est detail A"}</definedName>
    <definedName name="Temp1" hidden="1">{#N/A,#N/A,FALSE,"CESTSUM";#N/A,#N/A,FALSE,"est sum A";#N/A,#N/A,FALSE,"est detail A"}</definedName>
    <definedName name="temp2" localSheetId="15" hidden="1">{#N/A,#N/A,FALSE,"CESTSUM";#N/A,#N/A,FALSE,"est sum A";#N/A,#N/A,FALSE,"est detail A"}</definedName>
    <definedName name="temp2" localSheetId="0" hidden="1">{#N/A,#N/A,FALSE,"CESTSUM";#N/A,#N/A,FALSE,"est sum A";#N/A,#N/A,FALSE,"est detail A"}</definedName>
    <definedName name="temp2" localSheetId="3" hidden="1">{#N/A,#N/A,FALSE,"CESTSUM";#N/A,#N/A,FALSE,"est sum A";#N/A,#N/A,FALSE,"est detail A"}</definedName>
    <definedName name="temp2" localSheetId="14" hidden="1">{#N/A,#N/A,FALSE,"CESTSUM";#N/A,#N/A,FALSE,"est sum A";#N/A,#N/A,FALSE,"est detail A"}</definedName>
    <definedName name="temp2" hidden="1">{#N/A,#N/A,FALSE,"CESTSUM";#N/A,#N/A,FALSE,"est sum A";#N/A,#N/A,FALSE,"est detail A"}</definedName>
    <definedName name="tr" localSheetId="15" hidden="1">{#N/A,#N/A,FALSE,"CESTSUM";#N/A,#N/A,FALSE,"est sum A";#N/A,#N/A,FALSE,"est detail A"}</definedName>
    <definedName name="tr" localSheetId="0" hidden="1">{#N/A,#N/A,FALSE,"CESTSUM";#N/A,#N/A,FALSE,"est sum A";#N/A,#N/A,FALSE,"est detail A"}</definedName>
    <definedName name="tr" localSheetId="3" hidden="1">{#N/A,#N/A,FALSE,"CESTSUM";#N/A,#N/A,FALSE,"est sum A";#N/A,#N/A,FALSE,"est detail A"}</definedName>
    <definedName name="tr" localSheetId="14" hidden="1">{#N/A,#N/A,FALSE,"CESTSUM";#N/A,#N/A,FALSE,"est sum A";#N/A,#N/A,FALSE,"est detail A"}</definedName>
    <definedName name="tr" hidden="1">{#N/A,#N/A,FALSE,"CESTSUM";#N/A,#N/A,FALSE,"est sum A";#N/A,#N/A,FALSE,"est detail A"}</definedName>
    <definedName name="Transfer" localSheetId="0" hidden="1">#REF!</definedName>
    <definedName name="Transfer" hidden="1">#REF!</definedName>
    <definedName name="Transfers" localSheetId="15" hidden="1">#REF!</definedName>
    <definedName name="Transfers" localSheetId="14" hidden="1">#REF!</definedName>
    <definedName name="Transfers" hidden="1">#REF!</definedName>
    <definedName name="u" localSheetId="15" hidden="1">{#N/A,#N/A,FALSE,"Summ";#N/A,#N/A,FALSE,"General"}</definedName>
    <definedName name="u" localSheetId="0" hidden="1">{#N/A,#N/A,FALSE,"Summ";#N/A,#N/A,FALSE,"General"}</definedName>
    <definedName name="u" localSheetId="3" hidden="1">{#N/A,#N/A,FALSE,"Summ";#N/A,#N/A,FALSE,"General"}</definedName>
    <definedName name="u" localSheetId="14" hidden="1">{#N/A,#N/A,FALSE,"Summ";#N/A,#N/A,FALSE,"General"}</definedName>
    <definedName name="u" hidden="1">{#N/A,#N/A,FALSE,"Summ";#N/A,#N/A,FALSE,"General"}</definedName>
    <definedName name="v" localSheetId="15" hidden="1">{#N/A,#N/A,FALSE,"Coversheet";#N/A,#N/A,FALSE,"QA"}</definedName>
    <definedName name="v" localSheetId="0" hidden="1">{#N/A,#N/A,FALSE,"Coversheet";#N/A,#N/A,FALSE,"QA"}</definedName>
    <definedName name="v" localSheetId="3" hidden="1">{#N/A,#N/A,FALSE,"Coversheet";#N/A,#N/A,FALSE,"QA"}</definedName>
    <definedName name="v" localSheetId="14" hidden="1">{#N/A,#N/A,FALSE,"Coversheet";#N/A,#N/A,FALSE,"QA"}</definedName>
    <definedName name="v" hidden="1">{#N/A,#N/A,FALSE,"Coversheet";#N/A,#N/A,FALSE,"QA"}</definedName>
    <definedName name="Value" localSheetId="15" hidden="1">{#N/A,#N/A,FALSE,"Summ";#N/A,#N/A,FALSE,"General"}</definedName>
    <definedName name="Value" localSheetId="0" hidden="1">{#N/A,#N/A,FALSE,"Summ";#N/A,#N/A,FALSE,"General"}</definedName>
    <definedName name="Value" localSheetId="3" hidden="1">{#N/A,#N/A,FALSE,"Summ";#N/A,#N/A,FALSE,"General"}</definedName>
    <definedName name="Value" localSheetId="14" hidden="1">{#N/A,#N/A,FALSE,"Summ";#N/A,#N/A,FALSE,"General"}</definedName>
    <definedName name="Value" hidden="1">{#N/A,#N/A,FALSE,"Summ";#N/A,#N/A,FALSE,"General"}</definedName>
    <definedName name="w" localSheetId="15" hidden="1">{#N/A,#N/A,FALSE,"Schedule F";#N/A,#N/A,FALSE,"Schedule G"}</definedName>
    <definedName name="w" localSheetId="0" hidden="1">{#N/A,#N/A,FALSE,"Schedule F";#N/A,#N/A,FALSE,"Schedule G"}</definedName>
    <definedName name="w" localSheetId="3" hidden="1">{#N/A,#N/A,FALSE,"Schedule F";#N/A,#N/A,FALSE,"Schedule G"}</definedName>
    <definedName name="w" localSheetId="14" hidden="1">{#N/A,#N/A,FALSE,"Schedule F";#N/A,#N/A,FALSE,"Schedule G"}</definedName>
    <definedName name="w" hidden="1">{#N/A,#N/A,FALSE,"Schedule F";#N/A,#N/A,FALSE,"Schedule G"}</definedName>
    <definedName name="we" localSheetId="17" hidden="1">{#N/A,#N/A,FALSE,"Pg 6b CustCount_Gas";#N/A,#N/A,FALSE,"QA";#N/A,#N/A,FALSE,"Report";#N/A,#N/A,FALSE,"forecast"}</definedName>
    <definedName name="we" localSheetId="15" hidden="1">{#N/A,#N/A,FALSE,"Pg 6b CustCount_Gas";#N/A,#N/A,FALSE,"QA";#N/A,#N/A,FALSE,"Report";#N/A,#N/A,FALSE,"forecast"}</definedName>
    <definedName name="we" localSheetId="0" hidden="1">{#N/A,#N/A,FALSE,"Pg 6b CustCount_Gas";#N/A,#N/A,FALSE,"QA";#N/A,#N/A,FALSE,"Report";#N/A,#N/A,FALSE,"forecast"}</definedName>
    <definedName name="we" localSheetId="3" hidden="1">{#N/A,#N/A,FALSE,"Pg 6b CustCount_Gas";#N/A,#N/A,FALSE,"QA";#N/A,#N/A,FALSE,"Report";#N/A,#N/A,FALSE,"forecast"}</definedName>
    <definedName name="we" localSheetId="14" hidden="1">{#N/A,#N/A,FALSE,"Pg 6b CustCount_Gas";#N/A,#N/A,FALSE,"QA";#N/A,#N/A,FALSE,"Report";#N/A,#N/A,FALSE,"forecast"}</definedName>
    <definedName name="we" hidden="1">{#N/A,#N/A,FALSE,"Pg 6b CustCount_Gas";#N/A,#N/A,FALSE,"QA";#N/A,#N/A,FALSE,"Report";#N/A,#N/A,FALSE,"forecast"}</definedName>
    <definedName name="WH" localSheetId="15" hidden="1">{#N/A,#N/A,FALSE,"Coversheet";#N/A,#N/A,FALSE,"QA"}</definedName>
    <definedName name="WH" localSheetId="0" hidden="1">{#N/A,#N/A,FALSE,"Coversheet";#N/A,#N/A,FALSE,"QA"}</definedName>
    <definedName name="WH" localSheetId="3" hidden="1">{#N/A,#N/A,FALSE,"Coversheet";#N/A,#N/A,FALSE,"QA"}</definedName>
    <definedName name="WH" localSheetId="14" hidden="1">{#N/A,#N/A,FALSE,"Coversheet";#N/A,#N/A,FALSE,"QA"}</definedName>
    <definedName name="WH" hidden="1">{#N/A,#N/A,FALSE,"Coversheet";#N/A,#N/A,FALSE,"QA"}</definedName>
    <definedName name="wrn.1._.Bi._.Monthly._.CR." localSheetId="15" hidden="1">{#N/A,#N/A,FALSE,"Drill Sites";"WP 212",#N/A,FALSE,"MWAG EOR";"WP 213",#N/A,FALSE,"MWAG EOR";#N/A,#N/A,FALSE,"Misc. Facility";#N/A,#N/A,FALSE,"WWTP"}</definedName>
    <definedName name="wrn.1._.Bi._.Monthly._.CR." localSheetId="0" hidden="1">{#N/A,#N/A,FALSE,"Drill Sites";"WP 212",#N/A,FALSE,"MWAG EOR";"WP 213",#N/A,FALSE,"MWAG EOR";#N/A,#N/A,FALSE,"Misc. Facility";#N/A,#N/A,FALSE,"WWTP"}</definedName>
    <definedName name="wrn.1._.Bi._.Monthly._.CR." localSheetId="3" hidden="1">{#N/A,#N/A,FALSE,"Drill Sites";"WP 212",#N/A,FALSE,"MWAG EOR";"WP 213",#N/A,FALSE,"MWAG EOR";#N/A,#N/A,FALSE,"Misc. Facility";#N/A,#N/A,FALSE,"WWTP"}</definedName>
    <definedName name="wrn.1._.Bi._.Monthly._.CR." localSheetId="14" hidden="1">{#N/A,#N/A,FALSE,"Drill Sites";"WP 212",#N/A,FALSE,"MWAG EOR";"WP 213",#N/A,FALSE,"MWAG EOR";#N/A,#N/A,FALSE,"Misc. Facility";#N/A,#N/A,FALSE,"WWTP"}</definedName>
    <definedName name="wrn.1._.Bi._.Monthly._.CR." hidden="1">{#N/A,#N/A,FALSE,"Drill Sites";"WP 212",#N/A,FALSE,"MWAG EOR";"WP 213",#N/A,FALSE,"MWAG EOR";#N/A,#N/A,FALSE,"Misc. Facility";#N/A,#N/A,FALSE,"WWTP"}</definedName>
    <definedName name="wrn.10_day._.Package." localSheetId="15" hidden="1">{#N/A,#N/A,FALSE,"Balance_Sheet";#N/A,#N/A,FALSE,"income_statement_monthly";#N/A,#N/A,FALSE,"income_statement_Quarter";#N/A,#N/A,FALSE,"income_statement_ytd";#N/A,#N/A,FALSE,"income_statement_12Months"}</definedName>
    <definedName name="wrn.10_day._.Package." localSheetId="0" hidden="1">{#N/A,#N/A,FALSE,"Balance_Sheet";#N/A,#N/A,FALSE,"income_statement_monthly";#N/A,#N/A,FALSE,"income_statement_Quarter";#N/A,#N/A,FALSE,"income_statement_ytd";#N/A,#N/A,FALSE,"income_statement_12Months"}</definedName>
    <definedName name="wrn.10_day._.Package." localSheetId="3" hidden="1">{#N/A,#N/A,FALSE,"Balance_Sheet";#N/A,#N/A,FALSE,"income_statement_monthly";#N/A,#N/A,FALSE,"income_statement_Quarter";#N/A,#N/A,FALSE,"income_statement_ytd";#N/A,#N/A,FALSE,"income_statement_12Months"}</definedName>
    <definedName name="wrn.10_day._.Package." localSheetId="14" hidden="1">{#N/A,#N/A,FALSE,"Balance_Sheet";#N/A,#N/A,FALSE,"income_statement_monthly";#N/A,#N/A,FALSE,"income_statement_Quarter";#N/A,#N/A,FALSE,"income_statement_ytd";#N/A,#N/A,FALSE,"income_statement_12Months"}</definedName>
    <definedName name="wrn.10_day._.Package." hidden="1">{#N/A,#N/A,FALSE,"Balance_Sheet";#N/A,#N/A,FALSE,"income_statement_monthly";#N/A,#N/A,FALSE,"income_statement_Quarter";#N/A,#N/A,FALSE,"income_statement_ytd";#N/A,#N/A,FALSE,"income_statement_12Months"}</definedName>
    <definedName name="wrn.AAI." localSheetId="15" hidden="1">{#N/A,#N/A,FALSE,"CRPT";#N/A,#N/A,FALSE,"TREND";#N/A,#N/A,FALSE,"%Curve"}</definedName>
    <definedName name="wrn.AAI." localSheetId="0" hidden="1">{#N/A,#N/A,FALSE,"CRPT";#N/A,#N/A,FALSE,"TREND";#N/A,#N/A,FALSE,"%Curve"}</definedName>
    <definedName name="wrn.AAI." localSheetId="3" hidden="1">{#N/A,#N/A,FALSE,"CRPT";#N/A,#N/A,FALSE,"TREND";#N/A,#N/A,FALSE,"%Curve"}</definedName>
    <definedName name="wrn.AAI." localSheetId="14" hidden="1">{#N/A,#N/A,FALSE,"CRPT";#N/A,#N/A,FALSE,"TREND";#N/A,#N/A,FALSE,"%Curve"}</definedName>
    <definedName name="wrn.AAI." hidden="1">{#N/A,#N/A,FALSE,"CRPT";#N/A,#N/A,FALSE,"TREND";#N/A,#N/A,FALSE,"%Curve"}</definedName>
    <definedName name="wrn.AAI._.Report." localSheetId="15" hidden="1">{#N/A,#N/A,FALSE,"CRPT";#N/A,#N/A,FALSE,"TREND";#N/A,#N/A,FALSE,"% CURVE"}</definedName>
    <definedName name="wrn.AAI._.Report." localSheetId="0" hidden="1">{#N/A,#N/A,FALSE,"CRPT";#N/A,#N/A,FALSE,"TREND";#N/A,#N/A,FALSE,"% CURVE"}</definedName>
    <definedName name="wrn.AAI._.Report." localSheetId="3" hidden="1">{#N/A,#N/A,FALSE,"CRPT";#N/A,#N/A,FALSE,"TREND";#N/A,#N/A,FALSE,"% CURVE"}</definedName>
    <definedName name="wrn.AAI._.Report." localSheetId="14" hidden="1">{#N/A,#N/A,FALSE,"CRPT";#N/A,#N/A,FALSE,"TREND";#N/A,#N/A,FALSE,"% CURVE"}</definedName>
    <definedName name="wrn.AAI._.Report." hidden="1">{#N/A,#N/A,FALSE,"CRPT";#N/A,#N/A,FALSE,"TREND";#N/A,#N/A,FALSE,"% CURVE"}</definedName>
    <definedName name="wrn.Annual._.Cost._.Adjustment." localSheetId="15" hidden="1">{#N/A,#N/A,FALSE,"Cost Adjustment";#N/A,#N/A,FALSE,"A &amp; G Annual";#N/A,#N/A,FALSE,"Tons";#N/A,#N/A,FALSE,"Fringe Benefit Loading";#N/A,#N/A,FALSE,"Permit, Bond and Rec. Costs";"Annual Shift Diff",#N/A,FALSE,"Cover Pages (SD)";#N/A,#N/A,FALSE,"Shift Differential (SD)";#N/A,#N/A,FALSE,"Reconciliation (SL)";#N/A,#N/A,FALSE,"Salary (SL)";#N/A,#N/A,FALSE,"Wksht (ER)"}</definedName>
    <definedName name="wrn.Annual._.Cost._.Adjustment." localSheetId="0" hidden="1">{#N/A,#N/A,FALSE,"Cost Adjustment";#N/A,#N/A,FALSE,"A &amp; G Annual";#N/A,#N/A,FALSE,"Tons";#N/A,#N/A,FALSE,"Fringe Benefit Loading";#N/A,#N/A,FALSE,"Permit, Bond and Rec. Costs";"Annual Shift Diff",#N/A,FALSE,"Cover Pages (SD)";#N/A,#N/A,FALSE,"Shift Differential (SD)";#N/A,#N/A,FALSE,"Reconciliation (SL)";#N/A,#N/A,FALSE,"Salary (SL)";#N/A,#N/A,FALSE,"Wksht (ER)"}</definedName>
    <definedName name="wrn.Annual._.Cost._.Adjustment." localSheetId="3" hidden="1">{#N/A,#N/A,FALSE,"Cost Adjustment";#N/A,#N/A,FALSE,"A &amp; G Annual";#N/A,#N/A,FALSE,"Tons";#N/A,#N/A,FALSE,"Fringe Benefit Loading";#N/A,#N/A,FALSE,"Permit, Bond and Rec. Costs";"Annual Shift Diff",#N/A,FALSE,"Cover Pages (SD)";#N/A,#N/A,FALSE,"Shift Differential (SD)";#N/A,#N/A,FALSE,"Reconciliation (SL)";#N/A,#N/A,FALSE,"Salary (SL)";#N/A,#N/A,FALSE,"Wksht (ER)"}</definedName>
    <definedName name="wrn.Annual._.Cost._.Adjustment." localSheetId="14" hidden="1">{#N/A,#N/A,FALSE,"Cost Adjustment";#N/A,#N/A,FALSE,"A &amp; G Annual";#N/A,#N/A,FALSE,"Tons";#N/A,#N/A,FALSE,"Fringe Benefit Loading";#N/A,#N/A,FALSE,"Permit, Bond and Rec. Costs";"Annual Shift Diff",#N/A,FALSE,"Cover Pages (SD)";#N/A,#N/A,FALSE,"Shift Differential (SD)";#N/A,#N/A,FALSE,"Reconciliation (SL)";#N/A,#N/A,FALSE,"Salary (SL)";#N/A,#N/A,FALSE,"Wksht (ER)"}</definedName>
    <definedName name="wrn.Annual._.Cost._.Adjustment." hidden="1">{#N/A,#N/A,FALSE,"Cost Adjustment";#N/A,#N/A,FALSE,"A &amp; G Annual";#N/A,#N/A,FALSE,"Tons";#N/A,#N/A,FALSE,"Fringe Benefit Loading";#N/A,#N/A,FALSE,"Permit, Bond and Rec. Costs";"Annual Shift Diff",#N/A,FALSE,"Cover Pages (SD)";#N/A,#N/A,FALSE,"Shift Differential (SD)";#N/A,#N/A,FALSE,"Reconciliation (SL)";#N/A,#N/A,FALSE,"Salary (SL)";#N/A,#N/A,FALSE,"Wksht (ER)"}</definedName>
    <definedName name="wrn.Annual._.Productivity._.Calc." localSheetId="15" hidden="1">{#N/A,#N/A,FALSE,"Summary (PC)";#N/A,#N/A,FALSE,"Production (PC)";#N/A,#N/A,FALSE,"Adj Hour Wksht (PC)";#N/A,#N/A,FALSE,"605&amp;606 Hrs (PC)";#N/A,#N/A,FALSE,"Rept Interval (PC)";#N/A,#N/A,FALSE,"Sum Prod (PC)";#N/A,#N/A,FALSE,"Rec. Wksht (PC)";#N/A,#N/A,FALSE,"Loc 13 Allocation (PC)"}</definedName>
    <definedName name="wrn.Annual._.Productivity._.Calc." localSheetId="0" hidden="1">{#N/A,#N/A,FALSE,"Summary (PC)";#N/A,#N/A,FALSE,"Production (PC)";#N/A,#N/A,FALSE,"Adj Hour Wksht (PC)";#N/A,#N/A,FALSE,"605&amp;606 Hrs (PC)";#N/A,#N/A,FALSE,"Rept Interval (PC)";#N/A,#N/A,FALSE,"Sum Prod (PC)";#N/A,#N/A,FALSE,"Rec. Wksht (PC)";#N/A,#N/A,FALSE,"Loc 13 Allocation (PC)"}</definedName>
    <definedName name="wrn.Annual._.Productivity._.Calc." localSheetId="3" hidden="1">{#N/A,#N/A,FALSE,"Summary (PC)";#N/A,#N/A,FALSE,"Production (PC)";#N/A,#N/A,FALSE,"Adj Hour Wksht (PC)";#N/A,#N/A,FALSE,"605&amp;606 Hrs (PC)";#N/A,#N/A,FALSE,"Rept Interval (PC)";#N/A,#N/A,FALSE,"Sum Prod (PC)";#N/A,#N/A,FALSE,"Rec. Wksht (PC)";#N/A,#N/A,FALSE,"Loc 13 Allocation (PC)"}</definedName>
    <definedName name="wrn.Annual._.Productivity._.Calc." localSheetId="14" hidden="1">{#N/A,#N/A,FALSE,"Summary (PC)";#N/A,#N/A,FALSE,"Production (PC)";#N/A,#N/A,FALSE,"Adj Hour Wksht (PC)";#N/A,#N/A,FALSE,"605&amp;606 Hrs (PC)";#N/A,#N/A,FALSE,"Rept Interval (PC)";#N/A,#N/A,FALSE,"Sum Prod (PC)";#N/A,#N/A,FALSE,"Rec. Wksht (PC)";#N/A,#N/A,FALSE,"Loc 13 Allocation (PC)"}</definedName>
    <definedName name="wrn.Annual._.Productivity._.Calc." hidden="1">{#N/A,#N/A,FALSE,"Summary (PC)";#N/A,#N/A,FALSE,"Production (PC)";#N/A,#N/A,FALSE,"Adj Hour Wksht (PC)";#N/A,#N/A,FALSE,"605&amp;606 Hrs (PC)";#N/A,#N/A,FALSE,"Rept Interval (PC)";#N/A,#N/A,FALSE,"Sum Prod (PC)";#N/A,#N/A,FALSE,"Rec. Wksht (PC)";#N/A,#N/A,FALSE,"Loc 13 Allocation (PC)"}</definedName>
    <definedName name="wrn.Anvil." localSheetId="15" hidden="1">{#N/A,#N/A,FALSE,"CRPT";#N/A,#N/A,FALSE,"PCS ";#N/A,#N/A,FALSE,"TREND";#N/A,#N/A,FALSE,"% CURVE";#N/A,#N/A,FALSE,"FWICALC";#N/A,#N/A,FALSE,"CONTINGENCY";#N/A,#N/A,FALSE,"7616 Fab";#N/A,#N/A,FALSE,"7616 NSK"}</definedName>
    <definedName name="wrn.Anvil." localSheetId="0" hidden="1">{#N/A,#N/A,FALSE,"CRPT";#N/A,#N/A,FALSE,"PCS ";#N/A,#N/A,FALSE,"TREND";#N/A,#N/A,FALSE,"% CURVE";#N/A,#N/A,FALSE,"FWICALC";#N/A,#N/A,FALSE,"CONTINGENCY";#N/A,#N/A,FALSE,"7616 Fab";#N/A,#N/A,FALSE,"7616 NSK"}</definedName>
    <definedName name="wrn.Anvil." localSheetId="3" hidden="1">{#N/A,#N/A,FALSE,"CRPT";#N/A,#N/A,FALSE,"PCS ";#N/A,#N/A,FALSE,"TREND";#N/A,#N/A,FALSE,"% CURVE";#N/A,#N/A,FALSE,"FWICALC";#N/A,#N/A,FALSE,"CONTINGENCY";#N/A,#N/A,FALSE,"7616 Fab";#N/A,#N/A,FALSE,"7616 NSK"}</definedName>
    <definedName name="wrn.Anvil." localSheetId="14" hidden="1">{#N/A,#N/A,FALSE,"CRPT";#N/A,#N/A,FALSE,"PCS ";#N/A,#N/A,FALSE,"TREND";#N/A,#N/A,FALSE,"% CURVE";#N/A,#N/A,FALSE,"FWICALC";#N/A,#N/A,FALSE,"CONTINGENCY";#N/A,#N/A,FALSE,"7616 Fab";#N/A,#N/A,FALSE,"7616 NSK"}</definedName>
    <definedName name="wrn.Anvil." hidden="1">{#N/A,#N/A,FALSE,"CRPT";#N/A,#N/A,FALSE,"PCS ";#N/A,#N/A,FALSE,"TREND";#N/A,#N/A,FALSE,"% CURVE";#N/A,#N/A,FALSE,"FWICALC";#N/A,#N/A,FALSE,"CONTINGENCY";#N/A,#N/A,FALSE,"7616 Fab";#N/A,#N/A,FALSE,"7616 NSK"}</definedName>
    <definedName name="wrn.AREA._.INCOME." localSheetId="15" hidden="1">{"SUMMARY",#N/A,FALSE,"TENYEAR";"YEAR2000",#N/A,FALSE,"TENYEAR";"YEAR2001",#N/A,FALSE,"TENYEAR";"YEAR2002",#N/A,FALSE,"TENYEAR";"YEAR2003",#N/A,FALSE,"TENYEAR";"YEAR2004",#N/A,FALSE,"TENYEAR";"YEAR2005",#N/A,FALSE,"TENYEAR";"YEAR96",#N/A,FALSE,"TENYEAR";"YEAR97",#N/A,FALSE,"TENYEAR";"YEAR98",#N/A,FALSE,"TENYEAR";"YEAR99",#N/A,FALSE,"TENYEAR"}</definedName>
    <definedName name="wrn.AREA._.INCOME." localSheetId="0" hidden="1">{"SUMMARY",#N/A,FALSE,"TENYEAR";"YEAR2000",#N/A,FALSE,"TENYEAR";"YEAR2001",#N/A,FALSE,"TENYEAR";"YEAR2002",#N/A,FALSE,"TENYEAR";"YEAR2003",#N/A,FALSE,"TENYEAR";"YEAR2004",#N/A,FALSE,"TENYEAR";"YEAR2005",#N/A,FALSE,"TENYEAR";"YEAR96",#N/A,FALSE,"TENYEAR";"YEAR97",#N/A,FALSE,"TENYEAR";"YEAR98",#N/A,FALSE,"TENYEAR";"YEAR99",#N/A,FALSE,"TENYEAR"}</definedName>
    <definedName name="wrn.AREA._.INCOME." localSheetId="3" hidden="1">{"SUMMARY",#N/A,FALSE,"TENYEAR";"YEAR2000",#N/A,FALSE,"TENYEAR";"YEAR2001",#N/A,FALSE,"TENYEAR";"YEAR2002",#N/A,FALSE,"TENYEAR";"YEAR2003",#N/A,FALSE,"TENYEAR";"YEAR2004",#N/A,FALSE,"TENYEAR";"YEAR2005",#N/A,FALSE,"TENYEAR";"YEAR96",#N/A,FALSE,"TENYEAR";"YEAR97",#N/A,FALSE,"TENYEAR";"YEAR98",#N/A,FALSE,"TENYEAR";"YEAR99",#N/A,FALSE,"TENYEAR"}</definedName>
    <definedName name="wrn.AREA._.INCOME." localSheetId="14" hidden="1">{"SUMMARY",#N/A,FALSE,"TENYEAR";"YEAR2000",#N/A,FALSE,"TENYEAR";"YEAR2001",#N/A,FALSE,"TENYEAR";"YEAR2002",#N/A,FALSE,"TENYEAR";"YEAR2003",#N/A,FALSE,"TENYEAR";"YEAR2004",#N/A,FALSE,"TENYEAR";"YEAR2005",#N/A,FALSE,"TENYEAR";"YEAR96",#N/A,FALSE,"TENYEAR";"YEAR97",#N/A,FALSE,"TENYEAR";"YEAR98",#N/A,FALSE,"TENYEAR";"YEAR99",#N/A,FALSE,"TENYEAR"}</definedName>
    <definedName name="wrn.AREA._.INCOME." hidden="1">{"SUMMARY",#N/A,FALSE,"TENYEAR";"YEAR2000",#N/A,FALSE,"TENYEAR";"YEAR2001",#N/A,FALSE,"TENYEAR";"YEAR2002",#N/A,FALSE,"TENYEAR";"YEAR2003",#N/A,FALSE,"TENYEAR";"YEAR2004",#N/A,FALSE,"TENYEAR";"YEAR2005",#N/A,FALSE,"TENYEAR";"YEAR96",#N/A,FALSE,"TENYEAR";"YEAR97",#N/A,FALSE,"TENYEAR";"YEAR98",#N/A,FALSE,"TENYEAR";"YEAR99",#N/A,FALSE,"TENYEAR"}</definedName>
    <definedName name="wrn.Budget._.Model." localSheetId="15" hidden="1">{#N/A,#N/A,FALSE,"Quant";#N/A,#N/A,FALSE,"Equip_Hours";#N/A,#N/A,FALSE,"Equip_Info";#N/A,#N/A,FALSE,"Supply_Cost";#N/A,#N/A,FALSE,"Lab_Hrs_Gr2";#N/A,#N/A,FALSE,"Lab_Hrs_Gr1";#N/A,#N/A,FALSE,"Labor_Rqmt";#N/A,#N/A,FALSE,"Oper_Labor_Cost";#N/A,#N/A,FALSE,"Maint_Lbr_Cost";#N/A,#N/A,FALSE,"Equip_Oper_Cost";#N/A,#N/A,FALSE,"Equip_Maint_Cst";#N/A,#N/A,FALSE,"Salary";#N/A,#N/A,FALSE,"Mgmt_Ctrl_Oper";#N/A,#N/A,FALSE,"Mgmt_Ctrl_Maint";#N/A,#N/A,FALSE,"Mgmt_Ctrl_Tot"}</definedName>
    <definedName name="wrn.Budget._.Model." localSheetId="0" hidden="1">{#N/A,#N/A,FALSE,"Quant";#N/A,#N/A,FALSE,"Equip_Hours";#N/A,#N/A,FALSE,"Equip_Info";#N/A,#N/A,FALSE,"Supply_Cost";#N/A,#N/A,FALSE,"Lab_Hrs_Gr2";#N/A,#N/A,FALSE,"Lab_Hrs_Gr1";#N/A,#N/A,FALSE,"Labor_Rqmt";#N/A,#N/A,FALSE,"Oper_Labor_Cost";#N/A,#N/A,FALSE,"Maint_Lbr_Cost";#N/A,#N/A,FALSE,"Equip_Oper_Cost";#N/A,#N/A,FALSE,"Equip_Maint_Cst";#N/A,#N/A,FALSE,"Salary";#N/A,#N/A,FALSE,"Mgmt_Ctrl_Oper";#N/A,#N/A,FALSE,"Mgmt_Ctrl_Maint";#N/A,#N/A,FALSE,"Mgmt_Ctrl_Tot"}</definedName>
    <definedName name="wrn.Budget._.Model." localSheetId="3" hidden="1">{#N/A,#N/A,FALSE,"Quant";#N/A,#N/A,FALSE,"Equip_Hours";#N/A,#N/A,FALSE,"Equip_Info";#N/A,#N/A,FALSE,"Supply_Cost";#N/A,#N/A,FALSE,"Lab_Hrs_Gr2";#N/A,#N/A,FALSE,"Lab_Hrs_Gr1";#N/A,#N/A,FALSE,"Labor_Rqmt";#N/A,#N/A,FALSE,"Oper_Labor_Cost";#N/A,#N/A,FALSE,"Maint_Lbr_Cost";#N/A,#N/A,FALSE,"Equip_Oper_Cost";#N/A,#N/A,FALSE,"Equip_Maint_Cst";#N/A,#N/A,FALSE,"Salary";#N/A,#N/A,FALSE,"Mgmt_Ctrl_Oper";#N/A,#N/A,FALSE,"Mgmt_Ctrl_Maint";#N/A,#N/A,FALSE,"Mgmt_Ctrl_Tot"}</definedName>
    <definedName name="wrn.Budget._.Model." localSheetId="14" hidden="1">{#N/A,#N/A,FALSE,"Quant";#N/A,#N/A,FALSE,"Equip_Hours";#N/A,#N/A,FALSE,"Equip_Info";#N/A,#N/A,FALSE,"Supply_Cost";#N/A,#N/A,FALSE,"Lab_Hrs_Gr2";#N/A,#N/A,FALSE,"Lab_Hrs_Gr1";#N/A,#N/A,FALSE,"Labor_Rqmt";#N/A,#N/A,FALSE,"Oper_Labor_Cost";#N/A,#N/A,FALSE,"Maint_Lbr_Cost";#N/A,#N/A,FALSE,"Equip_Oper_Cost";#N/A,#N/A,FALSE,"Equip_Maint_Cst";#N/A,#N/A,FALSE,"Salary";#N/A,#N/A,FALSE,"Mgmt_Ctrl_Oper";#N/A,#N/A,FALSE,"Mgmt_Ctrl_Maint";#N/A,#N/A,FALSE,"Mgmt_Ctrl_Tot"}</definedName>
    <definedName name="wrn.Budget._.Model." hidden="1">{#N/A,#N/A,FALSE,"Quant";#N/A,#N/A,FALSE,"Equip_Hours";#N/A,#N/A,FALSE,"Equip_Info";#N/A,#N/A,FALSE,"Supply_Cost";#N/A,#N/A,FALSE,"Lab_Hrs_Gr2";#N/A,#N/A,FALSE,"Lab_Hrs_Gr1";#N/A,#N/A,FALSE,"Labor_Rqmt";#N/A,#N/A,FALSE,"Oper_Labor_Cost";#N/A,#N/A,FALSE,"Maint_Lbr_Cost";#N/A,#N/A,FALSE,"Equip_Oper_Cost";#N/A,#N/A,FALSE,"Equip_Maint_Cst";#N/A,#N/A,FALSE,"Salary";#N/A,#N/A,FALSE,"Mgmt_Ctrl_Oper";#N/A,#N/A,FALSE,"Mgmt_Ctrl_Maint";#N/A,#N/A,FALSE,"Mgmt_Ctrl_Tot"}</definedName>
    <definedName name="wrn.Budget._.Model._1" localSheetId="15" hidden="1">{#N/A,#N/A,FALSE,"Quant";#N/A,#N/A,FALSE,"Equip_Hours";#N/A,#N/A,FALSE,"Equip_Info";#N/A,#N/A,FALSE,"Supply_Cost";#N/A,#N/A,FALSE,"Lab_Hrs_Gr2";#N/A,#N/A,FALSE,"Lab_Hrs_Gr1";#N/A,#N/A,FALSE,"Labor_Rqmt";#N/A,#N/A,FALSE,"Oper_Labor_Cost";#N/A,#N/A,FALSE,"Maint_Lbr_Cost";#N/A,#N/A,FALSE,"Equip_Oper_Cost";#N/A,#N/A,FALSE,"Equip_Maint_Cst";#N/A,#N/A,FALSE,"Salary";#N/A,#N/A,FALSE,"Mgmt_Ctrl_Oper";#N/A,#N/A,FALSE,"Mgmt_Ctrl_Maint";#N/A,#N/A,FALSE,"Mgmt_Ctrl_Tot"}</definedName>
    <definedName name="wrn.Budget._.Model._1" localSheetId="0" hidden="1">{#N/A,#N/A,FALSE,"Quant";#N/A,#N/A,FALSE,"Equip_Hours";#N/A,#N/A,FALSE,"Equip_Info";#N/A,#N/A,FALSE,"Supply_Cost";#N/A,#N/A,FALSE,"Lab_Hrs_Gr2";#N/A,#N/A,FALSE,"Lab_Hrs_Gr1";#N/A,#N/A,FALSE,"Labor_Rqmt";#N/A,#N/A,FALSE,"Oper_Labor_Cost";#N/A,#N/A,FALSE,"Maint_Lbr_Cost";#N/A,#N/A,FALSE,"Equip_Oper_Cost";#N/A,#N/A,FALSE,"Equip_Maint_Cst";#N/A,#N/A,FALSE,"Salary";#N/A,#N/A,FALSE,"Mgmt_Ctrl_Oper";#N/A,#N/A,FALSE,"Mgmt_Ctrl_Maint";#N/A,#N/A,FALSE,"Mgmt_Ctrl_Tot"}</definedName>
    <definedName name="wrn.Budget._.Model._1" localSheetId="3" hidden="1">{#N/A,#N/A,FALSE,"Quant";#N/A,#N/A,FALSE,"Equip_Hours";#N/A,#N/A,FALSE,"Equip_Info";#N/A,#N/A,FALSE,"Supply_Cost";#N/A,#N/A,FALSE,"Lab_Hrs_Gr2";#N/A,#N/A,FALSE,"Lab_Hrs_Gr1";#N/A,#N/A,FALSE,"Labor_Rqmt";#N/A,#N/A,FALSE,"Oper_Labor_Cost";#N/A,#N/A,FALSE,"Maint_Lbr_Cost";#N/A,#N/A,FALSE,"Equip_Oper_Cost";#N/A,#N/A,FALSE,"Equip_Maint_Cst";#N/A,#N/A,FALSE,"Salary";#N/A,#N/A,FALSE,"Mgmt_Ctrl_Oper";#N/A,#N/A,FALSE,"Mgmt_Ctrl_Maint";#N/A,#N/A,FALSE,"Mgmt_Ctrl_Tot"}</definedName>
    <definedName name="wrn.Budget._.Model._1" localSheetId="14" hidden="1">{#N/A,#N/A,FALSE,"Quant";#N/A,#N/A,FALSE,"Equip_Hours";#N/A,#N/A,FALSE,"Equip_Info";#N/A,#N/A,FALSE,"Supply_Cost";#N/A,#N/A,FALSE,"Lab_Hrs_Gr2";#N/A,#N/A,FALSE,"Lab_Hrs_Gr1";#N/A,#N/A,FALSE,"Labor_Rqmt";#N/A,#N/A,FALSE,"Oper_Labor_Cost";#N/A,#N/A,FALSE,"Maint_Lbr_Cost";#N/A,#N/A,FALSE,"Equip_Oper_Cost";#N/A,#N/A,FALSE,"Equip_Maint_Cst";#N/A,#N/A,FALSE,"Salary";#N/A,#N/A,FALSE,"Mgmt_Ctrl_Oper";#N/A,#N/A,FALSE,"Mgmt_Ctrl_Maint";#N/A,#N/A,FALSE,"Mgmt_Ctrl_Tot"}</definedName>
    <definedName name="wrn.Budget._.Model._1" hidden="1">{#N/A,#N/A,FALSE,"Quant";#N/A,#N/A,FALSE,"Equip_Hours";#N/A,#N/A,FALSE,"Equip_Info";#N/A,#N/A,FALSE,"Supply_Cost";#N/A,#N/A,FALSE,"Lab_Hrs_Gr2";#N/A,#N/A,FALSE,"Lab_Hrs_Gr1";#N/A,#N/A,FALSE,"Labor_Rqmt";#N/A,#N/A,FALSE,"Oper_Labor_Cost";#N/A,#N/A,FALSE,"Maint_Lbr_Cost";#N/A,#N/A,FALSE,"Equip_Oper_Cost";#N/A,#N/A,FALSE,"Equip_Maint_Cst";#N/A,#N/A,FALSE,"Salary";#N/A,#N/A,FALSE,"Mgmt_Ctrl_Oper";#N/A,#N/A,FALSE,"Mgmt_Ctrl_Maint";#N/A,#N/A,FALSE,"Mgmt_Ctrl_Tot"}</definedName>
    <definedName name="wrn.Cost._.Adjustment." localSheetId="15" hidden="1">{#N/A,#N/A,FALSE,"Cost Adjustment "}</definedName>
    <definedName name="wrn.Cost._.Adjustment." localSheetId="0" hidden="1">{#N/A,#N/A,FALSE,"Cost Adjustment "}</definedName>
    <definedName name="wrn.Cost._.Adjustment." localSheetId="3" hidden="1">{#N/A,#N/A,FALSE,"Cost Adjustment "}</definedName>
    <definedName name="wrn.Cost._.Adjustment." localSheetId="14" hidden="1">{#N/A,#N/A,FALSE,"Cost Adjustment "}</definedName>
    <definedName name="wrn.Cost._.Adjustment." hidden="1">{#N/A,#N/A,FALSE,"Cost Adjustment "}</definedName>
    <definedName name="wrn.Customer._.Counts._.Electric." localSheetId="17" hidden="1">{#N/A,#N/A,FALSE,"Pg 6a CustCount_Electric";#N/A,#N/A,FALSE,"QA";"monthly",#N/A,FALSE,"Elect_Cust#Avg";"Year To Date",#N/A,FALSE,"Elect_Cust#Avg";"Rollling 12 months ended",#N/A,FALSE,"Elect_Cust#Avg";"Budget Month",#N/A,FALSE,"Electric";"Budget YTD",#N/A,FALSE,"Electric";"Budget 12 months",#N/A,FALSE,"Electric"}</definedName>
    <definedName name="wrn.Customer._.Counts._.Electric." localSheetId="15" hidden="1">{#N/A,#N/A,FALSE,"Pg 6a CustCount_Electric";#N/A,#N/A,FALSE,"QA";"monthly",#N/A,FALSE,"Elect_Cust#Avg";"Year To Date",#N/A,FALSE,"Elect_Cust#Avg";"Rollling 12 months ended",#N/A,FALSE,"Elect_Cust#Avg";"Budget Month",#N/A,FALSE,"Electric";"Budget YTD",#N/A,FALSE,"Electric";"Budget 12 months",#N/A,FALSE,"Electric"}</definedName>
    <definedName name="wrn.Customer._.Counts._.Electric." localSheetId="0" hidden="1">{#N/A,#N/A,FALSE,"Pg 6a CustCount_Electric";#N/A,#N/A,FALSE,"QA";"monthly",#N/A,FALSE,"Elect_Cust#Avg";"Year To Date",#N/A,FALSE,"Elect_Cust#Avg";"Rollling 12 months ended",#N/A,FALSE,"Elect_Cust#Avg";"Budget Month",#N/A,FALSE,"Electric";"Budget YTD",#N/A,FALSE,"Electric";"Budget 12 months",#N/A,FALSE,"Electric"}</definedName>
    <definedName name="wrn.Customer._.Counts._.Electric." localSheetId="3" hidden="1">{#N/A,#N/A,FALSE,"Pg 6a CustCount_Electric";#N/A,#N/A,FALSE,"QA";"monthly",#N/A,FALSE,"Elect_Cust#Avg";"Year To Date",#N/A,FALSE,"Elect_Cust#Avg";"Rollling 12 months ended",#N/A,FALSE,"Elect_Cust#Avg";"Budget Month",#N/A,FALSE,"Electric";"Budget YTD",#N/A,FALSE,"Electric";"Budget 12 months",#N/A,FALSE,"Electric"}</definedName>
    <definedName name="wrn.Customer._.Counts._.Electric." localSheetId="14" hidden="1">{#N/A,#N/A,FALSE,"Pg 6a CustCount_Electric";#N/A,#N/A,FALSE,"QA";"monthly",#N/A,FALSE,"Elect_Cust#Avg";"Year To Date",#N/A,FALSE,"Elect_Cust#Avg";"Rollling 12 months ended",#N/A,FALSE,"Elect_Cust#Avg";"Budget Month",#N/A,FALSE,"Electric";"Budget YTD",#N/A,FALSE,"Electric";"Budget 12 months",#N/A,FALSE,"Electric"}</definedName>
    <definedName name="wrn.Customer._.Counts._.Electric." hidden="1">{#N/A,#N/A,FALSE,"Pg 6a CustCount_Electric";#N/A,#N/A,FALSE,"QA";"monthly",#N/A,FALSE,"Elect_Cust#Avg";"Year To Date",#N/A,FALSE,"Elect_Cust#Avg";"Rollling 12 months ended",#N/A,FALSE,"Elect_Cust#Avg";"Budget Month",#N/A,FALSE,"Electric";"Budget YTD",#N/A,FALSE,"Electric";"Budget 12 months",#N/A,FALSE,"Electric"}</definedName>
    <definedName name="wrn.Customer._.Counts._.Gas." localSheetId="17" hidden="1">{#N/A,#N/A,FALSE,"Pg 6b CustCount_Gas";#N/A,#N/A,FALSE,"QA";#N/A,#N/A,FALSE,"Report";#N/A,#N/A,FALSE,"forecast"}</definedName>
    <definedName name="wrn.Customer._.Counts._.Gas." localSheetId="15" hidden="1">{#N/A,#N/A,FALSE,"Pg 6b CustCount_Gas";#N/A,#N/A,FALSE,"QA";#N/A,#N/A,FALSE,"Report";#N/A,#N/A,FALSE,"forecast"}</definedName>
    <definedName name="wrn.Customer._.Counts._.Gas." localSheetId="0" hidden="1">{#N/A,#N/A,FALSE,"Pg 6b CustCount_Gas";#N/A,#N/A,FALSE,"QA";#N/A,#N/A,FALSE,"Report";#N/A,#N/A,FALSE,"forecast"}</definedName>
    <definedName name="wrn.Customer._.Counts._.Gas." localSheetId="3" hidden="1">{#N/A,#N/A,FALSE,"Pg 6b CustCount_Gas";#N/A,#N/A,FALSE,"QA";#N/A,#N/A,FALSE,"Report";#N/A,#N/A,FALSE,"forecast"}</definedName>
    <definedName name="wrn.Customer._.Counts._.Gas." localSheetId="14" hidden="1">{#N/A,#N/A,FALSE,"Pg 6b CustCount_Gas";#N/A,#N/A,FALSE,"QA";#N/A,#N/A,FALSE,"Report";#N/A,#N/A,FALSE,"forecast"}</definedName>
    <definedName name="wrn.Customer._.Counts._.Gas." hidden="1">{#N/A,#N/A,FALSE,"Pg 6b CustCount_Gas";#N/A,#N/A,FALSE,"QA";#N/A,#N/A,FALSE,"Report";#N/A,#N/A,FALSE,"forecast"}</definedName>
    <definedName name="wrn.Depreciation." localSheetId="15" hidden="1">{#N/A,#N/A,TRUE,"Depreciation Summary";#N/A,#N/A,TRUE,"18, 21 &amp; 22 Depreciation";#N/A,#N/A,TRUE,"11 &amp; 12 Depreciation"}</definedName>
    <definedName name="wrn.Depreciation." localSheetId="0" hidden="1">{#N/A,#N/A,TRUE,"Depreciation Summary";#N/A,#N/A,TRUE,"18, 21 &amp; 22 Depreciation";#N/A,#N/A,TRUE,"11 &amp; 12 Depreciation"}</definedName>
    <definedName name="wrn.Depreciation." localSheetId="3" hidden="1">{#N/A,#N/A,TRUE,"Depreciation Summary";#N/A,#N/A,TRUE,"18, 21 &amp; 22 Depreciation";#N/A,#N/A,TRUE,"11 &amp; 12 Depreciation"}</definedName>
    <definedName name="wrn.Depreciation." localSheetId="14" hidden="1">{#N/A,#N/A,TRUE,"Depreciation Summary";#N/A,#N/A,TRUE,"18, 21 &amp; 22 Depreciation";#N/A,#N/A,TRUE,"11 &amp; 12 Depreciation"}</definedName>
    <definedName name="wrn.Depreciation." hidden="1">{#N/A,#N/A,TRUE,"Depreciation Summary";#N/A,#N/A,TRUE,"18, 21 &amp; 22 Depreciation";#N/A,#N/A,TRUE,"11 &amp; 12 Depreciation"}</definedName>
    <definedName name="wrn.ECR." localSheetId="15" hidden="1">{#N/A,#N/A,FALSE,"schA"}</definedName>
    <definedName name="wrn.ECR." localSheetId="0" hidden="1">{#N/A,#N/A,FALSE,"schA"}</definedName>
    <definedName name="wrn.ECR." localSheetId="3" hidden="1">{#N/A,#N/A,FALSE,"schA"}</definedName>
    <definedName name="wrn.ECR." localSheetId="14" hidden="1">{#N/A,#N/A,FALSE,"schA"}</definedName>
    <definedName name="wrn.ECR." hidden="1">{#N/A,#N/A,FALSE,"schA"}</definedName>
    <definedName name="wrn.ESTIMATE." localSheetId="15" hidden="1">{#N/A,#N/A,FALSE,"CESTSUM";#N/A,#N/A,FALSE,"est sum A";#N/A,#N/A,FALSE,"est detail A"}</definedName>
    <definedName name="wrn.ESTIMATE." localSheetId="0" hidden="1">{#N/A,#N/A,FALSE,"CESTSUM";#N/A,#N/A,FALSE,"est sum A";#N/A,#N/A,FALSE,"est detail A"}</definedName>
    <definedName name="wrn.ESTIMATE." localSheetId="3" hidden="1">{#N/A,#N/A,FALSE,"CESTSUM";#N/A,#N/A,FALSE,"est sum A";#N/A,#N/A,FALSE,"est detail A"}</definedName>
    <definedName name="wrn.ESTIMATE." localSheetId="14" hidden="1">{#N/A,#N/A,FALSE,"CESTSUM";#N/A,#N/A,FALSE,"est sum A";#N/A,#N/A,FALSE,"est detail A"}</definedName>
    <definedName name="wrn.ESTIMATE." hidden="1">{#N/A,#N/A,FALSE,"CESTSUM";#N/A,#N/A,FALSE,"est sum A";#N/A,#N/A,FALSE,"est detail A"}</definedName>
    <definedName name="wrn.Forecast." localSheetId="15" hidden="1">{#N/A,#N/A,TRUE,"Assumptions";#N/A,#N/A,TRUE,"Deferred Stripping";#N/A,#N/A,TRUE,"Tonnage Variance";#N/A,#N/A,TRUE,"WEC";#N/A,#N/A,TRUE,"WEC00";#N/A,#N/A,TRUE,"WEC10";#N/A,#N/A,TRUE,"WEC11";#N/A,#N/A,TRUE,"WEC12";#N/A,#N/A,TRUE,"WEC13";#N/A,#N/A,TRUE,"WEC15";#N/A,#N/A,TRUE,"WEC16";#N/A,#N/A,TRUE,"WEC17";#N/A,#N/A,TRUE,"WEC18";#N/A,#N/A,TRUE,"WEC19";#N/A,#N/A,TRUE,"WEC21";#N/A,#N/A,TRUE,"WEC22";#N/A,#N/A,TRUE,"WEC24";#N/A,#N/A,TRUE,"WEC25";#N/A,#N/A,TRUE,"WEC26";#N/A,#N/A,TRUE,"WEC27";#N/A,#N/A,TRUE,"WEC43";#N/A,#N/A,TRUE,"WSC_I";#N/A,#N/A,TRUE,"CASHFLOW"}</definedName>
    <definedName name="wrn.Forecast." localSheetId="0" hidden="1">{#N/A,#N/A,TRUE,"Assumptions";#N/A,#N/A,TRUE,"Deferred Stripping";#N/A,#N/A,TRUE,"Tonnage Variance";#N/A,#N/A,TRUE,"WEC";#N/A,#N/A,TRUE,"WEC00";#N/A,#N/A,TRUE,"WEC10";#N/A,#N/A,TRUE,"WEC11";#N/A,#N/A,TRUE,"WEC12";#N/A,#N/A,TRUE,"WEC13";#N/A,#N/A,TRUE,"WEC15";#N/A,#N/A,TRUE,"WEC16";#N/A,#N/A,TRUE,"WEC17";#N/A,#N/A,TRUE,"WEC18";#N/A,#N/A,TRUE,"WEC19";#N/A,#N/A,TRUE,"WEC21";#N/A,#N/A,TRUE,"WEC22";#N/A,#N/A,TRUE,"WEC24";#N/A,#N/A,TRUE,"WEC25";#N/A,#N/A,TRUE,"WEC26";#N/A,#N/A,TRUE,"WEC27";#N/A,#N/A,TRUE,"WEC43";#N/A,#N/A,TRUE,"WSC_I";#N/A,#N/A,TRUE,"CASHFLOW"}</definedName>
    <definedName name="wrn.Forecast." localSheetId="3" hidden="1">{#N/A,#N/A,TRUE,"Assumptions";#N/A,#N/A,TRUE,"Deferred Stripping";#N/A,#N/A,TRUE,"Tonnage Variance";#N/A,#N/A,TRUE,"WEC";#N/A,#N/A,TRUE,"WEC00";#N/A,#N/A,TRUE,"WEC10";#N/A,#N/A,TRUE,"WEC11";#N/A,#N/A,TRUE,"WEC12";#N/A,#N/A,TRUE,"WEC13";#N/A,#N/A,TRUE,"WEC15";#N/A,#N/A,TRUE,"WEC16";#N/A,#N/A,TRUE,"WEC17";#N/A,#N/A,TRUE,"WEC18";#N/A,#N/A,TRUE,"WEC19";#N/A,#N/A,TRUE,"WEC21";#N/A,#N/A,TRUE,"WEC22";#N/A,#N/A,TRUE,"WEC24";#N/A,#N/A,TRUE,"WEC25";#N/A,#N/A,TRUE,"WEC26";#N/A,#N/A,TRUE,"WEC27";#N/A,#N/A,TRUE,"WEC43";#N/A,#N/A,TRUE,"WSC_I";#N/A,#N/A,TRUE,"CASHFLOW"}</definedName>
    <definedName name="wrn.Forecast." localSheetId="14" hidden="1">{#N/A,#N/A,TRUE,"Assumptions";#N/A,#N/A,TRUE,"Deferred Stripping";#N/A,#N/A,TRUE,"Tonnage Variance";#N/A,#N/A,TRUE,"WEC";#N/A,#N/A,TRUE,"WEC00";#N/A,#N/A,TRUE,"WEC10";#N/A,#N/A,TRUE,"WEC11";#N/A,#N/A,TRUE,"WEC12";#N/A,#N/A,TRUE,"WEC13";#N/A,#N/A,TRUE,"WEC15";#N/A,#N/A,TRUE,"WEC16";#N/A,#N/A,TRUE,"WEC17";#N/A,#N/A,TRUE,"WEC18";#N/A,#N/A,TRUE,"WEC19";#N/A,#N/A,TRUE,"WEC21";#N/A,#N/A,TRUE,"WEC22";#N/A,#N/A,TRUE,"WEC24";#N/A,#N/A,TRUE,"WEC25";#N/A,#N/A,TRUE,"WEC26";#N/A,#N/A,TRUE,"WEC27";#N/A,#N/A,TRUE,"WEC43";#N/A,#N/A,TRUE,"WSC_I";#N/A,#N/A,TRUE,"CASHFLOW"}</definedName>
    <definedName name="wrn.Forecast." hidden="1">{#N/A,#N/A,TRUE,"Assumptions";#N/A,#N/A,TRUE,"Deferred Stripping";#N/A,#N/A,TRUE,"Tonnage Variance";#N/A,#N/A,TRUE,"WEC";#N/A,#N/A,TRUE,"WEC00";#N/A,#N/A,TRUE,"WEC10";#N/A,#N/A,TRUE,"WEC11";#N/A,#N/A,TRUE,"WEC12";#N/A,#N/A,TRUE,"WEC13";#N/A,#N/A,TRUE,"WEC15";#N/A,#N/A,TRUE,"WEC16";#N/A,#N/A,TRUE,"WEC17";#N/A,#N/A,TRUE,"WEC18";#N/A,#N/A,TRUE,"WEC19";#N/A,#N/A,TRUE,"WEC21";#N/A,#N/A,TRUE,"WEC22";#N/A,#N/A,TRUE,"WEC24";#N/A,#N/A,TRUE,"WEC25";#N/A,#N/A,TRUE,"WEC26";#N/A,#N/A,TRUE,"WEC27";#N/A,#N/A,TRUE,"WEC43";#N/A,#N/A,TRUE,"WSC_I";#N/A,#N/A,TRUE,"CASHFLOW"}</definedName>
    <definedName name="wrn.Fundamental." localSheetId="15" hidden="1">{#N/A,#N/A,TRUE,"CoverPage";#N/A,#N/A,TRUE,"Gas";#N/A,#N/A,TRUE,"Power";#N/A,#N/A,TRUE,"Historical DJ Mthly Prices"}</definedName>
    <definedName name="wrn.Fundamental." localSheetId="0" hidden="1">{#N/A,#N/A,TRUE,"CoverPage";#N/A,#N/A,TRUE,"Gas";#N/A,#N/A,TRUE,"Power";#N/A,#N/A,TRUE,"Historical DJ Mthly Prices"}</definedName>
    <definedName name="wrn.Fundamental." localSheetId="3" hidden="1">{#N/A,#N/A,TRUE,"CoverPage";#N/A,#N/A,TRUE,"Gas";#N/A,#N/A,TRUE,"Power";#N/A,#N/A,TRUE,"Historical DJ Mthly Prices"}</definedName>
    <definedName name="wrn.Fundamental." localSheetId="14" hidden="1">{#N/A,#N/A,TRUE,"CoverPage";#N/A,#N/A,TRUE,"Gas";#N/A,#N/A,TRUE,"Power";#N/A,#N/A,TRUE,"Historical DJ Mthly Prices"}</definedName>
    <definedName name="wrn.Fundamental." hidden="1">{#N/A,#N/A,TRUE,"CoverPage";#N/A,#N/A,TRUE,"Gas";#N/A,#N/A,TRUE,"Power";#N/A,#N/A,TRUE,"Historical DJ Mthly Prices"}</definedName>
    <definedName name="wrn.Fundamental2" localSheetId="15" hidden="1">{#N/A,#N/A,TRUE,"CoverPage";#N/A,#N/A,TRUE,"Gas";#N/A,#N/A,TRUE,"Power";#N/A,#N/A,TRUE,"Historical DJ Mthly Prices"}</definedName>
    <definedName name="wrn.Fundamental2" localSheetId="0" hidden="1">{#N/A,#N/A,TRUE,"CoverPage";#N/A,#N/A,TRUE,"Gas";#N/A,#N/A,TRUE,"Power";#N/A,#N/A,TRUE,"Historical DJ Mthly Prices"}</definedName>
    <definedName name="wrn.Fundamental2" localSheetId="3" hidden="1">{#N/A,#N/A,TRUE,"CoverPage";#N/A,#N/A,TRUE,"Gas";#N/A,#N/A,TRUE,"Power";#N/A,#N/A,TRUE,"Historical DJ Mthly Prices"}</definedName>
    <definedName name="wrn.Fundamental2" localSheetId="14" hidden="1">{#N/A,#N/A,TRUE,"CoverPage";#N/A,#N/A,TRUE,"Gas";#N/A,#N/A,TRUE,"Power";#N/A,#N/A,TRUE,"Historical DJ Mthly Prices"}</definedName>
    <definedName name="wrn.Fundamental2" hidden="1">{#N/A,#N/A,TRUE,"CoverPage";#N/A,#N/A,TRUE,"Gas";#N/A,#N/A,TRUE,"Power";#N/A,#N/A,TRUE,"Historical DJ Mthly Prices"}</definedName>
    <definedName name="wrn.IEO." localSheetId="15" hidden="1">{#N/A,#N/A,FALSE,"SUMMARY";#N/A,#N/A,FALSE,"AE7616";#N/A,#N/A,FALSE,"AE7617";#N/A,#N/A,FALSE,"AE7618";#N/A,#N/A,FALSE,"AE7619"}</definedName>
    <definedName name="wrn.IEO." localSheetId="0" hidden="1">{#N/A,#N/A,FALSE,"SUMMARY";#N/A,#N/A,FALSE,"AE7616";#N/A,#N/A,FALSE,"AE7617";#N/A,#N/A,FALSE,"AE7618";#N/A,#N/A,FALSE,"AE7619"}</definedName>
    <definedName name="wrn.IEO." localSheetId="3" hidden="1">{#N/A,#N/A,FALSE,"SUMMARY";#N/A,#N/A,FALSE,"AE7616";#N/A,#N/A,FALSE,"AE7617";#N/A,#N/A,FALSE,"AE7618";#N/A,#N/A,FALSE,"AE7619"}</definedName>
    <definedName name="wrn.IEO." localSheetId="14" hidden="1">{#N/A,#N/A,FALSE,"SUMMARY";#N/A,#N/A,FALSE,"AE7616";#N/A,#N/A,FALSE,"AE7617";#N/A,#N/A,FALSE,"AE7618";#N/A,#N/A,FALSE,"AE7619"}</definedName>
    <definedName name="wrn.IEO." hidden="1">{#N/A,#N/A,FALSE,"SUMMARY";#N/A,#N/A,FALSE,"AE7616";#N/A,#N/A,FALSE,"AE7617";#N/A,#N/A,FALSE,"AE7618";#N/A,#N/A,FALSE,"AE7619"}</definedName>
    <definedName name="wrn.Incentive._.Overhead." localSheetId="17" hidden="1">{#N/A,#N/A,FALSE,"Coversheet";#N/A,#N/A,FALSE,"QA"}</definedName>
    <definedName name="wrn.Incentive._.Overhead." localSheetId="15" hidden="1">{#N/A,#N/A,FALSE,"Coversheet";#N/A,#N/A,FALSE,"QA"}</definedName>
    <definedName name="wrn.Incentive._.Overhead." localSheetId="0" hidden="1">{#N/A,#N/A,FALSE,"Coversheet";#N/A,#N/A,FALSE,"QA"}</definedName>
    <definedName name="wrn.Incentive._.Overhead." localSheetId="3" hidden="1">{#N/A,#N/A,FALSE,"Coversheet";#N/A,#N/A,FALSE,"QA"}</definedName>
    <definedName name="wrn.Incentive._.Overhead." localSheetId="14" hidden="1">{#N/A,#N/A,FALSE,"Coversheet";#N/A,#N/A,FALSE,"QA"}</definedName>
    <definedName name="wrn.Incentive._.Overhead." hidden="1">{#N/A,#N/A,FALSE,"Coversheet";#N/A,#N/A,FALSE,"QA"}</definedName>
    <definedName name="wrn.limit_reports." localSheetId="15" hidden="1">{#N/A,#N/A,FALSE,"Schedule F";#N/A,#N/A,FALSE,"Schedule G"}</definedName>
    <definedName name="wrn.limit_reports." localSheetId="0" hidden="1">{#N/A,#N/A,FALSE,"Schedule F";#N/A,#N/A,FALSE,"Schedule G"}</definedName>
    <definedName name="wrn.limit_reports." localSheetId="3" hidden="1">{#N/A,#N/A,FALSE,"Schedule F";#N/A,#N/A,FALSE,"Schedule G"}</definedName>
    <definedName name="wrn.limit_reports." localSheetId="14" hidden="1">{#N/A,#N/A,FALSE,"Schedule F";#N/A,#N/A,FALSE,"Schedule G"}</definedName>
    <definedName name="wrn.limit_reports." hidden="1">{#N/A,#N/A,FALSE,"Schedule F";#N/A,#N/A,FALSE,"Schedule G"}</definedName>
    <definedName name="wrn.MARGIN_WO_QTR." localSheetId="17" hidden="1">{#N/A,#N/A,FALSE,"Month ";#N/A,#N/A,FALSE,"YTD";#N/A,#N/A,FALSE,"12 mo ended"}</definedName>
    <definedName name="wrn.MARGIN_WO_QTR." localSheetId="15" hidden="1">{#N/A,#N/A,FALSE,"Month ";#N/A,#N/A,FALSE,"YTD";#N/A,#N/A,FALSE,"12 mo ended"}</definedName>
    <definedName name="wrn.MARGIN_WO_QTR." localSheetId="0" hidden="1">{#N/A,#N/A,FALSE,"Month ";#N/A,#N/A,FALSE,"YTD";#N/A,#N/A,FALSE,"12 mo ended"}</definedName>
    <definedName name="wrn.MARGIN_WO_QTR." localSheetId="3" hidden="1">{#N/A,#N/A,FALSE,"Month ";#N/A,#N/A,FALSE,"YTD";#N/A,#N/A,FALSE,"12 mo ended"}</definedName>
    <definedName name="wrn.MARGIN_WO_QTR." localSheetId="14" hidden="1">{#N/A,#N/A,FALSE,"Month ";#N/A,#N/A,FALSE,"YTD";#N/A,#N/A,FALSE,"12 mo ended"}</definedName>
    <definedName name="wrn.MARGIN_WO_QTR." hidden="1">{#N/A,#N/A,FALSE,"Month ";#N/A,#N/A,FALSE,"YTD";#N/A,#N/A,FALSE,"12 mo ended"}</definedName>
    <definedName name="wrn.Mining._.Flexibility." localSheetId="15" hidden="1">{#N/A,#N/A,FALSE,"Cover Sheet";"Use of Equipment",#N/A,FALSE,"Area C";"Equipment Hours",#N/A,FALSE,"All";"Summary",#N/A,FALSE,"All"}</definedName>
    <definedName name="wrn.Mining._.Flexibility." localSheetId="0" hidden="1">{#N/A,#N/A,FALSE,"Cover Sheet";"Use of Equipment",#N/A,FALSE,"Area C";"Equipment Hours",#N/A,FALSE,"All";"Summary",#N/A,FALSE,"All"}</definedName>
    <definedName name="wrn.Mining._.Flexibility." localSheetId="3" hidden="1">{#N/A,#N/A,FALSE,"Cover Sheet";"Use of Equipment",#N/A,FALSE,"Area C";"Equipment Hours",#N/A,FALSE,"All";"Summary",#N/A,FALSE,"All"}</definedName>
    <definedName name="wrn.Mining._.Flexibility." localSheetId="14" hidden="1">{#N/A,#N/A,FALSE,"Cover Sheet";"Use of Equipment",#N/A,FALSE,"Area C";"Equipment Hours",#N/A,FALSE,"All";"Summary",#N/A,FALSE,"All"}</definedName>
    <definedName name="wrn.Mining._.Flexibility." hidden="1">{#N/A,#N/A,FALSE,"Cover Sheet";"Use of Equipment",#N/A,FALSE,"Area C";"Equipment Hours",#N/A,FALSE,"All";"Summary",#N/A,FALSE,"All"}</definedName>
    <definedName name="wrn.Miscellaneous._.Schedules." localSheetId="15" hidden="1">{#N/A,#N/A,FALSE,"Electric";#N/A,#N/A,FALSE,"Shift Differential";#N/A,#N/A,FALSE,"Reclamation";#N/A,#N/A,FALSE,"Indices";#N/A,#N/A,FALSE,"Sales Tons";#N/A,#N/A,FALSE,"Personal Leave";#N/A,#N/A,FALSE,"Property Tax";#N/A,#N/A,FALSE,"Average Wage";#N/A,#N/A,FALSE,"Industrial Accident";#N/A,#N/A,FALSE,"Tool Allowance";#N/A,#N/A,FALSE,"Fringe Benefit";#N/A,#N/A,FALSE,"Office Space";#N/A,#N/A,FALSE,"Consulting, Engineering &amp; Test"}</definedName>
    <definedName name="wrn.Miscellaneous._.Schedules." localSheetId="0" hidden="1">{#N/A,#N/A,FALSE,"Electric";#N/A,#N/A,FALSE,"Shift Differential";#N/A,#N/A,FALSE,"Reclamation";#N/A,#N/A,FALSE,"Indices";#N/A,#N/A,FALSE,"Sales Tons";#N/A,#N/A,FALSE,"Personal Leave";#N/A,#N/A,FALSE,"Property Tax";#N/A,#N/A,FALSE,"Average Wage";#N/A,#N/A,FALSE,"Industrial Accident";#N/A,#N/A,FALSE,"Tool Allowance";#N/A,#N/A,FALSE,"Fringe Benefit";#N/A,#N/A,FALSE,"Office Space";#N/A,#N/A,FALSE,"Consulting, Engineering &amp; Test"}</definedName>
    <definedName name="wrn.Miscellaneous._.Schedules." localSheetId="3" hidden="1">{#N/A,#N/A,FALSE,"Electric";#N/A,#N/A,FALSE,"Shift Differential";#N/A,#N/A,FALSE,"Reclamation";#N/A,#N/A,FALSE,"Indices";#N/A,#N/A,FALSE,"Sales Tons";#N/A,#N/A,FALSE,"Personal Leave";#N/A,#N/A,FALSE,"Property Tax";#N/A,#N/A,FALSE,"Average Wage";#N/A,#N/A,FALSE,"Industrial Accident";#N/A,#N/A,FALSE,"Tool Allowance";#N/A,#N/A,FALSE,"Fringe Benefit";#N/A,#N/A,FALSE,"Office Space";#N/A,#N/A,FALSE,"Consulting, Engineering &amp; Test"}</definedName>
    <definedName name="wrn.Miscellaneous._.Schedules." localSheetId="14" hidden="1">{#N/A,#N/A,FALSE,"Electric";#N/A,#N/A,FALSE,"Shift Differential";#N/A,#N/A,FALSE,"Reclamation";#N/A,#N/A,FALSE,"Indices";#N/A,#N/A,FALSE,"Sales Tons";#N/A,#N/A,FALSE,"Personal Leave";#N/A,#N/A,FALSE,"Property Tax";#N/A,#N/A,FALSE,"Average Wage";#N/A,#N/A,FALSE,"Industrial Accident";#N/A,#N/A,FALSE,"Tool Allowance";#N/A,#N/A,FALSE,"Fringe Benefit";#N/A,#N/A,FALSE,"Office Space";#N/A,#N/A,FALSE,"Consulting, Engineering &amp; Test"}</definedName>
    <definedName name="wrn.Miscellaneous._.Schedules." hidden="1">{#N/A,#N/A,FALSE,"Electric";#N/A,#N/A,FALSE,"Shift Differential";#N/A,#N/A,FALSE,"Reclamation";#N/A,#N/A,FALSE,"Indices";#N/A,#N/A,FALSE,"Sales Tons";#N/A,#N/A,FALSE,"Personal Leave";#N/A,#N/A,FALSE,"Property Tax";#N/A,#N/A,FALSE,"Average Wage";#N/A,#N/A,FALSE,"Industrial Accident";#N/A,#N/A,FALSE,"Tool Allowance";#N/A,#N/A,FALSE,"Fringe Benefit";#N/A,#N/A,FALSE,"Office Space";#N/A,#N/A,FALSE,"Consulting, Engineering &amp; Test"}</definedName>
    <definedName name="wrn.Municipal._.Reports." localSheetId="17"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wrn.Municipal._.Reports." localSheetId="15"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wrn.Municipal._.Reports." localSheetId="0"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wrn.Municipal._.Reports." localSheetId="3"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wrn.Municipal._.Reports." localSheetId="14"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wrn.Municipal._.Reports."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wrn.OR._.Carrying._.Charge._.JV." localSheetId="15" hidden="1">{#N/A,#N/A,FALSE,"Loans";#N/A,#N/A,FALSE,"Program Costs";#N/A,#N/A,FALSE,"Measures";#N/A,#N/A,FALSE,"Net Lost Rev";#N/A,#N/A,FALSE,"Incentive"}</definedName>
    <definedName name="wrn.OR._.Carrying._.Charge._.JV." localSheetId="0" hidden="1">{#N/A,#N/A,FALSE,"Loans";#N/A,#N/A,FALSE,"Program Costs";#N/A,#N/A,FALSE,"Measures";#N/A,#N/A,FALSE,"Net Lost Rev";#N/A,#N/A,FALSE,"Incentive"}</definedName>
    <definedName name="wrn.OR._.Carrying._.Charge._.JV." localSheetId="3" hidden="1">{#N/A,#N/A,FALSE,"Loans";#N/A,#N/A,FALSE,"Program Costs";#N/A,#N/A,FALSE,"Measures";#N/A,#N/A,FALSE,"Net Lost Rev";#N/A,#N/A,FALSE,"Incentive"}</definedName>
    <definedName name="wrn.OR._.Carrying._.Charge._.JV." localSheetId="14" hidden="1">{#N/A,#N/A,FALSE,"Loans";#N/A,#N/A,FALSE,"Program Costs";#N/A,#N/A,FALSE,"Measures";#N/A,#N/A,FALSE,"Net Lost Rev";#N/A,#N/A,FALSE,"Incentive"}</definedName>
    <definedName name="wrn.OR._.Carrying._.Charge._.JV." hidden="1">{#N/A,#N/A,FALSE,"Loans";#N/A,#N/A,FALSE,"Program Costs";#N/A,#N/A,FALSE,"Measures";#N/A,#N/A,FALSE,"Net Lost Rev";#N/A,#N/A,FALSE,"Incentive"}</definedName>
    <definedName name="wrn.OR._.Carrying._.Charge._.JV.1" localSheetId="15" hidden="1">{#N/A,#N/A,FALSE,"Loans";#N/A,#N/A,FALSE,"Program Costs";#N/A,#N/A,FALSE,"Measures";#N/A,#N/A,FALSE,"Net Lost Rev";#N/A,#N/A,FALSE,"Incentive"}</definedName>
    <definedName name="wrn.OR._.Carrying._.Charge._.JV.1" localSheetId="0" hidden="1">{#N/A,#N/A,FALSE,"Loans";#N/A,#N/A,FALSE,"Program Costs";#N/A,#N/A,FALSE,"Measures";#N/A,#N/A,FALSE,"Net Lost Rev";#N/A,#N/A,FALSE,"Incentive"}</definedName>
    <definedName name="wrn.OR._.Carrying._.Charge._.JV.1" localSheetId="3" hidden="1">{#N/A,#N/A,FALSE,"Loans";#N/A,#N/A,FALSE,"Program Costs";#N/A,#N/A,FALSE,"Measures";#N/A,#N/A,FALSE,"Net Lost Rev";#N/A,#N/A,FALSE,"Incentive"}</definedName>
    <definedName name="wrn.OR._.Carrying._.Charge._.JV.1" localSheetId="14" hidden="1">{#N/A,#N/A,FALSE,"Loans";#N/A,#N/A,FALSE,"Program Costs";#N/A,#N/A,FALSE,"Measures";#N/A,#N/A,FALSE,"Net Lost Rev";#N/A,#N/A,FALSE,"Incentive"}</definedName>
    <definedName name="wrn.OR._.Carrying._.Charge._.JV.1" hidden="1">{#N/A,#N/A,FALSE,"Loans";#N/A,#N/A,FALSE,"Program Costs";#N/A,#N/A,FALSE,"Measures";#N/A,#N/A,FALSE,"Net Lost Rev";#N/A,#N/A,FALSE,"Incentive"}</definedName>
    <definedName name="wrn.Productivity." localSheetId="15" hidden="1">{#N/A,#N/A,TRUE,"Prod Cover Sheets";"Prod Rec Wksht",#N/A,TRUE,"Prod Rec. Wksht (OLD)";"Table 3 and 4",#N/A,TRUE,"Prod Rec. Wksht (OLD)";"Table 5",#N/A,TRUE,"Prod Rec. Wksht (OLD)";"Tables",#N/A,TRUE,"Prod (OLD)";#N/A,#N/A,TRUE,"605&amp;606 Hrs (PC)"}</definedName>
    <definedName name="wrn.Productivity." localSheetId="0" hidden="1">{#N/A,#N/A,TRUE,"Prod Cover Sheets";"Prod Rec Wksht",#N/A,TRUE,"Prod Rec. Wksht (OLD)";"Table 3 and 4",#N/A,TRUE,"Prod Rec. Wksht (OLD)";"Table 5",#N/A,TRUE,"Prod Rec. Wksht (OLD)";"Tables",#N/A,TRUE,"Prod (OLD)";#N/A,#N/A,TRUE,"605&amp;606 Hrs (PC)"}</definedName>
    <definedName name="wrn.Productivity." localSheetId="3" hidden="1">{#N/A,#N/A,TRUE,"Prod Cover Sheets";"Prod Rec Wksht",#N/A,TRUE,"Prod Rec. Wksht (OLD)";"Table 3 and 4",#N/A,TRUE,"Prod Rec. Wksht (OLD)";"Table 5",#N/A,TRUE,"Prod Rec. Wksht (OLD)";"Tables",#N/A,TRUE,"Prod (OLD)";#N/A,#N/A,TRUE,"605&amp;606 Hrs (PC)"}</definedName>
    <definedName name="wrn.Productivity." localSheetId="14" hidden="1">{#N/A,#N/A,TRUE,"Prod Cover Sheets";"Prod Rec Wksht",#N/A,TRUE,"Prod Rec. Wksht (OLD)";"Table 3 and 4",#N/A,TRUE,"Prod Rec. Wksht (OLD)";"Table 5",#N/A,TRUE,"Prod Rec. Wksht (OLD)";"Tables",#N/A,TRUE,"Prod (OLD)";#N/A,#N/A,TRUE,"605&amp;606 Hrs (PC)"}</definedName>
    <definedName name="wrn.Productivity." hidden="1">{#N/A,#N/A,TRUE,"Prod Cover Sheets";"Prod Rec Wksht",#N/A,TRUE,"Prod Rec. Wksht (OLD)";"Table 3 and 4",#N/A,TRUE,"Prod Rec. Wksht (OLD)";"Table 5",#N/A,TRUE,"Prod Rec. Wksht (OLD)";"Tables",#N/A,TRUE,"Prod (OLD)";#N/A,#N/A,TRUE,"605&amp;606 Hrs (PC)"}</definedName>
    <definedName name="wrn.Productivity._.Calculation." localSheetId="15" hidden="1">{#N/A,#N/A,TRUE,"Summary True-up";#N/A,#N/A,TRUE,"Production True-up";#N/A,#N/A,TRUE,"Adj Hour Wksht True-up";#N/A,#N/A,TRUE,"605&amp;606 Hrs True-up";#N/A,#N/A,TRUE,"Rept Interval True-up";#N/A,#N/A,TRUE,"Sum Prod True-up";#N/A,#N/A,TRUE,"Rec. Wksht True-up";#N/A,#N/A,TRUE,"Loc 13 Allocation True-up"}</definedName>
    <definedName name="wrn.Productivity._.Calculation." localSheetId="0" hidden="1">{#N/A,#N/A,TRUE,"Summary True-up";#N/A,#N/A,TRUE,"Production True-up";#N/A,#N/A,TRUE,"Adj Hour Wksht True-up";#N/A,#N/A,TRUE,"605&amp;606 Hrs True-up";#N/A,#N/A,TRUE,"Rept Interval True-up";#N/A,#N/A,TRUE,"Sum Prod True-up";#N/A,#N/A,TRUE,"Rec. Wksht True-up";#N/A,#N/A,TRUE,"Loc 13 Allocation True-up"}</definedName>
    <definedName name="wrn.Productivity._.Calculation." localSheetId="3" hidden="1">{#N/A,#N/A,TRUE,"Summary True-up";#N/A,#N/A,TRUE,"Production True-up";#N/A,#N/A,TRUE,"Adj Hour Wksht True-up";#N/A,#N/A,TRUE,"605&amp;606 Hrs True-up";#N/A,#N/A,TRUE,"Rept Interval True-up";#N/A,#N/A,TRUE,"Sum Prod True-up";#N/A,#N/A,TRUE,"Rec. Wksht True-up";#N/A,#N/A,TRUE,"Loc 13 Allocation True-up"}</definedName>
    <definedName name="wrn.Productivity._.Calculation." localSheetId="14" hidden="1">{#N/A,#N/A,TRUE,"Summary True-up";#N/A,#N/A,TRUE,"Production True-up";#N/A,#N/A,TRUE,"Adj Hour Wksht True-up";#N/A,#N/A,TRUE,"605&amp;606 Hrs True-up";#N/A,#N/A,TRUE,"Rept Interval True-up";#N/A,#N/A,TRUE,"Sum Prod True-up";#N/A,#N/A,TRUE,"Rec. Wksht True-up";#N/A,#N/A,TRUE,"Loc 13 Allocation True-up"}</definedName>
    <definedName name="wrn.Productivity._.Calculation." hidden="1">{#N/A,#N/A,TRUE,"Summary True-up";#N/A,#N/A,TRUE,"Production True-up";#N/A,#N/A,TRUE,"Adj Hour Wksht True-up";#N/A,#N/A,TRUE,"605&amp;606 Hrs True-up";#N/A,#N/A,TRUE,"Rept Interval True-up";#N/A,#N/A,TRUE,"Sum Prod True-up";#N/A,#N/A,TRUE,"Rec. Wksht True-up";#N/A,#N/A,TRUE,"Loc 13 Allocation True-up"}</definedName>
    <definedName name="wrn.Project._.Services." localSheetId="15" hidden="1">{#N/A,#N/A,FALSE,"BASE";#N/A,#N/A,FALSE,"LOOPS";#N/A,#N/A,FALSE,"PLC"}</definedName>
    <definedName name="wrn.Project._.Services." localSheetId="0" hidden="1">{#N/A,#N/A,FALSE,"BASE";#N/A,#N/A,FALSE,"LOOPS";#N/A,#N/A,FALSE,"PLC"}</definedName>
    <definedName name="wrn.Project._.Services." localSheetId="3" hidden="1">{#N/A,#N/A,FALSE,"BASE";#N/A,#N/A,FALSE,"LOOPS";#N/A,#N/A,FALSE,"PLC"}</definedName>
    <definedName name="wrn.Project._.Services." localSheetId="14" hidden="1">{#N/A,#N/A,FALSE,"BASE";#N/A,#N/A,FALSE,"LOOPS";#N/A,#N/A,FALSE,"PLC"}</definedName>
    <definedName name="wrn.Project._.Services." hidden="1">{#N/A,#N/A,FALSE,"BASE";#N/A,#N/A,FALSE,"LOOPS";#N/A,#N/A,FALSE,"PLC"}</definedName>
    <definedName name="wrn.SCHEDULE." localSheetId="15" hidden="1">{#N/A,#N/A,FALSE,"7617 Fab";#N/A,#N/A,FALSE,"7617 NSK"}</definedName>
    <definedName name="wrn.SCHEDULE." localSheetId="0" hidden="1">{#N/A,#N/A,FALSE,"7617 Fab";#N/A,#N/A,FALSE,"7617 NSK"}</definedName>
    <definedName name="wrn.SCHEDULE." localSheetId="3" hidden="1">{#N/A,#N/A,FALSE,"7617 Fab";#N/A,#N/A,FALSE,"7617 NSK"}</definedName>
    <definedName name="wrn.SCHEDULE." localSheetId="14" hidden="1">{#N/A,#N/A,FALSE,"7617 Fab";#N/A,#N/A,FALSE,"7617 NSK"}</definedName>
    <definedName name="wrn.SCHEDULE." hidden="1">{#N/A,#N/A,FALSE,"7617 Fab";#N/A,#N/A,FALSE,"7617 NSK"}</definedName>
    <definedName name="wrn.Semi._.Annual._.Cost._.Adj." localSheetId="15" hidden="1">{#N/A,#N/A,FALSE,"Cover Sheet (SACA)";#N/A,#N/A,FALSE,"Semi-Annual Cost Adj (SACA)";#N/A,#N/A,FALSE,"(SACA) Adjustments";#N/A,#N/A,FALSE,"Benefits";"SemiAnnual Shift Diff",#N/A,FALSE,"Cover Pages (SD)";#N/A,#N/A,FALSE,"Shift Differential (SD)";#N/A,#N/A,FALSE,"Shift Differential (SD)";#N/A,#N/A,FALSE,"Industrial Accident";#N/A,#N/A,FALSE,"Unemploy"}</definedName>
    <definedName name="wrn.Semi._.Annual._.Cost._.Adj." localSheetId="0" hidden="1">{#N/A,#N/A,FALSE,"Cover Sheet (SACA)";#N/A,#N/A,FALSE,"Semi-Annual Cost Adj (SACA)";#N/A,#N/A,FALSE,"(SACA) Adjustments";#N/A,#N/A,FALSE,"Benefits";"SemiAnnual Shift Diff",#N/A,FALSE,"Cover Pages (SD)";#N/A,#N/A,FALSE,"Shift Differential (SD)";#N/A,#N/A,FALSE,"Shift Differential (SD)";#N/A,#N/A,FALSE,"Industrial Accident";#N/A,#N/A,FALSE,"Unemploy"}</definedName>
    <definedName name="wrn.Semi._.Annual._.Cost._.Adj." localSheetId="3" hidden="1">{#N/A,#N/A,FALSE,"Cover Sheet (SACA)";#N/A,#N/A,FALSE,"Semi-Annual Cost Adj (SACA)";#N/A,#N/A,FALSE,"(SACA) Adjustments";#N/A,#N/A,FALSE,"Benefits";"SemiAnnual Shift Diff",#N/A,FALSE,"Cover Pages (SD)";#N/A,#N/A,FALSE,"Shift Differential (SD)";#N/A,#N/A,FALSE,"Shift Differential (SD)";#N/A,#N/A,FALSE,"Industrial Accident";#N/A,#N/A,FALSE,"Unemploy"}</definedName>
    <definedName name="wrn.Semi._.Annual._.Cost._.Adj." localSheetId="14" hidden="1">{#N/A,#N/A,FALSE,"Cover Sheet (SACA)";#N/A,#N/A,FALSE,"Semi-Annual Cost Adj (SACA)";#N/A,#N/A,FALSE,"(SACA) Adjustments";#N/A,#N/A,FALSE,"Benefits";"SemiAnnual Shift Diff",#N/A,FALSE,"Cover Pages (SD)";#N/A,#N/A,FALSE,"Shift Differential (SD)";#N/A,#N/A,FALSE,"Shift Differential (SD)";#N/A,#N/A,FALSE,"Industrial Accident";#N/A,#N/A,FALSE,"Unemploy"}</definedName>
    <definedName name="wrn.Semi._.Annual._.Cost._.Adj." hidden="1">{#N/A,#N/A,FALSE,"Cover Sheet (SACA)";#N/A,#N/A,FALSE,"Semi-Annual Cost Adj (SACA)";#N/A,#N/A,FALSE,"(SACA) Adjustments";#N/A,#N/A,FALSE,"Benefits";"SemiAnnual Shift Diff",#N/A,FALSE,"Cover Pages (SD)";#N/A,#N/A,FALSE,"Shift Differential (SD)";#N/A,#N/A,FALSE,"Shift Differential (SD)";#N/A,#N/A,FALSE,"Industrial Accident";#N/A,#N/A,FALSE,"Unemploy"}</definedName>
    <definedName name="wrn.Semi._.Annual._.Prod._.Calc." localSheetId="15" hidden="1">{#N/A,#N/A,TRUE,"(SAPC) Summary";#N/A,#N/A,TRUE,"(SAPC) Production";#N/A,#N/A,TRUE,"(SAPC) Adj Hour Wksht";#N/A,#N/A,TRUE,"(SAPC) 605&amp;606 Hrs";#N/A,#N/A,TRUE,"(SAPC) Rept Interval";#N/A,#N/A,TRUE,"(SAPC) SumProd";#N/A,#N/A,TRUE,"(SAPC) Rec. Wksht"}</definedName>
    <definedName name="wrn.Semi._.Annual._.Prod._.Calc." localSheetId="0" hidden="1">{#N/A,#N/A,TRUE,"(SAPC) Summary";#N/A,#N/A,TRUE,"(SAPC) Production";#N/A,#N/A,TRUE,"(SAPC) Adj Hour Wksht";#N/A,#N/A,TRUE,"(SAPC) 605&amp;606 Hrs";#N/A,#N/A,TRUE,"(SAPC) Rept Interval";#N/A,#N/A,TRUE,"(SAPC) SumProd";#N/A,#N/A,TRUE,"(SAPC) Rec. Wksht"}</definedName>
    <definedName name="wrn.Semi._.Annual._.Prod._.Calc." localSheetId="3" hidden="1">{#N/A,#N/A,TRUE,"(SAPC) Summary";#N/A,#N/A,TRUE,"(SAPC) Production";#N/A,#N/A,TRUE,"(SAPC) Adj Hour Wksht";#N/A,#N/A,TRUE,"(SAPC) 605&amp;606 Hrs";#N/A,#N/A,TRUE,"(SAPC) Rept Interval";#N/A,#N/A,TRUE,"(SAPC) SumProd";#N/A,#N/A,TRUE,"(SAPC) Rec. Wksht"}</definedName>
    <definedName name="wrn.Semi._.Annual._.Prod._.Calc." localSheetId="14" hidden="1">{#N/A,#N/A,TRUE,"(SAPC) Summary";#N/A,#N/A,TRUE,"(SAPC) Production";#N/A,#N/A,TRUE,"(SAPC) Adj Hour Wksht";#N/A,#N/A,TRUE,"(SAPC) 605&amp;606 Hrs";#N/A,#N/A,TRUE,"(SAPC) Rept Interval";#N/A,#N/A,TRUE,"(SAPC) SumProd";#N/A,#N/A,TRUE,"(SAPC) Rec. Wksht"}</definedName>
    <definedName name="wrn.Semi._.Annual._.Prod._.Calc." hidden="1">{#N/A,#N/A,TRUE,"(SAPC) Summary";#N/A,#N/A,TRUE,"(SAPC) Production";#N/A,#N/A,TRUE,"(SAPC) Adj Hour Wksht";#N/A,#N/A,TRUE,"(SAPC) 605&amp;606 Hrs";#N/A,#N/A,TRUE,"(SAPC) Rept Interval";#N/A,#N/A,TRUE,"(SAPC) SumProd";#N/A,#N/A,TRUE,"(SAPC) Rec. Wksht"}</definedName>
    <definedName name="wrn.SLB." localSheetId="15" hidden="1">{#N/A,#N/A,FALSE,"SUMMARY";#N/A,#N/A,FALSE,"AE7616";#N/A,#N/A,FALSE,"AE7617";#N/A,#N/A,FALSE,"AE7618";#N/A,#N/A,FALSE,"AE7619";#N/A,#N/A,FALSE,"Target Materials"}</definedName>
    <definedName name="wrn.SLB." localSheetId="0" hidden="1">{#N/A,#N/A,FALSE,"SUMMARY";#N/A,#N/A,FALSE,"AE7616";#N/A,#N/A,FALSE,"AE7617";#N/A,#N/A,FALSE,"AE7618";#N/A,#N/A,FALSE,"AE7619";#N/A,#N/A,FALSE,"Target Materials"}</definedName>
    <definedName name="wrn.SLB." localSheetId="3" hidden="1">{#N/A,#N/A,FALSE,"SUMMARY";#N/A,#N/A,FALSE,"AE7616";#N/A,#N/A,FALSE,"AE7617";#N/A,#N/A,FALSE,"AE7618";#N/A,#N/A,FALSE,"AE7619";#N/A,#N/A,FALSE,"Target Materials"}</definedName>
    <definedName name="wrn.SLB." localSheetId="14" hidden="1">{#N/A,#N/A,FALSE,"SUMMARY";#N/A,#N/A,FALSE,"AE7616";#N/A,#N/A,FALSE,"AE7617";#N/A,#N/A,FALSE,"AE7618";#N/A,#N/A,FALSE,"AE7619";#N/A,#N/A,FALSE,"Target Materials"}</definedName>
    <definedName name="wrn.SLB." hidden="1">{#N/A,#N/A,FALSE,"SUMMARY";#N/A,#N/A,FALSE,"AE7616";#N/A,#N/A,FALSE,"AE7617";#N/A,#N/A,FALSE,"AE7618";#N/A,#N/A,FALSE,"AE7619";#N/A,#N/A,FALSE,"Target Materials"}</definedName>
    <definedName name="wrn.Small._.Tools._.Overhead." localSheetId="15" hidden="1">{#N/A,#N/A,FALSE,"2002 Small Tool OH";#N/A,#N/A,FALSE,"QA"}</definedName>
    <definedName name="wrn.Small._.Tools._.Overhead." localSheetId="0" hidden="1">{#N/A,#N/A,FALSE,"2002 Small Tool OH";#N/A,#N/A,FALSE,"QA"}</definedName>
    <definedName name="wrn.Small._.Tools._.Overhead." localSheetId="3" hidden="1">{#N/A,#N/A,FALSE,"2002 Small Tool OH";#N/A,#N/A,FALSE,"QA"}</definedName>
    <definedName name="wrn.Small._.Tools._.Overhead." localSheetId="14" hidden="1">{#N/A,#N/A,FALSE,"2002 Small Tool OH";#N/A,#N/A,FALSE,"QA"}</definedName>
    <definedName name="wrn.Small._.Tools._.Overhead." hidden="1">{#N/A,#N/A,FALSE,"2002 Small Tool OH";#N/A,#N/A,FALSE,"QA"}</definedName>
    <definedName name="wrn.Summary." localSheetId="15" hidden="1">{#N/A,#N/A,FALSE,"Summ";#N/A,#N/A,FALSE,"General"}</definedName>
    <definedName name="wrn.Summary." localSheetId="0" hidden="1">{#N/A,#N/A,FALSE,"Summ";#N/A,#N/A,FALSE,"General"}</definedName>
    <definedName name="wrn.Summary." localSheetId="3" hidden="1">{#N/A,#N/A,FALSE,"Summ";#N/A,#N/A,FALSE,"General"}</definedName>
    <definedName name="wrn.Summary." localSheetId="14" hidden="1">{#N/A,#N/A,FALSE,"Summ";#N/A,#N/A,FALSE,"General"}</definedName>
    <definedName name="wrn.Summary." hidden="1">{#N/A,#N/A,FALSE,"Summ";#N/A,#N/A,FALSE,"General"}</definedName>
    <definedName name="wrn.test." localSheetId="15" hidden="1">{"Admin Fringes Cover Sht",#N/A,FALSE,"Administrative Fringes";"Admin Fringes Pg 1",#N/A,FALSE,"Administrative Fringes";"Admin Fringes Pg 2",#N/A,FALSE,"Administrative Fringes";"Admin Fringes Pg 3",#N/A,FALSE,"Administrative Fringes";"Prod Fringes Cover Sht",#N/A,FALSE,"Production Fringes";"Prod Fringes Pg 1",#N/A,FALSE,"Production Fringes";"Prod Fringes Pg 2",#N/A,FALSE,"Production Fringes";"Prod Fringes Pg 3",#N/A,FALSE,"Production Fringes"}</definedName>
    <definedName name="wrn.test." localSheetId="0" hidden="1">{"Admin Fringes Cover Sht",#N/A,FALSE,"Administrative Fringes";"Admin Fringes Pg 1",#N/A,FALSE,"Administrative Fringes";"Admin Fringes Pg 2",#N/A,FALSE,"Administrative Fringes";"Admin Fringes Pg 3",#N/A,FALSE,"Administrative Fringes";"Prod Fringes Cover Sht",#N/A,FALSE,"Production Fringes";"Prod Fringes Pg 1",#N/A,FALSE,"Production Fringes";"Prod Fringes Pg 2",#N/A,FALSE,"Production Fringes";"Prod Fringes Pg 3",#N/A,FALSE,"Production Fringes"}</definedName>
    <definedName name="wrn.test." localSheetId="3" hidden="1">{"Admin Fringes Cover Sht",#N/A,FALSE,"Administrative Fringes";"Admin Fringes Pg 1",#N/A,FALSE,"Administrative Fringes";"Admin Fringes Pg 2",#N/A,FALSE,"Administrative Fringes";"Admin Fringes Pg 3",#N/A,FALSE,"Administrative Fringes";"Prod Fringes Cover Sht",#N/A,FALSE,"Production Fringes";"Prod Fringes Pg 1",#N/A,FALSE,"Production Fringes";"Prod Fringes Pg 2",#N/A,FALSE,"Production Fringes";"Prod Fringes Pg 3",#N/A,FALSE,"Production Fringes"}</definedName>
    <definedName name="wrn.test." localSheetId="14" hidden="1">{"Admin Fringes Cover Sht",#N/A,FALSE,"Administrative Fringes";"Admin Fringes Pg 1",#N/A,FALSE,"Administrative Fringes";"Admin Fringes Pg 2",#N/A,FALSE,"Administrative Fringes";"Admin Fringes Pg 3",#N/A,FALSE,"Administrative Fringes";"Prod Fringes Cover Sht",#N/A,FALSE,"Production Fringes";"Prod Fringes Pg 1",#N/A,FALSE,"Production Fringes";"Prod Fringes Pg 2",#N/A,FALSE,"Production Fringes";"Prod Fringes Pg 3",#N/A,FALSE,"Production Fringes"}</definedName>
    <definedName name="wrn.test." hidden="1">{"Admin Fringes Cover Sht",#N/A,FALSE,"Administrative Fringes";"Admin Fringes Pg 1",#N/A,FALSE,"Administrative Fringes";"Admin Fringes Pg 2",#N/A,FALSE,"Administrative Fringes";"Admin Fringes Pg 3",#N/A,FALSE,"Administrative Fringes";"Prod Fringes Cover Sht",#N/A,FALSE,"Production Fringes";"Prod Fringes Pg 1",#N/A,FALSE,"Production Fringes";"Prod Fringes Pg 2",#N/A,FALSE,"Production Fringes";"Prod Fringes Pg 3",#N/A,FALSE,"Production Fringes"}</definedName>
    <definedName name="wrn.Trueup._.excluding._.Production." localSheetId="15" hidden="1">{#N/A,#N/A,FALSE,"Adjustment Sheet";"Summary Page 1_3",#N/A,FALSE,"Summary";#N/A,#N/A,FALSE,"Customer Summary";"Summary 3rd Party Sales",#N/A,FALSE,"Summary";"Admin Fringes Cover Sht",#N/A,FALSE,"Administrative Fringes";"Admin Fringes Pg 1",#N/A,FALSE,"Administrative Fringes";"Admin Fringes Pg 2",#N/A,FALSE,"Administrative Fringes";"Admin Fringes Pg 3",#N/A,FALSE,"Administrative Fringes";"Prod Fringes Cover Sht",#N/A,FALSE,"Production Fringes";"Prod Fringes Pg 1",#N/A,FALSE,"Production Fringes";"Prod Fringes Pg 2",#N/A,FALSE,"Production Fringes";"Prod Fringes Pg 3",#N/A,FALSE,"Production Fringes";#N/A,#N/A,FALSE,"Loading Rate";#N/A,#N/A,FALSE,"Hours Worked Allocation";#N/A,#N/A,FALSE,"Permit, Bond and Rec. Costs"}</definedName>
    <definedName name="wrn.Trueup._.excluding._.Production." localSheetId="0" hidden="1">{#N/A,#N/A,FALSE,"Adjustment Sheet";"Summary Page 1_3",#N/A,FALSE,"Summary";#N/A,#N/A,FALSE,"Customer Summary";"Summary 3rd Party Sales",#N/A,FALSE,"Summary";"Admin Fringes Cover Sht",#N/A,FALSE,"Administrative Fringes";"Admin Fringes Pg 1",#N/A,FALSE,"Administrative Fringes";"Admin Fringes Pg 2",#N/A,FALSE,"Administrative Fringes";"Admin Fringes Pg 3",#N/A,FALSE,"Administrative Fringes";"Prod Fringes Cover Sht",#N/A,FALSE,"Production Fringes";"Prod Fringes Pg 1",#N/A,FALSE,"Production Fringes";"Prod Fringes Pg 2",#N/A,FALSE,"Production Fringes";"Prod Fringes Pg 3",#N/A,FALSE,"Production Fringes";#N/A,#N/A,FALSE,"Loading Rate";#N/A,#N/A,FALSE,"Hours Worked Allocation";#N/A,#N/A,FALSE,"Permit, Bond and Rec. Costs"}</definedName>
    <definedName name="wrn.Trueup._.excluding._.Production." localSheetId="3" hidden="1">{#N/A,#N/A,FALSE,"Adjustment Sheet";"Summary Page 1_3",#N/A,FALSE,"Summary";#N/A,#N/A,FALSE,"Customer Summary";"Summary 3rd Party Sales",#N/A,FALSE,"Summary";"Admin Fringes Cover Sht",#N/A,FALSE,"Administrative Fringes";"Admin Fringes Pg 1",#N/A,FALSE,"Administrative Fringes";"Admin Fringes Pg 2",#N/A,FALSE,"Administrative Fringes";"Admin Fringes Pg 3",#N/A,FALSE,"Administrative Fringes";"Prod Fringes Cover Sht",#N/A,FALSE,"Production Fringes";"Prod Fringes Pg 1",#N/A,FALSE,"Production Fringes";"Prod Fringes Pg 2",#N/A,FALSE,"Production Fringes";"Prod Fringes Pg 3",#N/A,FALSE,"Production Fringes";#N/A,#N/A,FALSE,"Loading Rate";#N/A,#N/A,FALSE,"Hours Worked Allocation";#N/A,#N/A,FALSE,"Permit, Bond and Rec. Costs"}</definedName>
    <definedName name="wrn.Trueup._.excluding._.Production." localSheetId="14" hidden="1">{#N/A,#N/A,FALSE,"Adjustment Sheet";"Summary Page 1_3",#N/A,FALSE,"Summary";#N/A,#N/A,FALSE,"Customer Summary";"Summary 3rd Party Sales",#N/A,FALSE,"Summary";"Admin Fringes Cover Sht",#N/A,FALSE,"Administrative Fringes";"Admin Fringes Pg 1",#N/A,FALSE,"Administrative Fringes";"Admin Fringes Pg 2",#N/A,FALSE,"Administrative Fringes";"Admin Fringes Pg 3",#N/A,FALSE,"Administrative Fringes";"Prod Fringes Cover Sht",#N/A,FALSE,"Production Fringes";"Prod Fringes Pg 1",#N/A,FALSE,"Production Fringes";"Prod Fringes Pg 2",#N/A,FALSE,"Production Fringes";"Prod Fringes Pg 3",#N/A,FALSE,"Production Fringes";#N/A,#N/A,FALSE,"Loading Rate";#N/A,#N/A,FALSE,"Hours Worked Allocation";#N/A,#N/A,FALSE,"Permit, Bond and Rec. Costs"}</definedName>
    <definedName name="wrn.Trueup._.excluding._.Production." hidden="1">{#N/A,#N/A,FALSE,"Adjustment Sheet";"Summary Page 1_3",#N/A,FALSE,"Summary";#N/A,#N/A,FALSE,"Customer Summary";"Summary 3rd Party Sales",#N/A,FALSE,"Summary";"Admin Fringes Cover Sht",#N/A,FALSE,"Administrative Fringes";"Admin Fringes Pg 1",#N/A,FALSE,"Administrative Fringes";"Admin Fringes Pg 2",#N/A,FALSE,"Administrative Fringes";"Admin Fringes Pg 3",#N/A,FALSE,"Administrative Fringes";"Prod Fringes Cover Sht",#N/A,FALSE,"Production Fringes";"Prod Fringes Pg 1",#N/A,FALSE,"Production Fringes";"Prod Fringes Pg 2",#N/A,FALSE,"Production Fringes";"Prod Fringes Pg 3",#N/A,FALSE,"Production Fringes";#N/A,#N/A,FALSE,"Loading Rate";#N/A,#N/A,FALSE,"Hours Worked Allocation";#N/A,#N/A,FALSE,"Permit, Bond and Rec. Costs"}</definedName>
    <definedName name="wrn.USIM_Data." localSheetId="15"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 localSheetId="0"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 localSheetId="3"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 localSheetId="14"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_Abbrev." localSheetId="15" hidden="1">{#N/A,#N/A,FALSE,"Expenditures";#N/A,#N/A,FALSE,"Property Placed In-Service";#N/A,#N/A,FALSE,"Removals";#N/A,#N/A,FALSE,"Retirements";#N/A,#N/A,FALSE,"CWIP Balances";#N/A,#N/A,FALSE,"CWIP_Expend_Ratios";#N/A,#N/A,FALSE,"CWIP_Yr_End"}</definedName>
    <definedName name="wrn.USIM_Data_Abbrev." localSheetId="0" hidden="1">{#N/A,#N/A,FALSE,"Expenditures";#N/A,#N/A,FALSE,"Property Placed In-Service";#N/A,#N/A,FALSE,"Removals";#N/A,#N/A,FALSE,"Retirements";#N/A,#N/A,FALSE,"CWIP Balances";#N/A,#N/A,FALSE,"CWIP_Expend_Ratios";#N/A,#N/A,FALSE,"CWIP_Yr_End"}</definedName>
    <definedName name="wrn.USIM_Data_Abbrev." localSheetId="3" hidden="1">{#N/A,#N/A,FALSE,"Expenditures";#N/A,#N/A,FALSE,"Property Placed In-Service";#N/A,#N/A,FALSE,"Removals";#N/A,#N/A,FALSE,"Retirements";#N/A,#N/A,FALSE,"CWIP Balances";#N/A,#N/A,FALSE,"CWIP_Expend_Ratios";#N/A,#N/A,FALSE,"CWIP_Yr_End"}</definedName>
    <definedName name="wrn.USIM_Data_Abbrev." localSheetId="14" hidden="1">{#N/A,#N/A,FALSE,"Expenditures";#N/A,#N/A,FALSE,"Property Placed In-Service";#N/A,#N/A,FALSE,"Removals";#N/A,#N/A,FALSE,"Retirements";#N/A,#N/A,FALSE,"CWIP Balances";#N/A,#N/A,FALSE,"CWIP_Expend_Ratios";#N/A,#N/A,FALSE,"CWIP_Yr_End"}</definedName>
    <definedName name="wrn.USIM_Data_Abbrev." hidden="1">{#N/A,#N/A,FALSE,"Expenditures";#N/A,#N/A,FALSE,"Property Placed In-Service";#N/A,#N/A,FALSE,"Removals";#N/A,#N/A,FALSE,"Retirements";#N/A,#N/A,FALSE,"CWIP Balances";#N/A,#N/A,FALSE,"CWIP_Expend_Ratios";#N/A,#N/A,FALSE,"CWIP_Yr_End"}</definedName>
    <definedName name="wrn.USIM_Data_Abbrev3." localSheetId="15" hidden="1">{#N/A,#N/A,FALSE,"Expenditures";#N/A,#N/A,FALSE,"Property Placed In-Service";#N/A,#N/A,FALSE,"CWIP Balances"}</definedName>
    <definedName name="wrn.USIM_Data_Abbrev3." localSheetId="0" hidden="1">{#N/A,#N/A,FALSE,"Expenditures";#N/A,#N/A,FALSE,"Property Placed In-Service";#N/A,#N/A,FALSE,"CWIP Balances"}</definedName>
    <definedName name="wrn.USIM_Data_Abbrev3." localSheetId="3" hidden="1">{#N/A,#N/A,FALSE,"Expenditures";#N/A,#N/A,FALSE,"Property Placed In-Service";#N/A,#N/A,FALSE,"CWIP Balances"}</definedName>
    <definedName name="wrn.USIM_Data_Abbrev3." localSheetId="14" hidden="1">{#N/A,#N/A,FALSE,"Expenditures";#N/A,#N/A,FALSE,"Property Placed In-Service";#N/A,#N/A,FALSE,"CWIP Balances"}</definedName>
    <definedName name="wrn.USIM_Data_Abbrev3." hidden="1">{#N/A,#N/A,FALSE,"Expenditures";#N/A,#N/A,FALSE,"Property Placed In-Service";#N/A,#N/A,FALSE,"CWIP Balances"}</definedName>
    <definedName name="wrn.VERIFY." localSheetId="15" hidden="1">{#N/A,#N/A,FALSE,"income statement verification";#N/A,#N/A,FALSE,"balance sheet verification";#N/A,#N/A,FALSE,"income statement verificati (2)";#N/A,#N/A,FALSE,"balance sheet verification (2)";#N/A,#N/A,FALSE,"income statement verificati (3)";#N/A,#N/A,FALSE,"balance sheet verification (3)"}</definedName>
    <definedName name="wrn.VERIFY." localSheetId="0" hidden="1">{#N/A,#N/A,FALSE,"income statement verification";#N/A,#N/A,FALSE,"balance sheet verification";#N/A,#N/A,FALSE,"income statement verificati (2)";#N/A,#N/A,FALSE,"balance sheet verification (2)";#N/A,#N/A,FALSE,"income statement verificati (3)";#N/A,#N/A,FALSE,"balance sheet verification (3)"}</definedName>
    <definedName name="wrn.VERIFY." localSheetId="3" hidden="1">{#N/A,#N/A,FALSE,"income statement verification";#N/A,#N/A,FALSE,"balance sheet verification";#N/A,#N/A,FALSE,"income statement verificati (2)";#N/A,#N/A,FALSE,"balance sheet verification (2)";#N/A,#N/A,FALSE,"income statement verificati (3)";#N/A,#N/A,FALSE,"balance sheet verification (3)"}</definedName>
    <definedName name="wrn.VERIFY." localSheetId="14" hidden="1">{#N/A,#N/A,FALSE,"income statement verification";#N/A,#N/A,FALSE,"balance sheet verification";#N/A,#N/A,FALSE,"income statement verificati (2)";#N/A,#N/A,FALSE,"balance sheet verification (2)";#N/A,#N/A,FALSE,"income statement verificati (3)";#N/A,#N/A,FALSE,"balance sheet verification (3)"}</definedName>
    <definedName name="wrn.VERIFY." hidden="1">{#N/A,#N/A,FALSE,"income statement verification";#N/A,#N/A,FALSE,"balance sheet verification";#N/A,#N/A,FALSE,"income statement verificati (2)";#N/A,#N/A,FALSE,"balance sheet verification (2)";#N/A,#N/A,FALSE,"income statement verificati (3)";#N/A,#N/A,FALSE,"balance sheet verification (3)"}</definedName>
    <definedName name="www" localSheetId="15" hidden="1">{#N/A,#N/A,FALSE,"schA"}</definedName>
    <definedName name="www" localSheetId="0" hidden="1">{#N/A,#N/A,FALSE,"schA"}</definedName>
    <definedName name="www" localSheetId="3" hidden="1">{#N/A,#N/A,FALSE,"schA"}</definedName>
    <definedName name="www" localSheetId="14" hidden="1">{#N/A,#N/A,FALSE,"schA"}</definedName>
    <definedName name="www" hidden="1">{#N/A,#N/A,FALSE,"schA"}</definedName>
    <definedName name="x" localSheetId="15" hidden="1">{#N/A,#N/A,FALSE,"Coversheet";#N/A,#N/A,FALSE,"QA"}</definedName>
    <definedName name="x" localSheetId="0" hidden="1">{#N/A,#N/A,FALSE,"Coversheet";#N/A,#N/A,FALSE,"QA"}</definedName>
    <definedName name="x" localSheetId="3" hidden="1">{#N/A,#N/A,FALSE,"Coversheet";#N/A,#N/A,FALSE,"QA"}</definedName>
    <definedName name="x" localSheetId="14" hidden="1">{#N/A,#N/A,FALSE,"Coversheet";#N/A,#N/A,FALSE,"QA"}</definedName>
    <definedName name="x" hidden="1">{#N/A,#N/A,FALSE,"Coversheet";#N/A,#N/A,FALSE,"QA"}</definedName>
    <definedName name="xx" localSheetId="15" hidden="1">{#N/A,#N/A,FALSE,"Balance_Sheet";#N/A,#N/A,FALSE,"income_statement_monthly";#N/A,#N/A,FALSE,"income_statement_Quarter";#N/A,#N/A,FALSE,"income_statement_ytd";#N/A,#N/A,FALSE,"income_statement_12Months"}</definedName>
    <definedName name="xx" localSheetId="0" hidden="1">{#N/A,#N/A,FALSE,"Balance_Sheet";#N/A,#N/A,FALSE,"income_statement_monthly";#N/A,#N/A,FALSE,"income_statement_Quarter";#N/A,#N/A,FALSE,"income_statement_ytd";#N/A,#N/A,FALSE,"income_statement_12Months"}</definedName>
    <definedName name="xx" localSheetId="3" hidden="1">{#N/A,#N/A,FALSE,"Balance_Sheet";#N/A,#N/A,FALSE,"income_statement_monthly";#N/A,#N/A,FALSE,"income_statement_Quarter";#N/A,#N/A,FALSE,"income_statement_ytd";#N/A,#N/A,FALSE,"income_statement_12Months"}</definedName>
    <definedName name="xx" localSheetId="14" hidden="1">{#N/A,#N/A,FALSE,"Balance_Sheet";#N/A,#N/A,FALSE,"income_statement_monthly";#N/A,#N/A,FALSE,"income_statement_Quarter";#N/A,#N/A,FALSE,"income_statement_ytd";#N/A,#N/A,FALSE,"income_statement_12Months"}</definedName>
    <definedName name="xx" hidden="1">{#N/A,#N/A,FALSE,"Balance_Sheet";#N/A,#N/A,FALSE,"income_statement_monthly";#N/A,#N/A,FALSE,"income_statement_Quarter";#N/A,#N/A,FALSE,"income_statement_ytd";#N/A,#N/A,FALSE,"income_statement_12Months"}</definedName>
    <definedName name="y" localSheetId="17" hidden="1">{#N/A,#N/A,FALSE,"Pg 6a CustCount_Electric";#N/A,#N/A,FALSE,"QA";"monthly",#N/A,FALSE,"Elect_Cust#Avg";"Year To Date",#N/A,FALSE,"Elect_Cust#Avg";"Rollling 12 months ended",#N/A,FALSE,"Elect_Cust#Avg";"Budget Month",#N/A,FALSE,"Electric";"Budget YTD",#N/A,FALSE,"Electric";"Budget 12 months",#N/A,FALSE,"Electric"}</definedName>
    <definedName name="y" localSheetId="15" hidden="1">{#N/A,#N/A,FALSE,"Pg 6a CustCount_Electric";#N/A,#N/A,FALSE,"QA";"monthly",#N/A,FALSE,"Elect_Cust#Avg";"Year To Date",#N/A,FALSE,"Elect_Cust#Avg";"Rollling 12 months ended",#N/A,FALSE,"Elect_Cust#Avg";"Budget Month",#N/A,FALSE,"Electric";"Budget YTD",#N/A,FALSE,"Electric";"Budget 12 months",#N/A,FALSE,"Electric"}</definedName>
    <definedName name="y" localSheetId="0" hidden="1">{#N/A,#N/A,FALSE,"Pg 6a CustCount_Electric";#N/A,#N/A,FALSE,"QA";"monthly",#N/A,FALSE,"Elect_Cust#Avg";"Year To Date",#N/A,FALSE,"Elect_Cust#Avg";"Rollling 12 months ended",#N/A,FALSE,"Elect_Cust#Avg";"Budget Month",#N/A,FALSE,"Electric";"Budget YTD",#N/A,FALSE,"Electric";"Budget 12 months",#N/A,FALSE,"Electric"}</definedName>
    <definedName name="y" localSheetId="3" hidden="1">{#N/A,#N/A,FALSE,"Pg 6a CustCount_Electric";#N/A,#N/A,FALSE,"QA";"monthly",#N/A,FALSE,"Elect_Cust#Avg";"Year To Date",#N/A,FALSE,"Elect_Cust#Avg";"Rollling 12 months ended",#N/A,FALSE,"Elect_Cust#Avg";"Budget Month",#N/A,FALSE,"Electric";"Budget YTD",#N/A,FALSE,"Electric";"Budget 12 months",#N/A,FALSE,"Electric"}</definedName>
    <definedName name="y" localSheetId="14" hidden="1">{#N/A,#N/A,FALSE,"Pg 6a CustCount_Electric";#N/A,#N/A,FALSE,"QA";"monthly",#N/A,FALSE,"Elect_Cust#Avg";"Year To Date",#N/A,FALSE,"Elect_Cust#Avg";"Rollling 12 months ended",#N/A,FALSE,"Elect_Cust#Avg";"Budget Month",#N/A,FALSE,"Electric";"Budget YTD",#N/A,FALSE,"Electric";"Budget 12 months",#N/A,FALSE,"Electric"}</definedName>
    <definedName name="y" hidden="1">{#N/A,#N/A,FALSE,"Pg 6a CustCount_Electric";#N/A,#N/A,FALSE,"QA";"monthly",#N/A,FALSE,"Elect_Cust#Avg";"Year To Date",#N/A,FALSE,"Elect_Cust#Avg";"Rollling 12 months ended",#N/A,FALSE,"Elect_Cust#Avg";"Budget Month",#N/A,FALSE,"Electric";"Budget YTD",#N/A,FALSE,"Electric";"Budget 12 months",#N/A,FALSE,"Electric"}</definedName>
    <definedName name="yuf" localSheetId="15" hidden="1">{#N/A,#N/A,FALSE,"Summ";#N/A,#N/A,FALSE,"General"}</definedName>
    <definedName name="yuf" localSheetId="0" hidden="1">{#N/A,#N/A,FALSE,"Summ";#N/A,#N/A,FALSE,"General"}</definedName>
    <definedName name="yuf" localSheetId="3" hidden="1">{#N/A,#N/A,FALSE,"Summ";#N/A,#N/A,FALSE,"General"}</definedName>
    <definedName name="yuf" localSheetId="14" hidden="1">{#N/A,#N/A,FALSE,"Summ";#N/A,#N/A,FALSE,"General"}</definedName>
    <definedName name="yuf" hidden="1">{#N/A,#N/A,FALSE,"Summ";#N/A,#N/A,FALSE,"General"}</definedName>
    <definedName name="z" localSheetId="15" hidden="1">{#N/A,#N/A,FALSE,"Coversheet";#N/A,#N/A,FALSE,"QA"}</definedName>
    <definedName name="z" localSheetId="0" hidden="1">{#N/A,#N/A,FALSE,"Coversheet";#N/A,#N/A,FALSE,"QA"}</definedName>
    <definedName name="z" localSheetId="3" hidden="1">{#N/A,#N/A,FALSE,"Coversheet";#N/A,#N/A,FALSE,"QA"}</definedName>
    <definedName name="z" localSheetId="14" hidden="1">{#N/A,#N/A,FALSE,"Coversheet";#N/A,#N/A,FALSE,"QA"}</definedName>
    <definedName name="z" hidden="1">{#N/A,#N/A,FALSE,"Coversheet";#N/A,#N/A,FALSE,"QA"}</definedName>
    <definedName name="zzz" localSheetId="15" hidden="1">{#N/A,#N/A,FALSE,"Quant";#N/A,#N/A,FALSE,"Equip_Hours";#N/A,#N/A,FALSE,"Equip_Info";#N/A,#N/A,FALSE,"Supply_Cost";#N/A,#N/A,FALSE,"Lab_Hrs_Gr2";#N/A,#N/A,FALSE,"Lab_Hrs_Gr1";#N/A,#N/A,FALSE,"Labor_Rqmt";#N/A,#N/A,FALSE,"Oper_Labor_Cost";#N/A,#N/A,FALSE,"Maint_Lbr_Cost";#N/A,#N/A,FALSE,"Equip_Oper_Cost";#N/A,#N/A,FALSE,"Equip_Maint_Cst";#N/A,#N/A,FALSE,"Salary";#N/A,#N/A,FALSE,"Mgmt_Ctrl_Oper";#N/A,#N/A,FALSE,"Mgmt_Ctrl_Maint";#N/A,#N/A,FALSE,"Mgmt_Ctrl_Tot"}</definedName>
    <definedName name="zzz" localSheetId="0" hidden="1">{#N/A,#N/A,FALSE,"Quant";#N/A,#N/A,FALSE,"Equip_Hours";#N/A,#N/A,FALSE,"Equip_Info";#N/A,#N/A,FALSE,"Supply_Cost";#N/A,#N/A,FALSE,"Lab_Hrs_Gr2";#N/A,#N/A,FALSE,"Lab_Hrs_Gr1";#N/A,#N/A,FALSE,"Labor_Rqmt";#N/A,#N/A,FALSE,"Oper_Labor_Cost";#N/A,#N/A,FALSE,"Maint_Lbr_Cost";#N/A,#N/A,FALSE,"Equip_Oper_Cost";#N/A,#N/A,FALSE,"Equip_Maint_Cst";#N/A,#N/A,FALSE,"Salary";#N/A,#N/A,FALSE,"Mgmt_Ctrl_Oper";#N/A,#N/A,FALSE,"Mgmt_Ctrl_Maint";#N/A,#N/A,FALSE,"Mgmt_Ctrl_Tot"}</definedName>
    <definedName name="zzz" localSheetId="3" hidden="1">{#N/A,#N/A,FALSE,"Quant";#N/A,#N/A,FALSE,"Equip_Hours";#N/A,#N/A,FALSE,"Equip_Info";#N/A,#N/A,FALSE,"Supply_Cost";#N/A,#N/A,FALSE,"Lab_Hrs_Gr2";#N/A,#N/A,FALSE,"Lab_Hrs_Gr1";#N/A,#N/A,FALSE,"Labor_Rqmt";#N/A,#N/A,FALSE,"Oper_Labor_Cost";#N/A,#N/A,FALSE,"Maint_Lbr_Cost";#N/A,#N/A,FALSE,"Equip_Oper_Cost";#N/A,#N/A,FALSE,"Equip_Maint_Cst";#N/A,#N/A,FALSE,"Salary";#N/A,#N/A,FALSE,"Mgmt_Ctrl_Oper";#N/A,#N/A,FALSE,"Mgmt_Ctrl_Maint";#N/A,#N/A,FALSE,"Mgmt_Ctrl_Tot"}</definedName>
    <definedName name="zzz" localSheetId="14" hidden="1">{#N/A,#N/A,FALSE,"Quant";#N/A,#N/A,FALSE,"Equip_Hours";#N/A,#N/A,FALSE,"Equip_Info";#N/A,#N/A,FALSE,"Supply_Cost";#N/A,#N/A,FALSE,"Lab_Hrs_Gr2";#N/A,#N/A,FALSE,"Lab_Hrs_Gr1";#N/A,#N/A,FALSE,"Labor_Rqmt";#N/A,#N/A,FALSE,"Oper_Labor_Cost";#N/A,#N/A,FALSE,"Maint_Lbr_Cost";#N/A,#N/A,FALSE,"Equip_Oper_Cost";#N/A,#N/A,FALSE,"Equip_Maint_Cst";#N/A,#N/A,FALSE,"Salary";#N/A,#N/A,FALSE,"Mgmt_Ctrl_Oper";#N/A,#N/A,FALSE,"Mgmt_Ctrl_Maint";#N/A,#N/A,FALSE,"Mgmt_Ctrl_Tot"}</definedName>
    <definedName name="zzz" hidden="1">{#N/A,#N/A,FALSE,"Quant";#N/A,#N/A,FALSE,"Equip_Hours";#N/A,#N/A,FALSE,"Equip_Info";#N/A,#N/A,FALSE,"Supply_Cost";#N/A,#N/A,FALSE,"Lab_Hrs_Gr2";#N/A,#N/A,FALSE,"Lab_Hrs_Gr1";#N/A,#N/A,FALSE,"Labor_Rqmt";#N/A,#N/A,FALSE,"Oper_Labor_Cost";#N/A,#N/A,FALSE,"Maint_Lbr_Cost";#N/A,#N/A,FALSE,"Equip_Oper_Cost";#N/A,#N/A,FALSE,"Equip_Maint_Cst";#N/A,#N/A,FALSE,"Salary";#N/A,#N/A,FALSE,"Mgmt_Ctrl_Oper";#N/A,#N/A,FALSE,"Mgmt_Ctrl_Maint";#N/A,#N/A,FALSE,"Mgmt_Ctrl_Tot"}</definedName>
    <definedName name="zzz_1" localSheetId="15" hidden="1">{#N/A,#N/A,FALSE,"Quant";#N/A,#N/A,FALSE,"Equip_Hours";#N/A,#N/A,FALSE,"Equip_Info";#N/A,#N/A,FALSE,"Supply_Cost";#N/A,#N/A,FALSE,"Lab_Hrs_Gr2";#N/A,#N/A,FALSE,"Lab_Hrs_Gr1";#N/A,#N/A,FALSE,"Labor_Rqmt";#N/A,#N/A,FALSE,"Oper_Labor_Cost";#N/A,#N/A,FALSE,"Maint_Lbr_Cost";#N/A,#N/A,FALSE,"Equip_Oper_Cost";#N/A,#N/A,FALSE,"Equip_Maint_Cst";#N/A,#N/A,FALSE,"Salary";#N/A,#N/A,FALSE,"Mgmt_Ctrl_Oper";#N/A,#N/A,FALSE,"Mgmt_Ctrl_Maint";#N/A,#N/A,FALSE,"Mgmt_Ctrl_Tot"}</definedName>
    <definedName name="zzz_1" localSheetId="0" hidden="1">{#N/A,#N/A,FALSE,"Quant";#N/A,#N/A,FALSE,"Equip_Hours";#N/A,#N/A,FALSE,"Equip_Info";#N/A,#N/A,FALSE,"Supply_Cost";#N/A,#N/A,FALSE,"Lab_Hrs_Gr2";#N/A,#N/A,FALSE,"Lab_Hrs_Gr1";#N/A,#N/A,FALSE,"Labor_Rqmt";#N/A,#N/A,FALSE,"Oper_Labor_Cost";#N/A,#N/A,FALSE,"Maint_Lbr_Cost";#N/A,#N/A,FALSE,"Equip_Oper_Cost";#N/A,#N/A,FALSE,"Equip_Maint_Cst";#N/A,#N/A,FALSE,"Salary";#N/A,#N/A,FALSE,"Mgmt_Ctrl_Oper";#N/A,#N/A,FALSE,"Mgmt_Ctrl_Maint";#N/A,#N/A,FALSE,"Mgmt_Ctrl_Tot"}</definedName>
    <definedName name="zzz_1" localSheetId="3" hidden="1">{#N/A,#N/A,FALSE,"Quant";#N/A,#N/A,FALSE,"Equip_Hours";#N/A,#N/A,FALSE,"Equip_Info";#N/A,#N/A,FALSE,"Supply_Cost";#N/A,#N/A,FALSE,"Lab_Hrs_Gr2";#N/A,#N/A,FALSE,"Lab_Hrs_Gr1";#N/A,#N/A,FALSE,"Labor_Rqmt";#N/A,#N/A,FALSE,"Oper_Labor_Cost";#N/A,#N/A,FALSE,"Maint_Lbr_Cost";#N/A,#N/A,FALSE,"Equip_Oper_Cost";#N/A,#N/A,FALSE,"Equip_Maint_Cst";#N/A,#N/A,FALSE,"Salary";#N/A,#N/A,FALSE,"Mgmt_Ctrl_Oper";#N/A,#N/A,FALSE,"Mgmt_Ctrl_Maint";#N/A,#N/A,FALSE,"Mgmt_Ctrl_Tot"}</definedName>
    <definedName name="zzz_1" localSheetId="14" hidden="1">{#N/A,#N/A,FALSE,"Quant";#N/A,#N/A,FALSE,"Equip_Hours";#N/A,#N/A,FALSE,"Equip_Info";#N/A,#N/A,FALSE,"Supply_Cost";#N/A,#N/A,FALSE,"Lab_Hrs_Gr2";#N/A,#N/A,FALSE,"Lab_Hrs_Gr1";#N/A,#N/A,FALSE,"Labor_Rqmt";#N/A,#N/A,FALSE,"Oper_Labor_Cost";#N/A,#N/A,FALSE,"Maint_Lbr_Cost";#N/A,#N/A,FALSE,"Equip_Oper_Cost";#N/A,#N/A,FALSE,"Equip_Maint_Cst";#N/A,#N/A,FALSE,"Salary";#N/A,#N/A,FALSE,"Mgmt_Ctrl_Oper";#N/A,#N/A,FALSE,"Mgmt_Ctrl_Maint";#N/A,#N/A,FALSE,"Mgmt_Ctrl_Tot"}</definedName>
    <definedName name="zzz_1" hidden="1">{#N/A,#N/A,FALSE,"Quant";#N/A,#N/A,FALSE,"Equip_Hours";#N/A,#N/A,FALSE,"Equip_Info";#N/A,#N/A,FALSE,"Supply_Cost";#N/A,#N/A,FALSE,"Lab_Hrs_Gr2";#N/A,#N/A,FALSE,"Lab_Hrs_Gr1";#N/A,#N/A,FALSE,"Labor_Rqmt";#N/A,#N/A,FALSE,"Oper_Labor_Cost";#N/A,#N/A,FALSE,"Maint_Lbr_Cost";#N/A,#N/A,FALSE,"Equip_Oper_Cost";#N/A,#N/A,FALSE,"Equip_Maint_Cst";#N/A,#N/A,FALSE,"Salary";#N/A,#N/A,FALSE,"Mgmt_Ctrl_Oper";#N/A,#N/A,FALSE,"Mgmt_Ctrl_Maint";#N/A,#N/A,FALSE,"Mgmt_Ctrl_Tot"}</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1" i="33" l="1"/>
  <c r="C12" i="33"/>
  <c r="C13" i="33"/>
  <c r="C14" i="33"/>
  <c r="C15" i="33"/>
  <c r="C16" i="33"/>
  <c r="C10" i="33"/>
  <c r="A16" i="15" l="1"/>
  <c r="G16" i="33" l="1"/>
  <c r="G15" i="33"/>
  <c r="G14" i="33"/>
  <c r="G13" i="33"/>
  <c r="L13" i="33"/>
  <c r="J14" i="31" s="1"/>
  <c r="J29" i="31" s="1"/>
  <c r="G12" i="33"/>
  <c r="G11" i="33"/>
  <c r="G10" i="33"/>
  <c r="C9" i="33"/>
  <c r="D33" i="32"/>
  <c r="G33" i="32" s="1"/>
  <c r="J32" i="32"/>
  <c r="M30" i="32"/>
  <c r="N30" i="32" s="1"/>
  <c r="E30" i="32"/>
  <c r="J27" i="32"/>
  <c r="G27" i="32"/>
  <c r="J26" i="32"/>
  <c r="J25" i="32"/>
  <c r="M24" i="32"/>
  <c r="J24" i="32"/>
  <c r="J23" i="32"/>
  <c r="J22" i="32"/>
  <c r="J21" i="32"/>
  <c r="J20" i="32"/>
  <c r="J19" i="32"/>
  <c r="M18" i="32"/>
  <c r="J18" i="32"/>
  <c r="M15" i="32"/>
  <c r="N15" i="32" s="1"/>
  <c r="M12" i="32"/>
  <c r="M13" i="32" s="1"/>
  <c r="B4" i="32"/>
  <c r="B2" i="32"/>
  <c r="W33" i="31"/>
  <c r="U33" i="31"/>
  <c r="S33" i="31"/>
  <c r="M33" i="31"/>
  <c r="L33" i="31"/>
  <c r="J33" i="31"/>
  <c r="I33" i="31"/>
  <c r="S32" i="31"/>
  <c r="S30" i="31"/>
  <c r="I30" i="31"/>
  <c r="Y23" i="31"/>
  <c r="Y33" i="31" s="1"/>
  <c r="R33" i="31"/>
  <c r="Q33" i="31"/>
  <c r="P33" i="31"/>
  <c r="O33" i="31"/>
  <c r="N33" i="31"/>
  <c r="K33" i="31"/>
  <c r="G33" i="31"/>
  <c r="E33" i="31"/>
  <c r="D33" i="31"/>
  <c r="Y22" i="31"/>
  <c r="Y21" i="31"/>
  <c r="F21" i="31"/>
  <c r="Y20" i="31"/>
  <c r="F20" i="31"/>
  <c r="H20" i="31" s="1"/>
  <c r="Y19" i="31"/>
  <c r="G29" i="31"/>
  <c r="F19" i="31"/>
  <c r="Y18" i="31"/>
  <c r="F18" i="31"/>
  <c r="H18" i="31" s="1"/>
  <c r="U32" i="31"/>
  <c r="R32" i="31"/>
  <c r="N32" i="31"/>
  <c r="L32" i="31"/>
  <c r="I32" i="31"/>
  <c r="E32" i="31"/>
  <c r="U31" i="31"/>
  <c r="Q31" i="31"/>
  <c r="P31" i="31"/>
  <c r="L31" i="31"/>
  <c r="I31" i="31"/>
  <c r="F16" i="31"/>
  <c r="D31" i="31"/>
  <c r="U30" i="31"/>
  <c r="R30" i="31"/>
  <c r="P30" i="31"/>
  <c r="N30" i="31"/>
  <c r="M30" i="31"/>
  <c r="L30" i="31"/>
  <c r="K30" i="31"/>
  <c r="E30" i="31"/>
  <c r="D30" i="31"/>
  <c r="U29" i="31"/>
  <c r="R29" i="31"/>
  <c r="Q29" i="31"/>
  <c r="O29" i="31"/>
  <c r="N29" i="31"/>
  <c r="L29" i="31"/>
  <c r="I29" i="31"/>
  <c r="E29" i="31"/>
  <c r="D29" i="31"/>
  <c r="U28" i="31"/>
  <c r="S28" i="31"/>
  <c r="M28" i="31"/>
  <c r="L28" i="31"/>
  <c r="K28" i="31"/>
  <c r="I28" i="31"/>
  <c r="E28" i="31"/>
  <c r="F12" i="31"/>
  <c r="S27" i="31"/>
  <c r="P27" i="31"/>
  <c r="O27" i="31"/>
  <c r="M27" i="31"/>
  <c r="G27" i="31"/>
  <c r="D27" i="31"/>
  <c r="X7" i="31"/>
  <c r="V7" i="31"/>
  <c r="E7" i="31"/>
  <c r="K27" i="31" l="1"/>
  <c r="K29" i="31"/>
  <c r="M23" i="32"/>
  <c r="O30" i="31"/>
  <c r="M31" i="31"/>
  <c r="M19" i="32"/>
  <c r="G30" i="32"/>
  <c r="H30" i="32" s="1"/>
  <c r="F30" i="31"/>
  <c r="S31" i="31"/>
  <c r="S34" i="31" s="1"/>
  <c r="G28" i="31"/>
  <c r="M20" i="32"/>
  <c r="I27" i="31"/>
  <c r="P29" i="31"/>
  <c r="N12" i="32"/>
  <c r="N13" i="32" s="1"/>
  <c r="M26" i="32"/>
  <c r="M22" i="32"/>
  <c r="G34" i="32"/>
  <c r="H34" i="32" s="1"/>
  <c r="Q27" i="31"/>
  <c r="D28" i="31"/>
  <c r="O28" i="31"/>
  <c r="G30" i="31"/>
  <c r="Q30" i="31"/>
  <c r="M32" i="31"/>
  <c r="R28" i="31"/>
  <c r="N31" i="31"/>
  <c r="F22" i="31"/>
  <c r="H22" i="31" s="1"/>
  <c r="T22" i="31" s="1"/>
  <c r="Z22" i="31" s="1"/>
  <c r="M27" i="32"/>
  <c r="I34" i="31"/>
  <c r="K31" i="31"/>
  <c r="T20" i="31"/>
  <c r="Z20" i="31" s="1"/>
  <c r="F28" i="31"/>
  <c r="L12" i="33"/>
  <c r="J13" i="31" s="1"/>
  <c r="J28" i="31" s="1"/>
  <c r="E24" i="31"/>
  <c r="I24" i="31"/>
  <c r="P28" i="31"/>
  <c r="N27" i="31"/>
  <c r="Q28" i="31"/>
  <c r="F15" i="31"/>
  <c r="H15" i="31" s="1"/>
  <c r="H30" i="31" s="1"/>
  <c r="T18" i="31"/>
  <c r="V18" i="31" s="1"/>
  <c r="L27" i="31"/>
  <c r="S29" i="31"/>
  <c r="O31" i="31"/>
  <c r="M21" i="32"/>
  <c r="M25" i="32"/>
  <c r="M34" i="31"/>
  <c r="H16" i="31"/>
  <c r="H31" i="31" s="1"/>
  <c r="Q32" i="31"/>
  <c r="N28" i="31"/>
  <c r="H19" i="31"/>
  <c r="T19" i="31" s="1"/>
  <c r="X19" i="31" s="1"/>
  <c r="H21" i="31"/>
  <c r="T21" i="31" s="1"/>
  <c r="Z21" i="31" s="1"/>
  <c r="E31" i="31"/>
  <c r="F31" i="31" s="1"/>
  <c r="L16" i="33"/>
  <c r="J17" i="31" s="1"/>
  <c r="J32" i="31" s="1"/>
  <c r="H12" i="31"/>
  <c r="M29" i="31"/>
  <c r="D34" i="32"/>
  <c r="E34" i="32" s="1"/>
  <c r="X21" i="31"/>
  <c r="V19" i="31"/>
  <c r="X22" i="31"/>
  <c r="V22" i="31"/>
  <c r="L34" i="31"/>
  <c r="F29" i="31"/>
  <c r="K24" i="31"/>
  <c r="U24" i="31"/>
  <c r="F14" i="31"/>
  <c r="H14" i="31" s="1"/>
  <c r="D24" i="31"/>
  <c r="L24" i="31"/>
  <c r="U27" i="31"/>
  <c r="G24" i="31"/>
  <c r="P24" i="31"/>
  <c r="F17" i="31"/>
  <c r="H17" i="31" s="1"/>
  <c r="Q24" i="31"/>
  <c r="E27" i="31"/>
  <c r="F11" i="31"/>
  <c r="H11" i="31" s="1"/>
  <c r="N24" i="31"/>
  <c r="R24" i="31"/>
  <c r="F13" i="31"/>
  <c r="H13" i="31" s="1"/>
  <c r="R31" i="31"/>
  <c r="G32" i="31"/>
  <c r="K32" i="31"/>
  <c r="O32" i="31"/>
  <c r="F33" i="31"/>
  <c r="M24" i="31"/>
  <c r="S24" i="31"/>
  <c r="J28" i="32"/>
  <c r="C17" i="33"/>
  <c r="L10" i="33"/>
  <c r="G31" i="31"/>
  <c r="D32" i="31"/>
  <c r="D34" i="31" s="1"/>
  <c r="P32" i="31"/>
  <c r="P34" i="31" s="1"/>
  <c r="F23" i="31"/>
  <c r="H23" i="31" s="1"/>
  <c r="O24" i="31"/>
  <c r="R27" i="31"/>
  <c r="L14" i="33"/>
  <c r="J15" i="31" s="1"/>
  <c r="J30" i="31" s="1"/>
  <c r="J12" i="32"/>
  <c r="D13" i="32"/>
  <c r="J15" i="32"/>
  <c r="K15" i="32" s="1"/>
  <c r="D28" i="32"/>
  <c r="J30" i="32"/>
  <c r="K30" i="32" s="1"/>
  <c r="E12" i="32"/>
  <c r="E13" i="32" s="1"/>
  <c r="E15" i="32"/>
  <c r="G18" i="32"/>
  <c r="G19" i="32"/>
  <c r="G20" i="32"/>
  <c r="G21" i="32"/>
  <c r="G22" i="32"/>
  <c r="G23" i="32"/>
  <c r="G24" i="32"/>
  <c r="G25" i="32"/>
  <c r="G26" i="32"/>
  <c r="L11" i="33"/>
  <c r="J12" i="31" s="1"/>
  <c r="L15" i="33"/>
  <c r="J16" i="31" s="1"/>
  <c r="J31" i="31" s="1"/>
  <c r="G12" i="32"/>
  <c r="G15" i="32"/>
  <c r="H15" i="32" s="1"/>
  <c r="T12" i="31" l="1"/>
  <c r="V12" i="31" s="1"/>
  <c r="Z19" i="31"/>
  <c r="X18" i="31"/>
  <c r="Z18" i="31"/>
  <c r="M28" i="32"/>
  <c r="K34" i="31"/>
  <c r="T15" i="31"/>
  <c r="V15" i="31" s="1"/>
  <c r="N34" i="31"/>
  <c r="F24" i="31"/>
  <c r="V21" i="31"/>
  <c r="F32" i="31"/>
  <c r="G34" i="31"/>
  <c r="Q34" i="31"/>
  <c r="V20" i="31"/>
  <c r="O34" i="31"/>
  <c r="X20" i="31"/>
  <c r="M41" i="32"/>
  <c r="N28" i="32"/>
  <c r="T16" i="31"/>
  <c r="K12" i="32"/>
  <c r="K13" i="32" s="1"/>
  <c r="J13" i="32"/>
  <c r="L17" i="33"/>
  <c r="J11" i="31"/>
  <c r="H32" i="31"/>
  <c r="T17" i="31"/>
  <c r="U34" i="31"/>
  <c r="H33" i="31"/>
  <c r="T23" i="31"/>
  <c r="K28" i="32"/>
  <c r="J41" i="32"/>
  <c r="T14" i="31"/>
  <c r="H29" i="31"/>
  <c r="R34" i="31"/>
  <c r="G28" i="32"/>
  <c r="D41" i="32"/>
  <c r="E28" i="32"/>
  <c r="E35" i="32" s="1"/>
  <c r="E37" i="32" s="1"/>
  <c r="D35" i="32"/>
  <c r="H27" i="31"/>
  <c r="H24" i="31"/>
  <c r="T11" i="31"/>
  <c r="G13" i="32"/>
  <c r="H12" i="32"/>
  <c r="H13" i="32" s="1"/>
  <c r="H28" i="31"/>
  <c r="T13" i="31"/>
  <c r="E34" i="31"/>
  <c r="F34" i="31" s="1"/>
  <c r="F27" i="31"/>
  <c r="JB57" i="14"/>
  <c r="JC57" i="14"/>
  <c r="JD57" i="14"/>
  <c r="JE57" i="14"/>
  <c r="JF57" i="14"/>
  <c r="JG57" i="14"/>
  <c r="JH57" i="14"/>
  <c r="JI57" i="14"/>
  <c r="JB58" i="14"/>
  <c r="JC58" i="14"/>
  <c r="JD58" i="14"/>
  <c r="JE58" i="14"/>
  <c r="JF58" i="14"/>
  <c r="JG58" i="14"/>
  <c r="JH58" i="14"/>
  <c r="JI58" i="14"/>
  <c r="JB63" i="14"/>
  <c r="JC63" i="14"/>
  <c r="JD63" i="14"/>
  <c r="JE63" i="14"/>
  <c r="JF63" i="14"/>
  <c r="JG63" i="14"/>
  <c r="JH63" i="14"/>
  <c r="JI63" i="14"/>
  <c r="JB65" i="14"/>
  <c r="JC65" i="14"/>
  <c r="JD65" i="14"/>
  <c r="JE65" i="14"/>
  <c r="JE66" i="14" s="1"/>
  <c r="JF65" i="14"/>
  <c r="JG65" i="14"/>
  <c r="JH65" i="14"/>
  <c r="JI65" i="14"/>
  <c r="JB66" i="14"/>
  <c r="JC66" i="14"/>
  <c r="JD66" i="14"/>
  <c r="JF66" i="14"/>
  <c r="JG66" i="14"/>
  <c r="JH66" i="14"/>
  <c r="JI66" i="14"/>
  <c r="T30" i="31" l="1"/>
  <c r="V30" i="31" s="1"/>
  <c r="T28" i="31"/>
  <c r="V28" i="31" s="1"/>
  <c r="V13" i="31"/>
  <c r="T33" i="31"/>
  <c r="X23" i="31"/>
  <c r="V23" i="31"/>
  <c r="Z23" i="31"/>
  <c r="T29" i="31"/>
  <c r="V29" i="31" s="1"/>
  <c r="V14" i="31"/>
  <c r="T24" i="31"/>
  <c r="V24" i="31" s="1"/>
  <c r="T27" i="31"/>
  <c r="V11" i="31"/>
  <c r="G35" i="32"/>
  <c r="H28" i="32"/>
  <c r="H35" i="32" s="1"/>
  <c r="H37" i="32" s="1"/>
  <c r="H38" i="32" s="1"/>
  <c r="H39" i="32" s="1"/>
  <c r="G41" i="32"/>
  <c r="T31" i="31"/>
  <c r="V31" i="31" s="1"/>
  <c r="V16" i="31"/>
  <c r="H34" i="31"/>
  <c r="T32" i="31"/>
  <c r="V32" i="31" s="1"/>
  <c r="V17" i="31"/>
  <c r="J24" i="31"/>
  <c r="J27" i="31"/>
  <c r="J34" i="31" s="1"/>
  <c r="JC52" i="14"/>
  <c r="JD52" i="14"/>
  <c r="JE52" i="14"/>
  <c r="JF52" i="14"/>
  <c r="JG52" i="14"/>
  <c r="JH52" i="14"/>
  <c r="V33" i="31" l="1"/>
  <c r="Z33" i="31"/>
  <c r="X33" i="31"/>
  <c r="T34" i="31"/>
  <c r="V34" i="31" s="1"/>
  <c r="V27" i="31"/>
  <c r="C15" i="19"/>
  <c r="A4" i="17" l="1"/>
  <c r="A4" i="28"/>
  <c r="A4" i="4"/>
  <c r="JI52" i="14" l="1"/>
  <c r="A10" i="28" l="1"/>
  <c r="A11" i="28" s="1"/>
  <c r="A12" i="28" s="1"/>
  <c r="A13" i="28" s="1"/>
  <c r="A14" i="28" s="1"/>
  <c r="A15" i="28" l="1"/>
  <c r="A16" i="28" s="1"/>
  <c r="A17" i="28" s="1"/>
  <c r="A18" i="28" s="1"/>
  <c r="A19" i="28" s="1"/>
  <c r="A20" i="28" s="1"/>
  <c r="A21" i="28" s="1"/>
  <c r="A22" i="28" s="1"/>
  <c r="A23" i="28" s="1"/>
  <c r="A24" i="28" s="1"/>
  <c r="A25" i="28" s="1"/>
  <c r="A26" i="28" s="1"/>
  <c r="A27" i="28" s="1"/>
  <c r="A28" i="28" s="1"/>
  <c r="C8" i="15"/>
  <c r="JB48" i="14" l="1"/>
  <c r="JB52" i="14" s="1"/>
  <c r="D48" i="14"/>
  <c r="D52" i="14" s="1"/>
  <c r="D53" i="14" s="1"/>
  <c r="JB53" i="14" l="1"/>
  <c r="JC46" i="14" l="1"/>
  <c r="IZ77" i="14"/>
  <c r="JC53" i="14" l="1"/>
  <c r="IY106" i="14"/>
  <c r="IZ106" i="14"/>
  <c r="JA106" i="14"/>
  <c r="JB106" i="14"/>
  <c r="JC106" i="14"/>
  <c r="JD106" i="14"/>
  <c r="JE106" i="14"/>
  <c r="JF106" i="14"/>
  <c r="JG106" i="14"/>
  <c r="JH106" i="14"/>
  <c r="JI106" i="14"/>
  <c r="IY98" i="14"/>
  <c r="IZ98" i="14"/>
  <c r="JA98" i="14"/>
  <c r="JB98" i="14"/>
  <c r="JC98" i="14"/>
  <c r="JD98" i="14"/>
  <c r="JE98" i="14"/>
  <c r="JF98" i="14"/>
  <c r="JG98" i="14"/>
  <c r="JH98" i="14"/>
  <c r="JI98" i="14"/>
  <c r="IY90" i="14"/>
  <c r="IZ90" i="14"/>
  <c r="JA90" i="14"/>
  <c r="JB90" i="14"/>
  <c r="JC90" i="14"/>
  <c r="JD90" i="14"/>
  <c r="JE90" i="14"/>
  <c r="JF90" i="14"/>
  <c r="JG90" i="14"/>
  <c r="JH90" i="14"/>
  <c r="JI90" i="14"/>
  <c r="IY77" i="14"/>
  <c r="JA77" i="14"/>
  <c r="JB77" i="14"/>
  <c r="JC77" i="14"/>
  <c r="JD77" i="14"/>
  <c r="JE77" i="14"/>
  <c r="JF77" i="14"/>
  <c r="JG77" i="14"/>
  <c r="JH77" i="14"/>
  <c r="JI77" i="14"/>
  <c r="JA57" i="14"/>
  <c r="JA58" i="14"/>
  <c r="JA63" i="14"/>
  <c r="JA65" i="14"/>
  <c r="IY57" i="14"/>
  <c r="IZ57" i="14"/>
  <c r="IY58" i="14"/>
  <c r="IZ58" i="14"/>
  <c r="IY63" i="14"/>
  <c r="IZ63" i="14"/>
  <c r="IY65" i="14"/>
  <c r="IZ65" i="14"/>
  <c r="IY42" i="14"/>
  <c r="IZ42" i="14"/>
  <c r="JA42" i="14"/>
  <c r="JB42" i="14"/>
  <c r="JC42" i="14"/>
  <c r="JD42" i="14"/>
  <c r="JE42" i="14"/>
  <c r="JF42" i="14"/>
  <c r="JG42" i="14"/>
  <c r="JH42" i="14"/>
  <c r="JI42" i="14"/>
  <c r="IZ66" i="14" l="1"/>
  <c r="IY66" i="14"/>
  <c r="JI112" i="14"/>
  <c r="JA66" i="14"/>
  <c r="JA112" i="14" s="1"/>
  <c r="JC112" i="14"/>
  <c r="JG112" i="14"/>
  <c r="JD46" i="14"/>
  <c r="JH112" i="14"/>
  <c r="JF112" i="14"/>
  <c r="JE112" i="14"/>
  <c r="JD112" i="14"/>
  <c r="JB112" i="14"/>
  <c r="IZ112" i="14"/>
  <c r="JD53" i="14" l="1"/>
  <c r="JE46" i="14" s="1"/>
  <c r="JE53" i="14" s="1"/>
  <c r="JF46" i="14" s="1"/>
  <c r="JF53" i="14" s="1"/>
  <c r="JG46" i="14" s="1"/>
  <c r="JG53" i="14" s="1"/>
  <c r="JH46" i="14" s="1"/>
  <c r="IY112" i="14"/>
  <c r="JH53" i="14" l="1"/>
  <c r="JI46" i="14" s="1"/>
  <c r="JI53" i="14" l="1"/>
  <c r="IY31" i="14"/>
  <c r="IZ31" i="14"/>
  <c r="JA31" i="14"/>
  <c r="JB31" i="14"/>
  <c r="JC31" i="14"/>
  <c r="JD31" i="14"/>
  <c r="JE31" i="14"/>
  <c r="JF31" i="14"/>
  <c r="JG31" i="14"/>
  <c r="JH31" i="14"/>
  <c r="JI31" i="14"/>
  <c r="IY20" i="14"/>
  <c r="IZ20" i="14"/>
  <c r="JA20" i="14"/>
  <c r="JB20" i="14"/>
  <c r="JC20" i="14"/>
  <c r="JD20" i="14"/>
  <c r="JE20" i="14"/>
  <c r="JF20" i="14"/>
  <c r="JG20" i="14"/>
  <c r="JH20" i="14"/>
  <c r="JI20" i="14"/>
  <c r="IY11" i="14"/>
  <c r="IZ11" i="14"/>
  <c r="JA11" i="14"/>
  <c r="JB11" i="14"/>
  <c r="JC11" i="14"/>
  <c r="JD11" i="14"/>
  <c r="JE11" i="14"/>
  <c r="JF11" i="14"/>
  <c r="JG11" i="14"/>
  <c r="JH11" i="14"/>
  <c r="JI11" i="14"/>
  <c r="C7" i="17" l="1"/>
  <c r="B7" i="17" s="1"/>
  <c r="E7" i="17"/>
  <c r="F7" i="17" s="1"/>
  <c r="G7" i="17" s="1"/>
  <c r="H7" i="17" s="1"/>
  <c r="I7" i="17" s="1"/>
  <c r="J7" i="17" s="1"/>
  <c r="K7" i="17" s="1"/>
  <c r="L7" i="17" s="1"/>
  <c r="M7" i="17" s="1"/>
  <c r="N7" i="17" s="1"/>
  <c r="O7" i="17" s="1"/>
  <c r="P30" i="17" l="1"/>
  <c r="D15" i="17"/>
  <c r="J15" i="17"/>
  <c r="F15" i="17"/>
  <c r="O15" i="17"/>
  <c r="G15" i="17"/>
  <c r="M15" i="17"/>
  <c r="I15" i="17"/>
  <c r="E15" i="17"/>
  <c r="L15" i="17"/>
  <c r="N15" i="17"/>
  <c r="H15" i="17"/>
  <c r="K15" i="17"/>
  <c r="C15" i="17"/>
  <c r="J36" i="18" l="1"/>
  <c r="I36" i="18"/>
  <c r="H36" i="18"/>
  <c r="G36" i="18"/>
  <c r="I37" i="18"/>
  <c r="G34" i="18"/>
  <c r="G33" i="18" l="1"/>
  <c r="H37" i="18"/>
  <c r="J37" i="18"/>
  <c r="J34" i="18"/>
  <c r="H35" i="18"/>
  <c r="I33" i="18"/>
  <c r="G35" i="18"/>
  <c r="J33" i="18"/>
  <c r="I35" i="18"/>
  <c r="G37" i="18"/>
  <c r="I34" i="18"/>
  <c r="H34" i="18"/>
  <c r="J35" i="18"/>
  <c r="H33" i="18"/>
  <c r="P6" i="17" l="1"/>
  <c r="E13" i="20"/>
  <c r="E15" i="20" s="1"/>
  <c r="B11" i="20"/>
  <c r="C9" i="19"/>
  <c r="A2" i="19"/>
  <c r="M54" i="18"/>
  <c r="M49" i="18"/>
  <c r="F29" i="18"/>
  <c r="F28" i="18"/>
  <c r="L49" i="18"/>
  <c r="K49" i="18"/>
  <c r="J49" i="18"/>
  <c r="I49" i="18"/>
  <c r="G49" i="18"/>
  <c r="B8" i="18"/>
  <c r="B9" i="18" s="1"/>
  <c r="B10" i="18" s="1"/>
  <c r="B11" i="18" s="1"/>
  <c r="B12" i="18" s="1"/>
  <c r="B13" i="18" s="1"/>
  <c r="B14" i="18" s="1"/>
  <c r="B15" i="18" s="1"/>
  <c r="B16" i="18" s="1"/>
  <c r="B17" i="18" s="1"/>
  <c r="B18" i="18" s="1"/>
  <c r="B19" i="18" s="1"/>
  <c r="B20" i="18" s="1"/>
  <c r="B21" i="18" s="1"/>
  <c r="B23" i="18" s="1"/>
  <c r="B24" i="18" s="1"/>
  <c r="B25" i="18" s="1"/>
  <c r="B26" i="18" s="1"/>
  <c r="B27" i="18" s="1"/>
  <c r="B28" i="18" s="1"/>
  <c r="B29" i="18" s="1"/>
  <c r="B31" i="18" s="1"/>
  <c r="B32" i="18" s="1"/>
  <c r="B33" i="18" s="1"/>
  <c r="B34" i="18" s="1"/>
  <c r="B35" i="18" s="1"/>
  <c r="B36" i="18" s="1"/>
  <c r="B37" i="18" s="1"/>
  <c r="B38" i="18" s="1"/>
  <c r="B40" i="18" s="1"/>
  <c r="B41" i="18" s="1"/>
  <c r="B42" i="18" s="1"/>
  <c r="B43" i="18" s="1"/>
  <c r="B44" i="18" s="1"/>
  <c r="B45" i="18" s="1"/>
  <c r="B46" i="18" s="1"/>
  <c r="B47" i="18" s="1"/>
  <c r="B49" i="18" s="1"/>
  <c r="B51" i="18" s="1"/>
  <c r="B52" i="18" s="1"/>
  <c r="B53" i="18" s="1"/>
  <c r="B54" i="18" s="1"/>
  <c r="P19" i="16"/>
  <c r="O19" i="16"/>
  <c r="N19" i="16"/>
  <c r="M19" i="16"/>
  <c r="L19" i="16"/>
  <c r="K19" i="16"/>
  <c r="I19" i="16"/>
  <c r="H19" i="16"/>
  <c r="F19" i="16"/>
  <c r="E19" i="16"/>
  <c r="E46" i="16" s="1"/>
  <c r="D19" i="16"/>
  <c r="C19" i="16"/>
  <c r="O18" i="16"/>
  <c r="N18" i="16"/>
  <c r="M18" i="16"/>
  <c r="L18" i="16"/>
  <c r="K18" i="16"/>
  <c r="J18" i="16"/>
  <c r="I18" i="16"/>
  <c r="F18" i="16"/>
  <c r="D18" i="16"/>
  <c r="C18" i="16"/>
  <c r="C45" i="16" s="1"/>
  <c r="P17" i="16"/>
  <c r="O17" i="16"/>
  <c r="M17" i="16"/>
  <c r="L17" i="16"/>
  <c r="K17" i="16"/>
  <c r="J17" i="16"/>
  <c r="I17" i="16"/>
  <c r="H17" i="16"/>
  <c r="G17" i="16"/>
  <c r="E17" i="16"/>
  <c r="E44" i="16" s="1"/>
  <c r="D17" i="16"/>
  <c r="P16" i="16"/>
  <c r="O16" i="16"/>
  <c r="N16" i="16"/>
  <c r="M16" i="16"/>
  <c r="K16" i="16"/>
  <c r="J16" i="16"/>
  <c r="I16" i="16"/>
  <c r="H16" i="16"/>
  <c r="G16" i="16"/>
  <c r="E16" i="16"/>
  <c r="C16" i="16"/>
  <c r="D21" i="17"/>
  <c r="C21" i="17"/>
  <c r="P13" i="16"/>
  <c r="O13" i="16"/>
  <c r="M13" i="16"/>
  <c r="L13" i="16"/>
  <c r="K13" i="16"/>
  <c r="J13" i="16"/>
  <c r="I13" i="16"/>
  <c r="H13" i="16"/>
  <c r="G13" i="16"/>
  <c r="E13" i="16"/>
  <c r="E47" i="16" s="1"/>
  <c r="D13" i="16"/>
  <c r="C13" i="16"/>
  <c r="C47" i="16" s="1"/>
  <c r="P11" i="16"/>
  <c r="O11" i="16"/>
  <c r="N11" i="16"/>
  <c r="J11" i="16"/>
  <c r="I11" i="16"/>
  <c r="H11" i="16"/>
  <c r="G11" i="16"/>
  <c r="C11" i="16"/>
  <c r="P10" i="16"/>
  <c r="O10" i="16"/>
  <c r="N10" i="16"/>
  <c r="M10" i="16"/>
  <c r="L10" i="16"/>
  <c r="I10" i="16"/>
  <c r="H10" i="16"/>
  <c r="G10" i="16"/>
  <c r="F10" i="16"/>
  <c r="E10" i="16"/>
  <c r="D10" i="16"/>
  <c r="O9" i="16"/>
  <c r="N9" i="16"/>
  <c r="M9" i="16"/>
  <c r="L9" i="16"/>
  <c r="K9" i="16"/>
  <c r="J9" i="16"/>
  <c r="G9" i="16"/>
  <c r="F9" i="16"/>
  <c r="E9" i="16"/>
  <c r="D9" i="16"/>
  <c r="C9" i="16"/>
  <c r="P8" i="16"/>
  <c r="M8" i="16"/>
  <c r="L8" i="16"/>
  <c r="K8" i="16"/>
  <c r="J8" i="16"/>
  <c r="H8" i="16"/>
  <c r="E8" i="16"/>
  <c r="D8" i="16"/>
  <c r="C8" i="16"/>
  <c r="P7" i="16"/>
  <c r="N7" i="16"/>
  <c r="K7" i="16"/>
  <c r="J7" i="16"/>
  <c r="I7" i="16"/>
  <c r="H7" i="16"/>
  <c r="G7" i="16"/>
  <c r="F7" i="16"/>
  <c r="P6" i="16"/>
  <c r="O6" i="16"/>
  <c r="N6" i="16"/>
  <c r="M6" i="16"/>
  <c r="L6" i="16"/>
  <c r="I6" i="16"/>
  <c r="H6" i="16"/>
  <c r="E6" i="16"/>
  <c r="D6" i="16"/>
  <c r="O5" i="16"/>
  <c r="N5" i="16"/>
  <c r="M5" i="16"/>
  <c r="K5" i="16"/>
  <c r="J5" i="16"/>
  <c r="G5" i="16"/>
  <c r="F5" i="16"/>
  <c r="C5" i="16"/>
  <c r="B21" i="17"/>
  <c r="C138" i="16"/>
  <c r="C102" i="16"/>
  <c r="D102" i="16" s="1"/>
  <c r="D82" i="16"/>
  <c r="D81" i="16"/>
  <c r="D80" i="16"/>
  <c r="D79" i="16"/>
  <c r="D78" i="16"/>
  <c r="D77" i="16"/>
  <c r="D76" i="16"/>
  <c r="D52" i="16"/>
  <c r="F33" i="16"/>
  <c r="G33" i="16" s="1"/>
  <c r="D33" i="16"/>
  <c r="F32" i="16"/>
  <c r="G32" i="16" s="1"/>
  <c r="D32" i="16"/>
  <c r="F31" i="16"/>
  <c r="G31" i="16" s="1"/>
  <c r="H31" i="16" s="1"/>
  <c r="I31" i="16" s="1"/>
  <c r="D31" i="16"/>
  <c r="D30" i="16"/>
  <c r="D29" i="16"/>
  <c r="D28" i="16"/>
  <c r="D27" i="16"/>
  <c r="D26" i="16"/>
  <c r="D25" i="16"/>
  <c r="D24" i="16"/>
  <c r="J19" i="16"/>
  <c r="G19" i="16"/>
  <c r="P18" i="16"/>
  <c r="H18" i="16"/>
  <c r="G18" i="16"/>
  <c r="E18" i="16"/>
  <c r="E45" i="16" s="1"/>
  <c r="N17" i="16"/>
  <c r="F17" i="16"/>
  <c r="C17" i="16"/>
  <c r="C44" i="16" s="1"/>
  <c r="L16" i="16"/>
  <c r="F16" i="16"/>
  <c r="D16" i="16"/>
  <c r="N13" i="16"/>
  <c r="F13" i="16"/>
  <c r="M11" i="16"/>
  <c r="L11" i="16"/>
  <c r="K11" i="16"/>
  <c r="E11" i="16"/>
  <c r="D11" i="16"/>
  <c r="K10" i="16"/>
  <c r="J10" i="16"/>
  <c r="C10" i="16"/>
  <c r="P9" i="16"/>
  <c r="I9" i="16"/>
  <c r="H9" i="16"/>
  <c r="O8" i="16"/>
  <c r="N8" i="16"/>
  <c r="G8" i="16"/>
  <c r="F8" i="16"/>
  <c r="M7" i="16"/>
  <c r="L7" i="16"/>
  <c r="E7" i="16"/>
  <c r="D7" i="16"/>
  <c r="C7" i="16"/>
  <c r="K6" i="16"/>
  <c r="J6" i="16"/>
  <c r="C6" i="16"/>
  <c r="P5" i="16"/>
  <c r="I5" i="16"/>
  <c r="H5" i="16"/>
  <c r="E5" i="16"/>
  <c r="C3" i="16"/>
  <c r="D3" i="16" s="1"/>
  <c r="E3" i="16" s="1"/>
  <c r="F3" i="16" s="1"/>
  <c r="G3" i="16" s="1"/>
  <c r="H3" i="16" s="1"/>
  <c r="I3" i="16" s="1"/>
  <c r="J3" i="16" s="1"/>
  <c r="K3" i="16" s="1"/>
  <c r="L3" i="16" s="1"/>
  <c r="M3" i="16" s="1"/>
  <c r="N3" i="16" s="1"/>
  <c r="O3" i="16" s="1"/>
  <c r="P3" i="16" s="1"/>
  <c r="D8" i="15"/>
  <c r="IW106" i="14"/>
  <c r="IV106" i="14"/>
  <c r="IU106" i="14"/>
  <c r="IT106" i="14"/>
  <c r="IS106" i="14"/>
  <c r="IR106" i="14"/>
  <c r="IQ106" i="14"/>
  <c r="IP106" i="14"/>
  <c r="IO106" i="14"/>
  <c r="IN106" i="14"/>
  <c r="IM106" i="14"/>
  <c r="IL106" i="14"/>
  <c r="IK106" i="14"/>
  <c r="IJ106" i="14"/>
  <c r="II106" i="14"/>
  <c r="IH106" i="14"/>
  <c r="IG106" i="14"/>
  <c r="IF106" i="14"/>
  <c r="IE106" i="14"/>
  <c r="ID106" i="14"/>
  <c r="IC106" i="14"/>
  <c r="IB106" i="14"/>
  <c r="IA106" i="14"/>
  <c r="HZ106" i="14"/>
  <c r="HY106" i="14"/>
  <c r="HX106" i="14"/>
  <c r="HW106" i="14"/>
  <c r="HV106" i="14"/>
  <c r="HU106" i="14"/>
  <c r="HT106" i="14"/>
  <c r="HS106" i="14"/>
  <c r="HR106" i="14"/>
  <c r="HQ106" i="14"/>
  <c r="HP106" i="14"/>
  <c r="HO106" i="14"/>
  <c r="HN106" i="14"/>
  <c r="HM106" i="14"/>
  <c r="HL106" i="14"/>
  <c r="HK106" i="14"/>
  <c r="HJ106" i="14"/>
  <c r="HI106" i="14"/>
  <c r="HH106" i="14"/>
  <c r="HG106" i="14"/>
  <c r="HF106" i="14"/>
  <c r="HE106" i="14"/>
  <c r="HD106" i="14"/>
  <c r="HC106" i="14"/>
  <c r="HB106" i="14"/>
  <c r="HA106" i="14"/>
  <c r="GZ106" i="14"/>
  <c r="GY106" i="14"/>
  <c r="GX106" i="14"/>
  <c r="GW106" i="14"/>
  <c r="GV106" i="14"/>
  <c r="GU106" i="14"/>
  <c r="GT106" i="14"/>
  <c r="GS106" i="14"/>
  <c r="GR106" i="14"/>
  <c r="GQ106" i="14"/>
  <c r="GP106" i="14"/>
  <c r="GO106" i="14"/>
  <c r="GN106" i="14"/>
  <c r="GM106" i="14"/>
  <c r="GL106" i="14"/>
  <c r="GK106" i="14"/>
  <c r="GJ106" i="14"/>
  <c r="GI106" i="14"/>
  <c r="GH106" i="14"/>
  <c r="GG106" i="14"/>
  <c r="GF106" i="14"/>
  <c r="GE106" i="14"/>
  <c r="GD106" i="14"/>
  <c r="GC106" i="14"/>
  <c r="GB106" i="14"/>
  <c r="GA106" i="14"/>
  <c r="FZ106" i="14"/>
  <c r="FY106" i="14"/>
  <c r="FX106" i="14"/>
  <c r="FW106" i="14"/>
  <c r="FV106" i="14"/>
  <c r="FU106" i="14"/>
  <c r="FT106" i="14"/>
  <c r="FS106" i="14"/>
  <c r="FR106" i="14"/>
  <c r="FQ106" i="14"/>
  <c r="FP106" i="14"/>
  <c r="FO106" i="14"/>
  <c r="FN106" i="14"/>
  <c r="FM106" i="14"/>
  <c r="FL106" i="14"/>
  <c r="FK106" i="14"/>
  <c r="FJ106" i="14"/>
  <c r="FI106" i="14"/>
  <c r="FH106" i="14"/>
  <c r="FG106" i="14"/>
  <c r="FF106" i="14"/>
  <c r="FE106" i="14"/>
  <c r="FD106" i="14"/>
  <c r="FC106" i="14"/>
  <c r="FB106" i="14"/>
  <c r="FA106" i="14"/>
  <c r="EZ106" i="14"/>
  <c r="EY106" i="14"/>
  <c r="EX106" i="14"/>
  <c r="EW106" i="14"/>
  <c r="EV106" i="14"/>
  <c r="EU106" i="14"/>
  <c r="ET106" i="14"/>
  <c r="ES106" i="14"/>
  <c r="ER106" i="14"/>
  <c r="EQ106" i="14"/>
  <c r="EP106" i="14"/>
  <c r="EO106" i="14"/>
  <c r="EN106" i="14"/>
  <c r="EM106" i="14"/>
  <c r="EL106" i="14"/>
  <c r="EK106" i="14"/>
  <c r="EJ106" i="14"/>
  <c r="EI106" i="14"/>
  <c r="EH106" i="14"/>
  <c r="EG106" i="14"/>
  <c r="EF106" i="14"/>
  <c r="EE106" i="14"/>
  <c r="ED106" i="14"/>
  <c r="EC106" i="14"/>
  <c r="EB106" i="14"/>
  <c r="EA106" i="14"/>
  <c r="DZ106" i="14"/>
  <c r="DY106" i="14"/>
  <c r="DX106" i="14"/>
  <c r="DW106" i="14"/>
  <c r="DV106" i="14"/>
  <c r="DU106" i="14"/>
  <c r="DT106" i="14"/>
  <c r="DS106" i="14"/>
  <c r="DR106" i="14"/>
  <c r="DQ106" i="14"/>
  <c r="DP106" i="14"/>
  <c r="DO106" i="14"/>
  <c r="DN106" i="14"/>
  <c r="DM106" i="14"/>
  <c r="DL106" i="14"/>
  <c r="DK106" i="14"/>
  <c r="DJ106" i="14"/>
  <c r="DI106" i="14"/>
  <c r="DH106" i="14"/>
  <c r="DG106" i="14"/>
  <c r="DF106" i="14"/>
  <c r="DE106" i="14"/>
  <c r="DD106" i="14"/>
  <c r="DC106" i="14"/>
  <c r="DB106" i="14"/>
  <c r="DA106" i="14"/>
  <c r="CZ106" i="14"/>
  <c r="CY106" i="14"/>
  <c r="CX106" i="14"/>
  <c r="CW106" i="14"/>
  <c r="CV106" i="14"/>
  <c r="CU106" i="14"/>
  <c r="CT106" i="14"/>
  <c r="CS106" i="14"/>
  <c r="CR106" i="14"/>
  <c r="CQ106" i="14"/>
  <c r="CP106" i="14"/>
  <c r="CO106" i="14"/>
  <c r="CN106" i="14"/>
  <c r="CM106" i="14"/>
  <c r="CL106" i="14"/>
  <c r="CK106" i="14"/>
  <c r="CJ106" i="14"/>
  <c r="CI106" i="14"/>
  <c r="CH106" i="14"/>
  <c r="CG106" i="14"/>
  <c r="CF106" i="14"/>
  <c r="CE106" i="14"/>
  <c r="CD106" i="14"/>
  <c r="CC106" i="14"/>
  <c r="CB106" i="14"/>
  <c r="CA106" i="14"/>
  <c r="BZ106" i="14"/>
  <c r="BY106" i="14"/>
  <c r="BX106" i="14"/>
  <c r="BW106" i="14"/>
  <c r="BV106" i="14"/>
  <c r="BU106" i="14"/>
  <c r="BT106" i="14"/>
  <c r="BS106" i="14"/>
  <c r="BR106" i="14"/>
  <c r="BQ106" i="14"/>
  <c r="BP106" i="14"/>
  <c r="BO106" i="14"/>
  <c r="BN106" i="14"/>
  <c r="BM106" i="14"/>
  <c r="BL106" i="14"/>
  <c r="BK106" i="14"/>
  <c r="BJ106" i="14"/>
  <c r="BI106" i="14"/>
  <c r="BH106" i="14"/>
  <c r="BG106" i="14"/>
  <c r="BF106" i="14"/>
  <c r="BE106" i="14"/>
  <c r="BD106" i="14"/>
  <c r="BC106" i="14"/>
  <c r="BB106" i="14"/>
  <c r="BA106" i="14"/>
  <c r="AZ106" i="14"/>
  <c r="AY106" i="14"/>
  <c r="AX106" i="14"/>
  <c r="AW106" i="14"/>
  <c r="AV106" i="14"/>
  <c r="AU106" i="14"/>
  <c r="AT106" i="14"/>
  <c r="AS106" i="14"/>
  <c r="AR106" i="14"/>
  <c r="AQ106" i="14"/>
  <c r="AP106" i="14"/>
  <c r="AO106" i="14"/>
  <c r="AN106" i="14"/>
  <c r="AM106" i="14"/>
  <c r="AL106" i="14"/>
  <c r="AK106" i="14"/>
  <c r="AJ106" i="14"/>
  <c r="AI106" i="14"/>
  <c r="AH106" i="14"/>
  <c r="AG106" i="14"/>
  <c r="AF106" i="14"/>
  <c r="AE106" i="14"/>
  <c r="AD106" i="14"/>
  <c r="AC106" i="14"/>
  <c r="AB106" i="14"/>
  <c r="AA106" i="14"/>
  <c r="Z106" i="14"/>
  <c r="Y106" i="14"/>
  <c r="X106" i="14"/>
  <c r="W106" i="14"/>
  <c r="V106" i="14"/>
  <c r="U106" i="14"/>
  <c r="T106" i="14"/>
  <c r="S106" i="14"/>
  <c r="R106" i="14"/>
  <c r="Q106" i="14"/>
  <c r="P106" i="14"/>
  <c r="O106" i="14"/>
  <c r="N106" i="14"/>
  <c r="M106" i="14"/>
  <c r="L106" i="14"/>
  <c r="K106" i="14"/>
  <c r="J106" i="14"/>
  <c r="I106" i="14"/>
  <c r="H106" i="14"/>
  <c r="G106" i="14"/>
  <c r="F106" i="14"/>
  <c r="E106" i="14"/>
  <c r="D106" i="14"/>
  <c r="D107" i="14" s="1"/>
  <c r="E102" i="14" s="1"/>
  <c r="IW98" i="14"/>
  <c r="IV98" i="14"/>
  <c r="IU98" i="14"/>
  <c r="IT98" i="14"/>
  <c r="IS98" i="14"/>
  <c r="IR98" i="14"/>
  <c r="IQ98" i="14"/>
  <c r="IP98" i="14"/>
  <c r="IO98" i="14"/>
  <c r="IN98" i="14"/>
  <c r="IM98" i="14"/>
  <c r="IL98" i="14"/>
  <c r="IK98" i="14"/>
  <c r="IJ98" i="14"/>
  <c r="II98" i="14"/>
  <c r="IH98" i="14"/>
  <c r="IG98" i="14"/>
  <c r="IF98" i="14"/>
  <c r="IE98" i="14"/>
  <c r="ID98" i="14"/>
  <c r="IC98" i="14"/>
  <c r="IB98" i="14"/>
  <c r="IA98" i="14"/>
  <c r="HZ98" i="14"/>
  <c r="HY98" i="14"/>
  <c r="HX98" i="14"/>
  <c r="HW98" i="14"/>
  <c r="HV98" i="14"/>
  <c r="HU98" i="14"/>
  <c r="HT98" i="14"/>
  <c r="HS98" i="14"/>
  <c r="HR98" i="14"/>
  <c r="HQ98" i="14"/>
  <c r="HP98" i="14"/>
  <c r="HO98" i="14"/>
  <c r="HN98" i="14"/>
  <c r="HM98" i="14"/>
  <c r="HL98" i="14"/>
  <c r="HK98" i="14"/>
  <c r="HJ98" i="14"/>
  <c r="HI98" i="14"/>
  <c r="HH98" i="14"/>
  <c r="HG98" i="14"/>
  <c r="HF98" i="14"/>
  <c r="HE98" i="14"/>
  <c r="HD98" i="14"/>
  <c r="HB98" i="14"/>
  <c r="HA98" i="14"/>
  <c r="GZ98" i="14"/>
  <c r="GY98" i="14"/>
  <c r="GX98" i="14"/>
  <c r="GW98" i="14"/>
  <c r="GV98" i="14"/>
  <c r="GU98" i="14"/>
  <c r="GT98" i="14"/>
  <c r="GS98" i="14"/>
  <c r="GR98" i="14"/>
  <c r="GQ98" i="14"/>
  <c r="GP98" i="14"/>
  <c r="GO98" i="14"/>
  <c r="GN98" i="14"/>
  <c r="GM98" i="14"/>
  <c r="GL98" i="14"/>
  <c r="GK98" i="14"/>
  <c r="GJ98" i="14"/>
  <c r="GI98" i="14"/>
  <c r="GH98" i="14"/>
  <c r="GG98" i="14"/>
  <c r="GF98" i="14"/>
  <c r="GE98" i="14"/>
  <c r="GD98" i="14"/>
  <c r="GC98" i="14"/>
  <c r="GB98" i="14"/>
  <c r="GA98" i="14"/>
  <c r="FZ98" i="14"/>
  <c r="FY98" i="14"/>
  <c r="FX98" i="14"/>
  <c r="FW98" i="14"/>
  <c r="FV98" i="14"/>
  <c r="FU98" i="14"/>
  <c r="FT98" i="14"/>
  <c r="FS98" i="14"/>
  <c r="FR98" i="14"/>
  <c r="FQ98" i="14"/>
  <c r="FP98" i="14"/>
  <c r="FO98" i="14"/>
  <c r="FN98" i="14"/>
  <c r="FM98" i="14"/>
  <c r="FL98" i="14"/>
  <c r="FK98" i="14"/>
  <c r="FJ98" i="14"/>
  <c r="FI98" i="14"/>
  <c r="FH98" i="14"/>
  <c r="FG98" i="14"/>
  <c r="FF98" i="14"/>
  <c r="FE98" i="14"/>
  <c r="FD98" i="14"/>
  <c r="FC98" i="14"/>
  <c r="FB98" i="14"/>
  <c r="FA98" i="14"/>
  <c r="EZ98" i="14"/>
  <c r="EY98" i="14"/>
  <c r="EX98" i="14"/>
  <c r="EW98" i="14"/>
  <c r="EV98" i="14"/>
  <c r="EU98" i="14"/>
  <c r="ET98" i="14"/>
  <c r="ES98" i="14"/>
  <c r="ER98" i="14"/>
  <c r="EQ98" i="14"/>
  <c r="EP98" i="14"/>
  <c r="EO98" i="14"/>
  <c r="EN98" i="14"/>
  <c r="EM98" i="14"/>
  <c r="EL98" i="14"/>
  <c r="EK98" i="14"/>
  <c r="EJ98" i="14"/>
  <c r="EI98" i="14"/>
  <c r="EH98" i="14"/>
  <c r="EG98" i="14"/>
  <c r="EF98" i="14"/>
  <c r="EE98" i="14"/>
  <c r="ED98" i="14"/>
  <c r="EC98" i="14"/>
  <c r="EB98" i="14"/>
  <c r="EA98" i="14"/>
  <c r="DZ98" i="14"/>
  <c r="DY98" i="14"/>
  <c r="DX98" i="14"/>
  <c r="DW98" i="14"/>
  <c r="DV98" i="14"/>
  <c r="DU98" i="14"/>
  <c r="DT98" i="14"/>
  <c r="DS98" i="14"/>
  <c r="DR98" i="14"/>
  <c r="DQ98" i="14"/>
  <c r="DP98" i="14"/>
  <c r="DO98" i="14"/>
  <c r="DN98" i="14"/>
  <c r="DM98" i="14"/>
  <c r="DL98" i="14"/>
  <c r="DK98" i="14"/>
  <c r="DJ98" i="14"/>
  <c r="DI98" i="14"/>
  <c r="DH98" i="14"/>
  <c r="DG98" i="14"/>
  <c r="DF98" i="14"/>
  <c r="DE98" i="14"/>
  <c r="DD98" i="14"/>
  <c r="DC98" i="14"/>
  <c r="DB98" i="14"/>
  <c r="DA98" i="14"/>
  <c r="CZ98" i="14"/>
  <c r="CY98" i="14"/>
  <c r="CX98" i="14"/>
  <c r="CW98" i="14"/>
  <c r="CV98" i="14"/>
  <c r="CU98" i="14"/>
  <c r="CT98" i="14"/>
  <c r="CS98" i="14"/>
  <c r="CR98" i="14"/>
  <c r="CQ98" i="14"/>
  <c r="CP98" i="14"/>
  <c r="CO98" i="14"/>
  <c r="CN98" i="14"/>
  <c r="CM98" i="14"/>
  <c r="CL98" i="14"/>
  <c r="CK98" i="14"/>
  <c r="CJ98" i="14"/>
  <c r="CI98" i="14"/>
  <c r="CH98" i="14"/>
  <c r="CG98" i="14"/>
  <c r="CF98" i="14"/>
  <c r="CE98" i="14"/>
  <c r="CD98" i="14"/>
  <c r="CC98" i="14"/>
  <c r="CB98" i="14"/>
  <c r="CA98" i="14"/>
  <c r="BZ98" i="14"/>
  <c r="BY98" i="14"/>
  <c r="BX98" i="14"/>
  <c r="BW98" i="14"/>
  <c r="BV98" i="14"/>
  <c r="BU98" i="14"/>
  <c r="BT98" i="14"/>
  <c r="BS98" i="14"/>
  <c r="BR98" i="14"/>
  <c r="BQ98" i="14"/>
  <c r="BP98" i="14"/>
  <c r="BO98" i="14"/>
  <c r="BN98" i="14"/>
  <c r="BM98" i="14"/>
  <c r="BL98" i="14"/>
  <c r="BK98" i="14"/>
  <c r="BJ98" i="14"/>
  <c r="BI98" i="14"/>
  <c r="BH98" i="14"/>
  <c r="BG98" i="14"/>
  <c r="BF98" i="14"/>
  <c r="BE98" i="14"/>
  <c r="BD98" i="14"/>
  <c r="BC98" i="14"/>
  <c r="BB98" i="14"/>
  <c r="BA98" i="14"/>
  <c r="AZ98" i="14"/>
  <c r="AY98" i="14"/>
  <c r="AX98" i="14"/>
  <c r="AW98" i="14"/>
  <c r="AV98" i="14"/>
  <c r="AU98" i="14"/>
  <c r="AT98" i="14"/>
  <c r="AS98" i="14"/>
  <c r="AR98" i="14"/>
  <c r="AQ98" i="14"/>
  <c r="AP98" i="14"/>
  <c r="AO98" i="14"/>
  <c r="AN98" i="14"/>
  <c r="AM98" i="14"/>
  <c r="AL98" i="14"/>
  <c r="AK98" i="14"/>
  <c r="AJ98" i="14"/>
  <c r="AI98" i="14"/>
  <c r="AH98" i="14"/>
  <c r="AG98" i="14"/>
  <c r="AF98" i="14"/>
  <c r="AE98" i="14"/>
  <c r="AD98" i="14"/>
  <c r="AC98" i="14"/>
  <c r="AB98" i="14"/>
  <c r="AA98" i="14"/>
  <c r="Z98" i="14"/>
  <c r="Y98" i="14"/>
  <c r="X98" i="14"/>
  <c r="W98" i="14"/>
  <c r="V98" i="14"/>
  <c r="U98" i="14"/>
  <c r="T98" i="14"/>
  <c r="S98" i="14"/>
  <c r="R98" i="14"/>
  <c r="Q98" i="14"/>
  <c r="P98" i="14"/>
  <c r="O98" i="14"/>
  <c r="N98" i="14"/>
  <c r="M98" i="14"/>
  <c r="L98" i="14"/>
  <c r="K98" i="14"/>
  <c r="J98" i="14"/>
  <c r="I98" i="14"/>
  <c r="H98" i="14"/>
  <c r="G98" i="14"/>
  <c r="F98" i="14"/>
  <c r="E98" i="14"/>
  <c r="D98" i="14"/>
  <c r="D99" i="14" s="1"/>
  <c r="E94" i="14" s="1"/>
  <c r="HC97" i="14"/>
  <c r="HC98" i="14" s="1"/>
  <c r="IW90" i="14"/>
  <c r="IV90" i="14"/>
  <c r="IU90" i="14"/>
  <c r="IT90" i="14"/>
  <c r="IS90" i="14"/>
  <c r="IR90" i="14"/>
  <c r="IQ90" i="14"/>
  <c r="IP90" i="14"/>
  <c r="IO90" i="14"/>
  <c r="IN90" i="14"/>
  <c r="IM90" i="14"/>
  <c r="IL90" i="14"/>
  <c r="IK90" i="14"/>
  <c r="IJ90" i="14"/>
  <c r="II90" i="14"/>
  <c r="IH90" i="14"/>
  <c r="IG90" i="14"/>
  <c r="IF90" i="14"/>
  <c r="IE90" i="14"/>
  <c r="ID90" i="14"/>
  <c r="IC90" i="14"/>
  <c r="IB90" i="14"/>
  <c r="IA90" i="14"/>
  <c r="HZ90" i="14"/>
  <c r="HY90" i="14"/>
  <c r="HX90" i="14"/>
  <c r="HW90" i="14"/>
  <c r="HV90" i="14"/>
  <c r="HU90" i="14"/>
  <c r="HT90" i="14"/>
  <c r="HS90" i="14"/>
  <c r="HR90" i="14"/>
  <c r="HQ90" i="14"/>
  <c r="HP90" i="14"/>
  <c r="HO90" i="14"/>
  <c r="HN90" i="14"/>
  <c r="HM90" i="14"/>
  <c r="HL90" i="14"/>
  <c r="HK90" i="14"/>
  <c r="HJ90" i="14"/>
  <c r="HI90" i="14"/>
  <c r="HH90" i="14"/>
  <c r="HG90" i="14"/>
  <c r="HF90" i="14"/>
  <c r="HE90" i="14"/>
  <c r="HD90" i="14"/>
  <c r="HC90" i="14"/>
  <c r="HB90" i="14"/>
  <c r="HA90" i="14"/>
  <c r="GZ90" i="14"/>
  <c r="GY90" i="14"/>
  <c r="GX90" i="14"/>
  <c r="GW90" i="14"/>
  <c r="GV90" i="14"/>
  <c r="GU90" i="14"/>
  <c r="GT90" i="14"/>
  <c r="GS90" i="14"/>
  <c r="GR90" i="14"/>
  <c r="GQ90" i="14"/>
  <c r="GP90" i="14"/>
  <c r="GO90" i="14"/>
  <c r="GN90" i="14"/>
  <c r="GM90" i="14"/>
  <c r="GL90" i="14"/>
  <c r="GK90" i="14"/>
  <c r="GJ90" i="14"/>
  <c r="GI90" i="14"/>
  <c r="GH90" i="14"/>
  <c r="GG90" i="14"/>
  <c r="GF90" i="14"/>
  <c r="GE90" i="14"/>
  <c r="GD90" i="14"/>
  <c r="GC90" i="14"/>
  <c r="GB90" i="14"/>
  <c r="GA90" i="14"/>
  <c r="FZ90" i="14"/>
  <c r="FY90" i="14"/>
  <c r="FX90" i="14"/>
  <c r="FW90" i="14"/>
  <c r="FV90" i="14"/>
  <c r="FU90" i="14"/>
  <c r="FT90" i="14"/>
  <c r="FS90" i="14"/>
  <c r="FR90" i="14"/>
  <c r="FQ90" i="14"/>
  <c r="FP90" i="14"/>
  <c r="FO90" i="14"/>
  <c r="FN90" i="14"/>
  <c r="FM90" i="14"/>
  <c r="FL90" i="14"/>
  <c r="FK90" i="14"/>
  <c r="FJ90" i="14"/>
  <c r="FI90" i="14"/>
  <c r="FH90" i="14"/>
  <c r="FG90" i="14"/>
  <c r="FF90" i="14"/>
  <c r="FE90" i="14"/>
  <c r="FD90" i="14"/>
  <c r="FC90" i="14"/>
  <c r="FB90" i="14"/>
  <c r="FA90" i="14"/>
  <c r="EZ90" i="14"/>
  <c r="EY90" i="14"/>
  <c r="EX90" i="14"/>
  <c r="EW90" i="14"/>
  <c r="EV90" i="14"/>
  <c r="EU90" i="14"/>
  <c r="ET90" i="14"/>
  <c r="ES90" i="14"/>
  <c r="ER90" i="14"/>
  <c r="EQ90" i="14"/>
  <c r="EP90" i="14"/>
  <c r="EO90" i="14"/>
  <c r="EN90" i="14"/>
  <c r="EM90" i="14"/>
  <c r="EL90" i="14"/>
  <c r="EK90" i="14"/>
  <c r="EJ90" i="14"/>
  <c r="EI90" i="14"/>
  <c r="EH90" i="14"/>
  <c r="EG90" i="14"/>
  <c r="EF90" i="14"/>
  <c r="EE90" i="14"/>
  <c r="ED90" i="14"/>
  <c r="EC90" i="14"/>
  <c r="EB90" i="14"/>
  <c r="EA90" i="14"/>
  <c r="DZ90" i="14"/>
  <c r="DY90" i="14"/>
  <c r="DX90" i="14"/>
  <c r="DW90" i="14"/>
  <c r="DV90" i="14"/>
  <c r="DU90" i="14"/>
  <c r="DT90" i="14"/>
  <c r="DS90" i="14"/>
  <c r="DR90" i="14"/>
  <c r="DQ90" i="14"/>
  <c r="DP90" i="14"/>
  <c r="DO90" i="14"/>
  <c r="DN90" i="14"/>
  <c r="DM90" i="14"/>
  <c r="DL90" i="14"/>
  <c r="DK90" i="14"/>
  <c r="DJ90" i="14"/>
  <c r="DI90" i="14"/>
  <c r="DH90" i="14"/>
  <c r="DG90" i="14"/>
  <c r="DF90" i="14"/>
  <c r="DE90" i="14"/>
  <c r="DD90" i="14"/>
  <c r="DC90" i="14"/>
  <c r="DB90" i="14"/>
  <c r="DA90" i="14"/>
  <c r="CZ90" i="14"/>
  <c r="CY90" i="14"/>
  <c r="CX90" i="14"/>
  <c r="CW90" i="14"/>
  <c r="CV90" i="14"/>
  <c r="CU90" i="14"/>
  <c r="CT90" i="14"/>
  <c r="CS90" i="14"/>
  <c r="CR90" i="14"/>
  <c r="CQ90" i="14"/>
  <c r="CP90" i="14"/>
  <c r="CO90" i="14"/>
  <c r="CN90" i="14"/>
  <c r="CM90" i="14"/>
  <c r="CL90" i="14"/>
  <c r="CK90" i="14"/>
  <c r="CJ90" i="14"/>
  <c r="CI90" i="14"/>
  <c r="CH90" i="14"/>
  <c r="CG90" i="14"/>
  <c r="CF90" i="14"/>
  <c r="CE90" i="14"/>
  <c r="CD90" i="14"/>
  <c r="CC90" i="14"/>
  <c r="CB90" i="14"/>
  <c r="CA90" i="14"/>
  <c r="BZ90" i="14"/>
  <c r="BY90" i="14"/>
  <c r="BX90" i="14"/>
  <c r="BW90" i="14"/>
  <c r="BV90" i="14"/>
  <c r="BU90" i="14"/>
  <c r="BT90" i="14"/>
  <c r="BS90" i="14"/>
  <c r="BR90" i="14"/>
  <c r="BR91" i="14" s="1"/>
  <c r="BS81" i="14" s="1"/>
  <c r="BQ90" i="14"/>
  <c r="BP90" i="14"/>
  <c r="BO90" i="14"/>
  <c r="BN90" i="14"/>
  <c r="BM90" i="14"/>
  <c r="BL90" i="14"/>
  <c r="BK90" i="14"/>
  <c r="BJ90" i="14"/>
  <c r="BI90" i="14"/>
  <c r="BH90" i="14"/>
  <c r="BG90" i="14"/>
  <c r="BF90" i="14"/>
  <c r="BE90" i="14"/>
  <c r="BD90" i="14"/>
  <c r="BC90" i="14"/>
  <c r="BB90" i="14"/>
  <c r="BA90" i="14"/>
  <c r="AZ90" i="14"/>
  <c r="AY90" i="14"/>
  <c r="AX90" i="14"/>
  <c r="AW90" i="14"/>
  <c r="AV90" i="14"/>
  <c r="AU90" i="14"/>
  <c r="AT90" i="14"/>
  <c r="AS90" i="14"/>
  <c r="AR90" i="14"/>
  <c r="AQ90" i="14"/>
  <c r="AP90" i="14"/>
  <c r="AO90" i="14"/>
  <c r="AN90" i="14"/>
  <c r="AM90" i="14"/>
  <c r="AL90" i="14"/>
  <c r="AK90" i="14"/>
  <c r="AJ90" i="14"/>
  <c r="AI90" i="14"/>
  <c r="AH90" i="14"/>
  <c r="AG90" i="14"/>
  <c r="AF90" i="14"/>
  <c r="AE90" i="14"/>
  <c r="AD90" i="14"/>
  <c r="AC90" i="14"/>
  <c r="AB90" i="14"/>
  <c r="AA90" i="14"/>
  <c r="Z90" i="14"/>
  <c r="Y90" i="14"/>
  <c r="X90" i="14"/>
  <c r="W90" i="14"/>
  <c r="V90" i="14"/>
  <c r="U90" i="14"/>
  <c r="T90" i="14"/>
  <c r="S90" i="14"/>
  <c r="R90" i="14"/>
  <c r="Q90" i="14"/>
  <c r="P90" i="14"/>
  <c r="O90" i="14"/>
  <c r="N90" i="14"/>
  <c r="M90" i="14"/>
  <c r="L90" i="14"/>
  <c r="K90" i="14"/>
  <c r="J90" i="14"/>
  <c r="I90" i="14"/>
  <c r="H90" i="14"/>
  <c r="G90" i="14"/>
  <c r="F90" i="14"/>
  <c r="E90" i="14"/>
  <c r="D90" i="14"/>
  <c r="D91" i="14" s="1"/>
  <c r="E81" i="14" s="1"/>
  <c r="IW77" i="14"/>
  <c r="IV77" i="14"/>
  <c r="IU77" i="14"/>
  <c r="IT77" i="14"/>
  <c r="IS77" i="14"/>
  <c r="IR77" i="14"/>
  <c r="IQ77" i="14"/>
  <c r="IP77" i="14"/>
  <c r="IO77" i="14"/>
  <c r="IN77" i="14"/>
  <c r="IM77" i="14"/>
  <c r="IL77" i="14"/>
  <c r="IK77" i="14"/>
  <c r="IJ77" i="14"/>
  <c r="II77" i="14"/>
  <c r="IH77" i="14"/>
  <c r="IG77" i="14"/>
  <c r="IF77" i="14"/>
  <c r="IE77" i="14"/>
  <c r="ID77" i="14"/>
  <c r="IC77" i="14"/>
  <c r="IB77" i="14"/>
  <c r="IA77" i="14"/>
  <c r="HZ77" i="14"/>
  <c r="HY77" i="14"/>
  <c r="HX77" i="14"/>
  <c r="HW77" i="14"/>
  <c r="HV77" i="14"/>
  <c r="HU77" i="14"/>
  <c r="HT77" i="14"/>
  <c r="HS77" i="14"/>
  <c r="HR77" i="14"/>
  <c r="HQ77" i="14"/>
  <c r="HP77" i="14"/>
  <c r="HO77" i="14"/>
  <c r="HN77" i="14"/>
  <c r="HM77" i="14"/>
  <c r="HL77" i="14"/>
  <c r="HK77" i="14"/>
  <c r="HJ77" i="14"/>
  <c r="HI77" i="14"/>
  <c r="HH77" i="14"/>
  <c r="HG77" i="14"/>
  <c r="HF77" i="14"/>
  <c r="HE77" i="14"/>
  <c r="HD77" i="14"/>
  <c r="HC77" i="14"/>
  <c r="HB77" i="14"/>
  <c r="HA77" i="14"/>
  <c r="GZ77" i="14"/>
  <c r="GY77" i="14"/>
  <c r="GX77" i="14"/>
  <c r="GW77" i="14"/>
  <c r="GV77" i="14"/>
  <c r="GU77" i="14"/>
  <c r="GT77" i="14"/>
  <c r="GS77" i="14"/>
  <c r="GR77" i="14"/>
  <c r="GQ77" i="14"/>
  <c r="GP77" i="14"/>
  <c r="GO77" i="14"/>
  <c r="GN77" i="14"/>
  <c r="GM77" i="14"/>
  <c r="GL77" i="14"/>
  <c r="GK77" i="14"/>
  <c r="GJ77" i="14"/>
  <c r="GI77" i="14"/>
  <c r="GH77" i="14"/>
  <c r="GG77" i="14"/>
  <c r="GF77" i="14"/>
  <c r="GE77" i="14"/>
  <c r="GD77" i="14"/>
  <c r="GC77" i="14"/>
  <c r="GB77" i="14"/>
  <c r="GA77" i="14"/>
  <c r="FZ77" i="14"/>
  <c r="FY77" i="14"/>
  <c r="FX77" i="14"/>
  <c r="FW77" i="14"/>
  <c r="FV77" i="14"/>
  <c r="FU77" i="14"/>
  <c r="FT77" i="14"/>
  <c r="FS77" i="14"/>
  <c r="FR77" i="14"/>
  <c r="FQ77" i="14"/>
  <c r="FP77" i="14"/>
  <c r="FO77" i="14"/>
  <c r="FN77" i="14"/>
  <c r="FM77" i="14"/>
  <c r="FL77" i="14"/>
  <c r="FK77" i="14"/>
  <c r="FJ77" i="14"/>
  <c r="FI77" i="14"/>
  <c r="FH77" i="14"/>
  <c r="FG77" i="14"/>
  <c r="FF77" i="14"/>
  <c r="FE77" i="14"/>
  <c r="FD77" i="14"/>
  <c r="FC77" i="14"/>
  <c r="FB77" i="14"/>
  <c r="FA77" i="14"/>
  <c r="EZ77" i="14"/>
  <c r="EY77" i="14"/>
  <c r="EX77" i="14"/>
  <c r="EW77" i="14"/>
  <c r="EV77" i="14"/>
  <c r="EU77" i="14"/>
  <c r="ET77" i="14"/>
  <c r="ES77" i="14"/>
  <c r="ER77" i="14"/>
  <c r="EQ77" i="14"/>
  <c r="EP77" i="14"/>
  <c r="EO77" i="14"/>
  <c r="EN77" i="14"/>
  <c r="EM77" i="14"/>
  <c r="EL77" i="14"/>
  <c r="EK77" i="14"/>
  <c r="EJ77" i="14"/>
  <c r="EI77" i="14"/>
  <c r="EH77" i="14"/>
  <c r="EG77" i="14"/>
  <c r="EF77" i="14"/>
  <c r="EE77" i="14"/>
  <c r="ED77" i="14"/>
  <c r="EC77" i="14"/>
  <c r="EB77" i="14"/>
  <c r="EA77" i="14"/>
  <c r="DZ77" i="14"/>
  <c r="DY77" i="14"/>
  <c r="DX77" i="14"/>
  <c r="DW77" i="14"/>
  <c r="DV77" i="14"/>
  <c r="DU77" i="14"/>
  <c r="DT77" i="14"/>
  <c r="DS77" i="14"/>
  <c r="DR77" i="14"/>
  <c r="DQ77" i="14"/>
  <c r="DP77" i="14"/>
  <c r="DO77" i="14"/>
  <c r="DN77" i="14"/>
  <c r="DM77" i="14"/>
  <c r="DL77" i="14"/>
  <c r="DK77" i="14"/>
  <c r="DJ77" i="14"/>
  <c r="DI77" i="14"/>
  <c r="DH77" i="14"/>
  <c r="DG77" i="14"/>
  <c r="DF77" i="14"/>
  <c r="DE77" i="14"/>
  <c r="DD77" i="14"/>
  <c r="DC77" i="14"/>
  <c r="DB77" i="14"/>
  <c r="DA77" i="14"/>
  <c r="CZ77" i="14"/>
  <c r="CY77" i="14"/>
  <c r="CX77" i="14"/>
  <c r="CW77" i="14"/>
  <c r="CV77" i="14"/>
  <c r="CU77" i="14"/>
  <c r="CT77" i="14"/>
  <c r="CS77" i="14"/>
  <c r="CR77" i="14"/>
  <c r="CQ77" i="14"/>
  <c r="CP77" i="14"/>
  <c r="CO77" i="14"/>
  <c r="CN77" i="14"/>
  <c r="CM77" i="14"/>
  <c r="CL77" i="14"/>
  <c r="CK77" i="14"/>
  <c r="CJ77" i="14"/>
  <c r="CI77" i="14"/>
  <c r="CH77" i="14"/>
  <c r="CG77" i="14"/>
  <c r="CF77" i="14"/>
  <c r="CE77" i="14"/>
  <c r="CD77" i="14"/>
  <c r="CC77" i="14"/>
  <c r="CB77" i="14"/>
  <c r="CA77" i="14"/>
  <c r="BZ77" i="14"/>
  <c r="BY77" i="14"/>
  <c r="BX77" i="14"/>
  <c r="BW77" i="14"/>
  <c r="BV77" i="14"/>
  <c r="BU77" i="14"/>
  <c r="BT77" i="14"/>
  <c r="BS77" i="14"/>
  <c r="BR77" i="14"/>
  <c r="BR78" i="14" s="1"/>
  <c r="BS70" i="14" s="1"/>
  <c r="BQ77" i="14"/>
  <c r="BP77" i="14"/>
  <c r="BO77" i="14"/>
  <c r="BN77" i="14"/>
  <c r="BM77" i="14"/>
  <c r="BL77" i="14"/>
  <c r="BK77" i="14"/>
  <c r="BJ77" i="14"/>
  <c r="BI77" i="14"/>
  <c r="BH77" i="14"/>
  <c r="BG77" i="14"/>
  <c r="BF77" i="14"/>
  <c r="BE77" i="14"/>
  <c r="BD77" i="14"/>
  <c r="BC77" i="14"/>
  <c r="BB77" i="14"/>
  <c r="BA77" i="14"/>
  <c r="AZ77" i="14"/>
  <c r="AY77" i="14"/>
  <c r="AX77" i="14"/>
  <c r="AW77" i="14"/>
  <c r="AV77" i="14"/>
  <c r="AU77" i="14"/>
  <c r="AT77" i="14"/>
  <c r="AS77" i="14"/>
  <c r="AR77" i="14"/>
  <c r="AQ77" i="14"/>
  <c r="AP77" i="14"/>
  <c r="AO77" i="14"/>
  <c r="AN77" i="14"/>
  <c r="AM77" i="14"/>
  <c r="AL77" i="14"/>
  <c r="AK77" i="14"/>
  <c r="AJ77" i="14"/>
  <c r="AI77" i="14"/>
  <c r="AH77" i="14"/>
  <c r="AG77" i="14"/>
  <c r="AF77" i="14"/>
  <c r="AE77" i="14"/>
  <c r="AD77" i="14"/>
  <c r="AC77" i="14"/>
  <c r="AB77" i="14"/>
  <c r="AA77" i="14"/>
  <c r="Z77" i="14"/>
  <c r="Y77" i="14"/>
  <c r="X77" i="14"/>
  <c r="W77" i="14"/>
  <c r="V77" i="14"/>
  <c r="U77" i="14"/>
  <c r="T77" i="14"/>
  <c r="S77" i="14"/>
  <c r="R77" i="14"/>
  <c r="Q77" i="14"/>
  <c r="P77" i="14"/>
  <c r="O77" i="14"/>
  <c r="N77" i="14"/>
  <c r="M77" i="14"/>
  <c r="L77" i="14"/>
  <c r="K77" i="14"/>
  <c r="J77" i="14"/>
  <c r="I77" i="14"/>
  <c r="H77" i="14"/>
  <c r="G77" i="14"/>
  <c r="F77" i="14"/>
  <c r="E77" i="14"/>
  <c r="D77" i="14"/>
  <c r="D78" i="14" s="1"/>
  <c r="E70" i="14" s="1"/>
  <c r="AD66" i="14"/>
  <c r="AC66" i="14"/>
  <c r="AB66" i="14"/>
  <c r="AA66" i="14"/>
  <c r="Z66" i="14"/>
  <c r="Y66" i="14"/>
  <c r="X66" i="14"/>
  <c r="W66" i="14"/>
  <c r="V66" i="14"/>
  <c r="U66" i="14"/>
  <c r="T66" i="14"/>
  <c r="S66" i="14"/>
  <c r="R66" i="14"/>
  <c r="Q66" i="14"/>
  <c r="P66" i="14"/>
  <c r="O66" i="14"/>
  <c r="N66" i="14"/>
  <c r="M66" i="14"/>
  <c r="L66" i="14"/>
  <c r="K66" i="14"/>
  <c r="J66" i="14"/>
  <c r="I66" i="14"/>
  <c r="H66" i="14"/>
  <c r="G66" i="14"/>
  <c r="F66" i="14"/>
  <c r="E66" i="14"/>
  <c r="D66" i="14"/>
  <c r="IW65" i="14"/>
  <c r="IV65" i="14"/>
  <c r="IU65" i="14"/>
  <c r="IT65" i="14"/>
  <c r="IS65" i="14"/>
  <c r="IR65" i="14"/>
  <c r="IQ65" i="14"/>
  <c r="IP65" i="14"/>
  <c r="IO65" i="14"/>
  <c r="IN65" i="14"/>
  <c r="IM65" i="14"/>
  <c r="IL65" i="14"/>
  <c r="IK65" i="14"/>
  <c r="IJ65" i="14"/>
  <c r="II65" i="14"/>
  <c r="IH65" i="14"/>
  <c r="IG65" i="14"/>
  <c r="IF65" i="14"/>
  <c r="IE65" i="14"/>
  <c r="ID65" i="14"/>
  <c r="IC65" i="14"/>
  <c r="IB65" i="14"/>
  <c r="IA65" i="14"/>
  <c r="HZ65" i="14"/>
  <c r="HY65" i="14"/>
  <c r="HX65" i="14"/>
  <c r="HW65" i="14"/>
  <c r="HV65" i="14"/>
  <c r="HU65" i="14"/>
  <c r="HT65" i="14"/>
  <c r="HS65" i="14"/>
  <c r="HR65" i="14"/>
  <c r="HQ65" i="14"/>
  <c r="HP65" i="14"/>
  <c r="HO65" i="14"/>
  <c r="HN65" i="14"/>
  <c r="HM65" i="14"/>
  <c r="HL65" i="14"/>
  <c r="HK65" i="14"/>
  <c r="HJ65" i="14"/>
  <c r="HI65" i="14"/>
  <c r="HH65" i="14"/>
  <c r="HG65" i="14"/>
  <c r="HF65" i="14"/>
  <c r="HE65" i="14"/>
  <c r="HD65" i="14"/>
  <c r="HB65" i="14"/>
  <c r="HA65" i="14"/>
  <c r="GZ65" i="14"/>
  <c r="GY65" i="14"/>
  <c r="GX65" i="14"/>
  <c r="GW65" i="14"/>
  <c r="GV65" i="14"/>
  <c r="GU65" i="14"/>
  <c r="GT65" i="14"/>
  <c r="GS65" i="14"/>
  <c r="GR65" i="14"/>
  <c r="GQ65" i="14"/>
  <c r="GP65" i="14"/>
  <c r="GO65" i="14"/>
  <c r="GN65" i="14"/>
  <c r="GM65" i="14"/>
  <c r="GL65" i="14"/>
  <c r="GK65" i="14"/>
  <c r="GJ65" i="14"/>
  <c r="GI65" i="14"/>
  <c r="GH65" i="14"/>
  <c r="GG65" i="14"/>
  <c r="GF65" i="14"/>
  <c r="GE65" i="14"/>
  <c r="GD65" i="14"/>
  <c r="GC65" i="14"/>
  <c r="GB65" i="14"/>
  <c r="GA65" i="14"/>
  <c r="FZ65" i="14"/>
  <c r="FY65" i="14"/>
  <c r="FX65" i="14"/>
  <c r="FW65" i="14"/>
  <c r="FV65" i="14"/>
  <c r="FU65" i="14"/>
  <c r="FT65" i="14"/>
  <c r="FS65" i="14"/>
  <c r="FR65" i="14"/>
  <c r="FQ65" i="14"/>
  <c r="FP65" i="14"/>
  <c r="FO65" i="14"/>
  <c r="FN65" i="14"/>
  <c r="FM65" i="14"/>
  <c r="FL65" i="14"/>
  <c r="FK65" i="14"/>
  <c r="FJ65" i="14"/>
  <c r="FI65" i="14"/>
  <c r="FH65" i="14"/>
  <c r="FG65" i="14"/>
  <c r="FF65" i="14"/>
  <c r="FE65" i="14"/>
  <c r="FD65" i="14"/>
  <c r="FC65" i="14"/>
  <c r="FB65" i="14"/>
  <c r="FA65" i="14"/>
  <c r="EZ65" i="14"/>
  <c r="EY65" i="14"/>
  <c r="EX65" i="14"/>
  <c r="EW65" i="14"/>
  <c r="EV65" i="14"/>
  <c r="EU65" i="14"/>
  <c r="ET65" i="14"/>
  <c r="ES65" i="14"/>
  <c r="ER65" i="14"/>
  <c r="EQ65" i="14"/>
  <c r="EP65" i="14"/>
  <c r="EO65" i="14"/>
  <c r="EN65" i="14"/>
  <c r="EM65" i="14"/>
  <c r="EL65" i="14"/>
  <c r="EK65" i="14"/>
  <c r="EJ65" i="14"/>
  <c r="EI65" i="14"/>
  <c r="EH65" i="14"/>
  <c r="EG65" i="14"/>
  <c r="EF65" i="14"/>
  <c r="EE65" i="14"/>
  <c r="ED65" i="14"/>
  <c r="EC65" i="14"/>
  <c r="EB65" i="14"/>
  <c r="EA65" i="14"/>
  <c r="DZ65" i="14"/>
  <c r="DY65" i="14"/>
  <c r="DX65" i="14"/>
  <c r="DW65" i="14"/>
  <c r="DV65" i="14"/>
  <c r="DU65" i="14"/>
  <c r="DT65" i="14"/>
  <c r="DS65" i="14"/>
  <c r="DR65" i="14"/>
  <c r="DQ65" i="14"/>
  <c r="DP65" i="14"/>
  <c r="DO65" i="14"/>
  <c r="DN65" i="14"/>
  <c r="DM65" i="14"/>
  <c r="DL65" i="14"/>
  <c r="DK65" i="14"/>
  <c r="DJ65" i="14"/>
  <c r="DI65" i="14"/>
  <c r="DH65" i="14"/>
  <c r="DG65" i="14"/>
  <c r="DF65" i="14"/>
  <c r="DE65" i="14"/>
  <c r="DD65" i="14"/>
  <c r="DC65" i="14"/>
  <c r="DB65" i="14"/>
  <c r="DA65" i="14"/>
  <c r="CZ65" i="14"/>
  <c r="CY65" i="14"/>
  <c r="CX65" i="14"/>
  <c r="CW65" i="14"/>
  <c r="CV65" i="14"/>
  <c r="CU65" i="14"/>
  <c r="CT65" i="14"/>
  <c r="CS65" i="14"/>
  <c r="CR65" i="14"/>
  <c r="CQ65" i="14"/>
  <c r="CP65" i="14"/>
  <c r="CO65" i="14"/>
  <c r="CN65" i="14"/>
  <c r="CM65" i="14"/>
  <c r="CL65" i="14"/>
  <c r="CK65" i="14"/>
  <c r="CJ65" i="14"/>
  <c r="CI65" i="14"/>
  <c r="CH65" i="14"/>
  <c r="CG65" i="14"/>
  <c r="CF65" i="14"/>
  <c r="CE65" i="14"/>
  <c r="CD65" i="14"/>
  <c r="CC65" i="14"/>
  <c r="CB65" i="14"/>
  <c r="CA65" i="14"/>
  <c r="BZ65" i="14"/>
  <c r="BY65" i="14"/>
  <c r="BW65" i="14"/>
  <c r="BV65" i="14"/>
  <c r="BU65" i="14"/>
  <c r="BT65" i="14"/>
  <c r="BS65" i="14"/>
  <c r="BR65" i="14"/>
  <c r="BQ65" i="14"/>
  <c r="BP65" i="14"/>
  <c r="BO65" i="14"/>
  <c r="BN65" i="14"/>
  <c r="BM65" i="14"/>
  <c r="BL65" i="14"/>
  <c r="BK65" i="14"/>
  <c r="BJ65" i="14"/>
  <c r="BI65" i="14"/>
  <c r="BH65" i="14"/>
  <c r="BG65" i="14"/>
  <c r="BF65" i="14"/>
  <c r="BE65" i="14"/>
  <c r="BD65" i="14"/>
  <c r="BC65" i="14"/>
  <c r="BB65" i="14"/>
  <c r="BA65" i="14"/>
  <c r="AZ65" i="14"/>
  <c r="AY65" i="14"/>
  <c r="AX65" i="14"/>
  <c r="AW65" i="14"/>
  <c r="AV65" i="14"/>
  <c r="AU65" i="14"/>
  <c r="AT65" i="14"/>
  <c r="AS65" i="14"/>
  <c r="AR65" i="14"/>
  <c r="AQ65" i="14"/>
  <c r="AP65" i="14"/>
  <c r="AO65" i="14"/>
  <c r="AN65" i="14"/>
  <c r="AM65" i="14"/>
  <c r="AL65" i="14"/>
  <c r="AK65" i="14"/>
  <c r="AJ65" i="14"/>
  <c r="AI65" i="14"/>
  <c r="AH65" i="14"/>
  <c r="AG65" i="14"/>
  <c r="AF65" i="14"/>
  <c r="AE65" i="14"/>
  <c r="IX63" i="14"/>
  <c r="IW63" i="14"/>
  <c r="IV63" i="14"/>
  <c r="IU63" i="14"/>
  <c r="IT63" i="14"/>
  <c r="IS63" i="14"/>
  <c r="IR63" i="14"/>
  <c r="IQ63" i="14"/>
  <c r="IP63" i="14"/>
  <c r="IO63" i="14"/>
  <c r="IN63" i="14"/>
  <c r="IM63" i="14"/>
  <c r="IL63" i="14"/>
  <c r="IK63" i="14"/>
  <c r="IJ63" i="14"/>
  <c r="II63" i="14"/>
  <c r="IH63" i="14"/>
  <c r="IG63" i="14"/>
  <c r="IF63" i="14"/>
  <c r="IE63" i="14"/>
  <c r="ID63" i="14"/>
  <c r="IC63" i="14"/>
  <c r="IB63" i="14"/>
  <c r="IA63" i="14"/>
  <c r="HZ63" i="14"/>
  <c r="HY63" i="14"/>
  <c r="HX63" i="14"/>
  <c r="HW63" i="14"/>
  <c r="HV63" i="14"/>
  <c r="HU63" i="14"/>
  <c r="HT63" i="14"/>
  <c r="HS63" i="14"/>
  <c r="HR63" i="14"/>
  <c r="HQ63" i="14"/>
  <c r="HP63" i="14"/>
  <c r="HO63" i="14"/>
  <c r="HN63" i="14"/>
  <c r="HM63" i="14"/>
  <c r="HL63" i="14"/>
  <c r="HK63" i="14"/>
  <c r="HJ63" i="14"/>
  <c r="HI63" i="14"/>
  <c r="HH63" i="14"/>
  <c r="HG63" i="14"/>
  <c r="HF63" i="14"/>
  <c r="HE63" i="14"/>
  <c r="HD63" i="14"/>
  <c r="HC63" i="14"/>
  <c r="HB63" i="14"/>
  <c r="HA63" i="14"/>
  <c r="GZ63" i="14"/>
  <c r="GY63" i="14"/>
  <c r="GX63" i="14"/>
  <c r="GW63" i="14"/>
  <c r="GV63" i="14"/>
  <c r="GU63" i="14"/>
  <c r="GT63" i="14"/>
  <c r="GS63" i="14"/>
  <c r="GR63" i="14"/>
  <c r="GQ63" i="14"/>
  <c r="GP63" i="14"/>
  <c r="GO63" i="14"/>
  <c r="GN63" i="14"/>
  <c r="GM63" i="14"/>
  <c r="GL63" i="14"/>
  <c r="GK63" i="14"/>
  <c r="GJ63" i="14"/>
  <c r="GI63" i="14"/>
  <c r="GH63" i="14"/>
  <c r="GG63" i="14"/>
  <c r="GF63" i="14"/>
  <c r="GE63" i="14"/>
  <c r="GD63" i="14"/>
  <c r="GC63" i="14"/>
  <c r="GB63" i="14"/>
  <c r="GA63" i="14"/>
  <c r="FZ63" i="14"/>
  <c r="FY63" i="14"/>
  <c r="FX63" i="14"/>
  <c r="FW63" i="14"/>
  <c r="FV63" i="14"/>
  <c r="FU63" i="14"/>
  <c r="FT63" i="14"/>
  <c r="FS63" i="14"/>
  <c r="FR63" i="14"/>
  <c r="FQ63" i="14"/>
  <c r="FP63" i="14"/>
  <c r="FO63" i="14"/>
  <c r="FN63" i="14"/>
  <c r="FM63" i="14"/>
  <c r="FL63" i="14"/>
  <c r="FK63" i="14"/>
  <c r="FJ63" i="14"/>
  <c r="FI63" i="14"/>
  <c r="FH63" i="14"/>
  <c r="FG63" i="14"/>
  <c r="FF63" i="14"/>
  <c r="FE63" i="14"/>
  <c r="FD63" i="14"/>
  <c r="FC63" i="14"/>
  <c r="FB63" i="14"/>
  <c r="FA63" i="14"/>
  <c r="EZ63" i="14"/>
  <c r="EY63" i="14"/>
  <c r="EX63" i="14"/>
  <c r="EW63" i="14"/>
  <c r="EV63" i="14"/>
  <c r="EU63" i="14"/>
  <c r="ET63" i="14"/>
  <c r="ER63" i="14"/>
  <c r="EQ63" i="14"/>
  <c r="EP63" i="14"/>
  <c r="EO63" i="14"/>
  <c r="EN63" i="14"/>
  <c r="EM63" i="14"/>
  <c r="EL63" i="14"/>
  <c r="EK63" i="14"/>
  <c r="EJ63" i="14"/>
  <c r="EI63" i="14"/>
  <c r="EH63" i="14"/>
  <c r="EG63" i="14"/>
  <c r="EF63" i="14"/>
  <c r="EE63" i="14"/>
  <c r="ED63" i="14"/>
  <c r="EC63" i="14"/>
  <c r="EB63" i="14"/>
  <c r="EA63" i="14"/>
  <c r="DZ63" i="14"/>
  <c r="DY63" i="14"/>
  <c r="DX63" i="14"/>
  <c r="DW63" i="14"/>
  <c r="DV63" i="14"/>
  <c r="DU63" i="14"/>
  <c r="DT63" i="14"/>
  <c r="DS63" i="14"/>
  <c r="DR63" i="14"/>
  <c r="DQ63" i="14"/>
  <c r="DP63" i="14"/>
  <c r="DO63" i="14"/>
  <c r="DN63" i="14"/>
  <c r="DM63" i="14"/>
  <c r="DL63" i="14"/>
  <c r="DK63" i="14"/>
  <c r="DJ63" i="14"/>
  <c r="DI63" i="14"/>
  <c r="DH63" i="14"/>
  <c r="DG63" i="14"/>
  <c r="DF63" i="14"/>
  <c r="DE63" i="14"/>
  <c r="DD63" i="14"/>
  <c r="DC63" i="14"/>
  <c r="DB63" i="14"/>
  <c r="DA63" i="14"/>
  <c r="CZ63" i="14"/>
  <c r="CY63" i="14"/>
  <c r="CX63" i="14"/>
  <c r="CW63" i="14"/>
  <c r="CV63" i="14"/>
  <c r="CU63" i="14"/>
  <c r="CT63" i="14"/>
  <c r="CS63" i="14"/>
  <c r="CR63" i="14"/>
  <c r="CQ63" i="14"/>
  <c r="CP63" i="14"/>
  <c r="CO63" i="14"/>
  <c r="CN63" i="14"/>
  <c r="CM63" i="14"/>
  <c r="CL63" i="14"/>
  <c r="CK63" i="14"/>
  <c r="CJ63" i="14"/>
  <c r="CI63" i="14"/>
  <c r="CH63" i="14"/>
  <c r="CG63" i="14"/>
  <c r="CF63" i="14"/>
  <c r="CE63" i="14"/>
  <c r="CD63" i="14"/>
  <c r="CC63" i="14"/>
  <c r="CB63" i="14"/>
  <c r="CA63" i="14"/>
  <c r="BZ63" i="14"/>
  <c r="BY63" i="14"/>
  <c r="BX63" i="14"/>
  <c r="BW63" i="14"/>
  <c r="BV63" i="14"/>
  <c r="BU63" i="14"/>
  <c r="BT63" i="14"/>
  <c r="BS63" i="14"/>
  <c r="BR63" i="14"/>
  <c r="BQ63" i="14"/>
  <c r="BP63" i="14"/>
  <c r="BO63" i="14"/>
  <c r="BN63" i="14"/>
  <c r="BM63" i="14"/>
  <c r="BL63" i="14"/>
  <c r="BK63" i="14"/>
  <c r="BJ63" i="14"/>
  <c r="BI63" i="14"/>
  <c r="BH63" i="14"/>
  <c r="BG63" i="14"/>
  <c r="BF63" i="14"/>
  <c r="BE63" i="14"/>
  <c r="BD63" i="14"/>
  <c r="BC63" i="14"/>
  <c r="BB63" i="14"/>
  <c r="BA63" i="14"/>
  <c r="AZ63" i="14"/>
  <c r="AY63" i="14"/>
  <c r="AX63" i="14"/>
  <c r="AW63" i="14"/>
  <c r="AV63" i="14"/>
  <c r="AU63" i="14"/>
  <c r="AT63" i="14"/>
  <c r="AS63" i="14"/>
  <c r="AR63" i="14"/>
  <c r="AQ63" i="14"/>
  <c r="AP63" i="14"/>
  <c r="AO63" i="14"/>
  <c r="AN63" i="14"/>
  <c r="AM63" i="14"/>
  <c r="AL63" i="14"/>
  <c r="AK63" i="14"/>
  <c r="AJ63" i="14"/>
  <c r="AI63" i="14"/>
  <c r="AH63" i="14"/>
  <c r="AG63" i="14"/>
  <c r="AF63" i="14"/>
  <c r="AE63" i="14"/>
  <c r="IW58" i="14"/>
  <c r="IV58" i="14"/>
  <c r="IU58" i="14"/>
  <c r="IT58" i="14"/>
  <c r="IS58" i="14"/>
  <c r="IR58" i="14"/>
  <c r="IQ58" i="14"/>
  <c r="IP58" i="14"/>
  <c r="IO58" i="14"/>
  <c r="IN58" i="14"/>
  <c r="IM58" i="14"/>
  <c r="IL58" i="14"/>
  <c r="IK58" i="14"/>
  <c r="IJ58" i="14"/>
  <c r="II58" i="14"/>
  <c r="IH58" i="14"/>
  <c r="IG58" i="14"/>
  <c r="IF58" i="14"/>
  <c r="IE58" i="14"/>
  <c r="ID58" i="14"/>
  <c r="IC58" i="14"/>
  <c r="IB58" i="14"/>
  <c r="IA58" i="14"/>
  <c r="HZ58" i="14"/>
  <c r="HY58" i="14"/>
  <c r="HX58" i="14"/>
  <c r="HW58" i="14"/>
  <c r="HV58" i="14"/>
  <c r="HU58" i="14"/>
  <c r="HT58" i="14"/>
  <c r="HS58" i="14"/>
  <c r="HR58" i="14"/>
  <c r="HQ58" i="14"/>
  <c r="HP58" i="14"/>
  <c r="HO58" i="14"/>
  <c r="HN58" i="14"/>
  <c r="HM58" i="14"/>
  <c r="HL58" i="14"/>
  <c r="HK58" i="14"/>
  <c r="HJ58" i="14"/>
  <c r="HI58" i="14"/>
  <c r="HH58" i="14"/>
  <c r="HG58" i="14"/>
  <c r="HF58" i="14"/>
  <c r="HE58" i="14"/>
  <c r="HD58" i="14"/>
  <c r="HC58" i="14"/>
  <c r="HB58" i="14"/>
  <c r="HA58" i="14"/>
  <c r="GZ58" i="14"/>
  <c r="GY58" i="14"/>
  <c r="GX58" i="14"/>
  <c r="GW58" i="14"/>
  <c r="GV58" i="14"/>
  <c r="GU58" i="14"/>
  <c r="GT58" i="14"/>
  <c r="GS58" i="14"/>
  <c r="GR58" i="14"/>
  <c r="GQ58" i="14"/>
  <c r="GP58" i="14"/>
  <c r="GO58" i="14"/>
  <c r="GN58" i="14"/>
  <c r="GM58" i="14"/>
  <c r="GL58" i="14"/>
  <c r="GK58" i="14"/>
  <c r="GJ58" i="14"/>
  <c r="GI58" i="14"/>
  <c r="GH58" i="14"/>
  <c r="GG58" i="14"/>
  <c r="GF58" i="14"/>
  <c r="GE58" i="14"/>
  <c r="GD58" i="14"/>
  <c r="GC58" i="14"/>
  <c r="GB58" i="14"/>
  <c r="GA58" i="14"/>
  <c r="FZ58" i="14"/>
  <c r="FY58" i="14"/>
  <c r="FX58" i="14"/>
  <c r="FW58" i="14"/>
  <c r="FV58" i="14"/>
  <c r="FU58" i="14"/>
  <c r="FT58" i="14"/>
  <c r="FS58" i="14"/>
  <c r="FR58" i="14"/>
  <c r="FQ58" i="14"/>
  <c r="FP58" i="14"/>
  <c r="FO58" i="14"/>
  <c r="FN58" i="14"/>
  <c r="FM58" i="14"/>
  <c r="FL58" i="14"/>
  <c r="FK58" i="14"/>
  <c r="FJ58" i="14"/>
  <c r="FI58" i="14"/>
  <c r="FH58" i="14"/>
  <c r="FG58" i="14"/>
  <c r="FF58" i="14"/>
  <c r="FE58" i="14"/>
  <c r="FD58" i="14"/>
  <c r="FC58" i="14"/>
  <c r="FB58" i="14"/>
  <c r="FA58" i="14"/>
  <c r="EZ58" i="14"/>
  <c r="EY58" i="14"/>
  <c r="EX58" i="14"/>
  <c r="EW58" i="14"/>
  <c r="EV58" i="14"/>
  <c r="EU58" i="14"/>
  <c r="ET58" i="14"/>
  <c r="ES58" i="14"/>
  <c r="ER58" i="14"/>
  <c r="EQ58" i="14"/>
  <c r="EP58" i="14"/>
  <c r="EO58" i="14"/>
  <c r="EN58" i="14"/>
  <c r="EM58" i="14"/>
  <c r="EL58" i="14"/>
  <c r="EK58" i="14"/>
  <c r="EJ58" i="14"/>
  <c r="EI58" i="14"/>
  <c r="EH58" i="14"/>
  <c r="EG58" i="14"/>
  <c r="EF58" i="14"/>
  <c r="EE58" i="14"/>
  <c r="ED58" i="14"/>
  <c r="EC58" i="14"/>
  <c r="EB58" i="14"/>
  <c r="EA58" i="14"/>
  <c r="DZ58" i="14"/>
  <c r="DY58" i="14"/>
  <c r="DX58" i="14"/>
  <c r="DW58" i="14"/>
  <c r="DV58" i="14"/>
  <c r="DU58" i="14"/>
  <c r="DT58" i="14"/>
  <c r="DS58" i="14"/>
  <c r="DR58" i="14"/>
  <c r="DQ58" i="14"/>
  <c r="DP58" i="14"/>
  <c r="DO58" i="14"/>
  <c r="DN58" i="14"/>
  <c r="DM58" i="14"/>
  <c r="DL58" i="14"/>
  <c r="DK58" i="14"/>
  <c r="DJ58" i="14"/>
  <c r="DI58" i="14"/>
  <c r="DH58" i="14"/>
  <c r="DG58" i="14"/>
  <c r="DF58" i="14"/>
  <c r="DE58" i="14"/>
  <c r="DD58" i="14"/>
  <c r="DC58" i="14"/>
  <c r="DB58" i="14"/>
  <c r="DA58" i="14"/>
  <c r="CZ58" i="14"/>
  <c r="CY58" i="14"/>
  <c r="CX58" i="14"/>
  <c r="CW58" i="14"/>
  <c r="CV58" i="14"/>
  <c r="CU58" i="14"/>
  <c r="CT58" i="14"/>
  <c r="CS58" i="14"/>
  <c r="CR58" i="14"/>
  <c r="CQ58" i="14"/>
  <c r="CP58" i="14"/>
  <c r="CO58" i="14"/>
  <c r="CN58" i="14"/>
  <c r="CM58" i="14"/>
  <c r="CL58" i="14"/>
  <c r="CK58" i="14"/>
  <c r="CJ58" i="14"/>
  <c r="CI58" i="14"/>
  <c r="CH58" i="14"/>
  <c r="CG58" i="14"/>
  <c r="CF58" i="14"/>
  <c r="CE58" i="14"/>
  <c r="CD58" i="14"/>
  <c r="CC58" i="14"/>
  <c r="CB58" i="14"/>
  <c r="CA58" i="14"/>
  <c r="BZ58" i="14"/>
  <c r="BY58" i="14"/>
  <c r="BX58" i="14"/>
  <c r="BW58" i="14"/>
  <c r="BV58" i="14"/>
  <c r="BU58" i="14"/>
  <c r="BT58" i="14"/>
  <c r="BS58" i="14"/>
  <c r="BR58" i="14"/>
  <c r="BQ58" i="14"/>
  <c r="BP58" i="14"/>
  <c r="BO58" i="14"/>
  <c r="BN58" i="14"/>
  <c r="BM58" i="14"/>
  <c r="BL58" i="14"/>
  <c r="BK58" i="14"/>
  <c r="BJ58" i="14"/>
  <c r="BI58" i="14"/>
  <c r="BH58" i="14"/>
  <c r="BG58" i="14"/>
  <c r="BF58" i="14"/>
  <c r="BE58" i="14"/>
  <c r="BD58" i="14"/>
  <c r="BC58" i="14"/>
  <c r="BB58" i="14"/>
  <c r="BA58" i="14"/>
  <c r="AZ58" i="14"/>
  <c r="AY58" i="14"/>
  <c r="AX58" i="14"/>
  <c r="AW58" i="14"/>
  <c r="AV58" i="14"/>
  <c r="AU58" i="14"/>
  <c r="AT58" i="14"/>
  <c r="AS58" i="14"/>
  <c r="AR58" i="14"/>
  <c r="AQ58" i="14"/>
  <c r="AP58" i="14"/>
  <c r="AO58" i="14"/>
  <c r="AN58" i="14"/>
  <c r="AM58" i="14"/>
  <c r="AL58" i="14"/>
  <c r="AK58" i="14"/>
  <c r="AJ58" i="14"/>
  <c r="AI58" i="14"/>
  <c r="AH58" i="14"/>
  <c r="AG58" i="14"/>
  <c r="AF58" i="14"/>
  <c r="AE58" i="14"/>
  <c r="IX57" i="14"/>
  <c r="IW57" i="14"/>
  <c r="IV57" i="14"/>
  <c r="IU57" i="14"/>
  <c r="IT57" i="14"/>
  <c r="IS57" i="14"/>
  <c r="IR57" i="14"/>
  <c r="IQ57" i="14"/>
  <c r="IP57" i="14"/>
  <c r="IO57" i="14"/>
  <c r="IM57" i="14"/>
  <c r="IL57" i="14"/>
  <c r="IK57" i="14"/>
  <c r="IJ57" i="14"/>
  <c r="II57" i="14"/>
  <c r="IH57" i="14"/>
  <c r="IG57" i="14"/>
  <c r="IF57" i="14"/>
  <c r="IE57" i="14"/>
  <c r="ID57" i="14"/>
  <c r="IC57" i="14"/>
  <c r="IB57" i="14"/>
  <c r="IA57" i="14"/>
  <c r="HZ57" i="14"/>
  <c r="HY57" i="14"/>
  <c r="HX57" i="14"/>
  <c r="HW57" i="14"/>
  <c r="HV57" i="14"/>
  <c r="HU57" i="14"/>
  <c r="HT57" i="14"/>
  <c r="HS57" i="14"/>
  <c r="HR57" i="14"/>
  <c r="HQ57" i="14"/>
  <c r="HP57" i="14"/>
  <c r="HO57" i="14"/>
  <c r="HN57" i="14"/>
  <c r="HM57" i="14"/>
  <c r="HL57" i="14"/>
  <c r="HK57" i="14"/>
  <c r="HJ57" i="14"/>
  <c r="HI57" i="14"/>
  <c r="HH57" i="14"/>
  <c r="HG57" i="14"/>
  <c r="HF57" i="14"/>
  <c r="HE57" i="14"/>
  <c r="HD57" i="14"/>
  <c r="HC57" i="14"/>
  <c r="HB57" i="14"/>
  <c r="HA57" i="14"/>
  <c r="GZ57" i="14"/>
  <c r="GY57" i="14"/>
  <c r="GX57" i="14"/>
  <c r="GW57" i="14"/>
  <c r="GV57" i="14"/>
  <c r="GU57" i="14"/>
  <c r="GT57" i="14"/>
  <c r="GS57" i="14"/>
  <c r="GR57" i="14"/>
  <c r="GQ57" i="14"/>
  <c r="GP57" i="14"/>
  <c r="GO57" i="14"/>
  <c r="GN57" i="14"/>
  <c r="GM57" i="14"/>
  <c r="GL57" i="14"/>
  <c r="GK57" i="14"/>
  <c r="GJ57" i="14"/>
  <c r="GI57" i="14"/>
  <c r="GH57" i="14"/>
  <c r="GG57" i="14"/>
  <c r="GF57" i="14"/>
  <c r="GE57" i="14"/>
  <c r="GD57" i="14"/>
  <c r="GC57" i="14"/>
  <c r="GB57" i="14"/>
  <c r="GA57" i="14"/>
  <c r="FZ57" i="14"/>
  <c r="FY57" i="14"/>
  <c r="FX57" i="14"/>
  <c r="FW57" i="14"/>
  <c r="FV57" i="14"/>
  <c r="FU57" i="14"/>
  <c r="FT57" i="14"/>
  <c r="FS57" i="14"/>
  <c r="FR57" i="14"/>
  <c r="FQ57" i="14"/>
  <c r="FP57" i="14"/>
  <c r="FO57" i="14"/>
  <c r="FN57" i="14"/>
  <c r="FM57" i="14"/>
  <c r="FL57" i="14"/>
  <c r="FK57" i="14"/>
  <c r="FJ57" i="14"/>
  <c r="FI57" i="14"/>
  <c r="FH57" i="14"/>
  <c r="FG57" i="14"/>
  <c r="FF57" i="14"/>
  <c r="FE57" i="14"/>
  <c r="FD57" i="14"/>
  <c r="FC57" i="14"/>
  <c r="FB57" i="14"/>
  <c r="FA57" i="14"/>
  <c r="EZ57" i="14"/>
  <c r="EY57" i="14"/>
  <c r="EX57" i="14"/>
  <c r="EW57" i="14"/>
  <c r="EV57" i="14"/>
  <c r="EU57" i="14"/>
  <c r="ET57" i="14"/>
  <c r="ES57" i="14"/>
  <c r="ER57" i="14"/>
  <c r="EQ57" i="14"/>
  <c r="EP57" i="14"/>
  <c r="EO57" i="14"/>
  <c r="EN57" i="14"/>
  <c r="EM57" i="14"/>
  <c r="EL57" i="14"/>
  <c r="EK57" i="14"/>
  <c r="EI57" i="14"/>
  <c r="EH57" i="14"/>
  <c r="EG57" i="14"/>
  <c r="EF57" i="14"/>
  <c r="EE57" i="14"/>
  <c r="ED57" i="14"/>
  <c r="EC57" i="14"/>
  <c r="EB57" i="14"/>
  <c r="EA57" i="14"/>
  <c r="DZ57" i="14"/>
  <c r="DY57" i="14"/>
  <c r="DW57" i="14"/>
  <c r="DV57" i="14"/>
  <c r="DU57" i="14"/>
  <c r="DT57" i="14"/>
  <c r="DS57" i="14"/>
  <c r="DR57" i="14"/>
  <c r="DQ57" i="14"/>
  <c r="DP57" i="14"/>
  <c r="DO57" i="14"/>
  <c r="DN57" i="14"/>
  <c r="DM57" i="14"/>
  <c r="DL57" i="14"/>
  <c r="DK57" i="14"/>
  <c r="DJ57" i="14"/>
  <c r="DI57" i="14"/>
  <c r="DH57" i="14"/>
  <c r="DG57" i="14"/>
  <c r="DF57" i="14"/>
  <c r="DE57" i="14"/>
  <c r="DD57" i="14"/>
  <c r="DC57" i="14"/>
  <c r="DB57" i="14"/>
  <c r="DA57" i="14"/>
  <c r="CZ57" i="14"/>
  <c r="CY57" i="14"/>
  <c r="CX57" i="14"/>
  <c r="CW57" i="14"/>
  <c r="CV57" i="14"/>
  <c r="CU57" i="14"/>
  <c r="CT57" i="14"/>
  <c r="CS57" i="14"/>
  <c r="CR57" i="14"/>
  <c r="CQ57" i="14"/>
  <c r="CP57" i="14"/>
  <c r="CO57" i="14"/>
  <c r="CN57" i="14"/>
  <c r="CM57" i="14"/>
  <c r="CL57" i="14"/>
  <c r="CK57" i="14"/>
  <c r="CJ57" i="14"/>
  <c r="CI57" i="14"/>
  <c r="CH57" i="14"/>
  <c r="CG57" i="14"/>
  <c r="CF57" i="14"/>
  <c r="CE57" i="14"/>
  <c r="CD57" i="14"/>
  <c r="CC57" i="14"/>
  <c r="CB57" i="14"/>
  <c r="CA57" i="14"/>
  <c r="BZ57" i="14"/>
  <c r="BY57" i="14"/>
  <c r="BX57" i="14"/>
  <c r="BW57" i="14"/>
  <c r="BV57" i="14"/>
  <c r="BU57" i="14"/>
  <c r="BT57" i="14"/>
  <c r="BS57" i="14"/>
  <c r="BR57" i="14"/>
  <c r="BQ57" i="14"/>
  <c r="BP57" i="14"/>
  <c r="BO57" i="14"/>
  <c r="BN57" i="14"/>
  <c r="BM57" i="14"/>
  <c r="BL57" i="14"/>
  <c r="BK57" i="14"/>
  <c r="BJ57" i="14"/>
  <c r="BI57" i="14"/>
  <c r="BH57" i="14"/>
  <c r="BG57" i="14"/>
  <c r="BF57" i="14"/>
  <c r="BE57" i="14"/>
  <c r="BD57" i="14"/>
  <c r="BB57" i="14"/>
  <c r="BA57" i="14"/>
  <c r="AZ57" i="14"/>
  <c r="AY57" i="14"/>
  <c r="AX57" i="14"/>
  <c r="AW57" i="14"/>
  <c r="AV57" i="14"/>
  <c r="AU57" i="14"/>
  <c r="AT57" i="14"/>
  <c r="AS57" i="14"/>
  <c r="AR57" i="14"/>
  <c r="AQ57" i="14"/>
  <c r="AP57" i="14"/>
  <c r="AO57" i="14"/>
  <c r="AN57" i="14"/>
  <c r="AM57" i="14"/>
  <c r="AL57" i="14"/>
  <c r="AK57" i="14"/>
  <c r="AJ57" i="14"/>
  <c r="AI57" i="14"/>
  <c r="AH57" i="14"/>
  <c r="AG57" i="14"/>
  <c r="AF57" i="14"/>
  <c r="D56" i="14"/>
  <c r="IW42" i="14"/>
  <c r="IV42" i="14"/>
  <c r="IU42" i="14"/>
  <c r="IT42" i="14"/>
  <c r="IS42" i="14"/>
  <c r="IR42" i="14"/>
  <c r="IQ42" i="14"/>
  <c r="IP42" i="14"/>
  <c r="IO42" i="14"/>
  <c r="IM42" i="14"/>
  <c r="IL42" i="14"/>
  <c r="IK42" i="14"/>
  <c r="IJ42" i="14"/>
  <c r="II42" i="14"/>
  <c r="IH42" i="14"/>
  <c r="IG42" i="14"/>
  <c r="IF42" i="14"/>
  <c r="IE42" i="14"/>
  <c r="ID42" i="14"/>
  <c r="IC42" i="14"/>
  <c r="IB42" i="14"/>
  <c r="IA42" i="14"/>
  <c r="HZ42" i="14"/>
  <c r="HY42" i="14"/>
  <c r="HX42" i="14"/>
  <c r="HW42" i="14"/>
  <c r="HV42" i="14"/>
  <c r="HU42" i="14"/>
  <c r="HT42" i="14"/>
  <c r="HS42" i="14"/>
  <c r="HR42" i="14"/>
  <c r="HQ42" i="14"/>
  <c r="HP42" i="14"/>
  <c r="HO42" i="14"/>
  <c r="HN42" i="14"/>
  <c r="HM42" i="14"/>
  <c r="HL42" i="14"/>
  <c r="HK42" i="14"/>
  <c r="HJ42" i="14"/>
  <c r="HI42" i="14"/>
  <c r="HH42" i="14"/>
  <c r="HG42" i="14"/>
  <c r="HF42" i="14"/>
  <c r="HE42" i="14"/>
  <c r="HD42" i="14"/>
  <c r="HC42" i="14"/>
  <c r="HB42" i="14"/>
  <c r="HA42" i="14"/>
  <c r="GZ42" i="14"/>
  <c r="GY42" i="14"/>
  <c r="GX42" i="14"/>
  <c r="GW42" i="14"/>
  <c r="GV42" i="14"/>
  <c r="GU42" i="14"/>
  <c r="GT42" i="14"/>
  <c r="GS42" i="14"/>
  <c r="GR42" i="14"/>
  <c r="GQ42" i="14"/>
  <c r="GP42" i="14"/>
  <c r="GO42" i="14"/>
  <c r="GN42" i="14"/>
  <c r="GM42" i="14"/>
  <c r="GL42" i="14"/>
  <c r="GK42" i="14"/>
  <c r="GJ42" i="14"/>
  <c r="GI42" i="14"/>
  <c r="GH42" i="14"/>
  <c r="GG42" i="14"/>
  <c r="GF42" i="14"/>
  <c r="GE42" i="14"/>
  <c r="GD42" i="14"/>
  <c r="GC42" i="14"/>
  <c r="GB42" i="14"/>
  <c r="GA42" i="14"/>
  <c r="FZ42" i="14"/>
  <c r="FY42" i="14"/>
  <c r="FX42" i="14"/>
  <c r="FW42" i="14"/>
  <c r="FV42" i="14"/>
  <c r="FU42" i="14"/>
  <c r="FT42" i="14"/>
  <c r="FS42" i="14"/>
  <c r="FR42" i="14"/>
  <c r="FQ42" i="14"/>
  <c r="FP42" i="14"/>
  <c r="FO42" i="14"/>
  <c r="FN42" i="14"/>
  <c r="FM42" i="14"/>
  <c r="FL42" i="14"/>
  <c r="FK42" i="14"/>
  <c r="FJ42" i="14"/>
  <c r="FI42" i="14"/>
  <c r="FH42" i="14"/>
  <c r="FG42" i="14"/>
  <c r="FF42" i="14"/>
  <c r="FE42" i="14"/>
  <c r="FD42" i="14"/>
  <c r="FC42" i="14"/>
  <c r="FB42" i="14"/>
  <c r="FA42" i="14"/>
  <c r="EZ42" i="14"/>
  <c r="EY42" i="14"/>
  <c r="EX42" i="14"/>
  <c r="EW42" i="14"/>
  <c r="EV42" i="14"/>
  <c r="EU42" i="14"/>
  <c r="ET42" i="14"/>
  <c r="ES42" i="14"/>
  <c r="ER42" i="14"/>
  <c r="EQ42" i="14"/>
  <c r="EP42" i="14"/>
  <c r="EO42" i="14"/>
  <c r="EN42" i="14"/>
  <c r="EM42" i="14"/>
  <c r="EL42" i="14"/>
  <c r="EK42" i="14"/>
  <c r="EJ42" i="14"/>
  <c r="EI42" i="14"/>
  <c r="EH42" i="14"/>
  <c r="EG42" i="14"/>
  <c r="EF42" i="14"/>
  <c r="EE42" i="14"/>
  <c r="ED42" i="14"/>
  <c r="EC42" i="14"/>
  <c r="EB42" i="14"/>
  <c r="EA42" i="14"/>
  <c r="DZ42" i="14"/>
  <c r="DY42" i="14"/>
  <c r="DX42" i="14"/>
  <c r="DW42" i="14"/>
  <c r="DV42" i="14"/>
  <c r="DU42" i="14"/>
  <c r="DT42" i="14"/>
  <c r="DS42" i="14"/>
  <c r="DR42" i="14"/>
  <c r="DQ42" i="14"/>
  <c r="DP42" i="14"/>
  <c r="DO42" i="14"/>
  <c r="DN42" i="14"/>
  <c r="DM42" i="14"/>
  <c r="DL42" i="14"/>
  <c r="DK42" i="14"/>
  <c r="DJ42" i="14"/>
  <c r="DI42" i="14"/>
  <c r="DH42" i="14"/>
  <c r="DG42" i="14"/>
  <c r="DF42" i="14"/>
  <c r="DE42" i="14"/>
  <c r="DD42" i="14"/>
  <c r="DC42" i="14"/>
  <c r="DB42" i="14"/>
  <c r="DA42" i="14"/>
  <c r="CZ42" i="14"/>
  <c r="CY42" i="14"/>
  <c r="CX42" i="14"/>
  <c r="CW42" i="14"/>
  <c r="CV42" i="14"/>
  <c r="CU42" i="14"/>
  <c r="CT42" i="14"/>
  <c r="CS42" i="14"/>
  <c r="CR42" i="14"/>
  <c r="CQ42" i="14"/>
  <c r="CP42" i="14"/>
  <c r="CO42" i="14"/>
  <c r="CN42" i="14"/>
  <c r="CM42" i="14"/>
  <c r="CL42" i="14"/>
  <c r="CK42" i="14"/>
  <c r="CJ42" i="14"/>
  <c r="CI42" i="14"/>
  <c r="CH42" i="14"/>
  <c r="CG42" i="14"/>
  <c r="CF42" i="14"/>
  <c r="CE42" i="14"/>
  <c r="CD42" i="14"/>
  <c r="CC42" i="14"/>
  <c r="CB42" i="14"/>
  <c r="CA42" i="14"/>
  <c r="BZ42" i="14"/>
  <c r="BY42" i="14"/>
  <c r="BX42" i="14"/>
  <c r="BW42" i="14"/>
  <c r="BV42" i="14"/>
  <c r="BU42" i="14"/>
  <c r="BT42" i="14"/>
  <c r="BS42" i="14"/>
  <c r="BR42" i="14"/>
  <c r="BQ42" i="14"/>
  <c r="BP42" i="14"/>
  <c r="BO42" i="14"/>
  <c r="BN42" i="14"/>
  <c r="BM42" i="14"/>
  <c r="BL42" i="14"/>
  <c r="BK42" i="14"/>
  <c r="BJ42" i="14"/>
  <c r="BI42" i="14"/>
  <c r="BH42" i="14"/>
  <c r="BG42" i="14"/>
  <c r="BF42" i="14"/>
  <c r="BE42" i="14"/>
  <c r="BD42" i="14"/>
  <c r="BC42" i="14"/>
  <c r="BB42" i="14"/>
  <c r="BA42" i="14"/>
  <c r="AZ42" i="14"/>
  <c r="AY42" i="14"/>
  <c r="AX42" i="14"/>
  <c r="AW42" i="14"/>
  <c r="AV42" i="14"/>
  <c r="AU42" i="14"/>
  <c r="AT42" i="14"/>
  <c r="AS42" i="14"/>
  <c r="AR42" i="14"/>
  <c r="AQ42" i="14"/>
  <c r="AP42" i="14"/>
  <c r="AO42" i="14"/>
  <c r="AN42" i="14"/>
  <c r="AM42" i="14"/>
  <c r="AL42" i="14"/>
  <c r="AK42" i="14"/>
  <c r="AJ42" i="14"/>
  <c r="AI42" i="14"/>
  <c r="AH42" i="14"/>
  <c r="AG42" i="14"/>
  <c r="AF42" i="14"/>
  <c r="AE42" i="14"/>
  <c r="AD42" i="14"/>
  <c r="AC42" i="14"/>
  <c r="AB42" i="14"/>
  <c r="AA42" i="14"/>
  <c r="Z42" i="14"/>
  <c r="Y42" i="14"/>
  <c r="X42" i="14"/>
  <c r="W42" i="14"/>
  <c r="V42" i="14"/>
  <c r="U42" i="14"/>
  <c r="T42" i="14"/>
  <c r="S42" i="14"/>
  <c r="R42" i="14"/>
  <c r="Q42" i="14"/>
  <c r="P42" i="14"/>
  <c r="O42" i="14"/>
  <c r="N42" i="14"/>
  <c r="M42" i="14"/>
  <c r="L42" i="14"/>
  <c r="K42" i="14"/>
  <c r="J42" i="14"/>
  <c r="I42" i="14"/>
  <c r="H42" i="14"/>
  <c r="G42" i="14"/>
  <c r="F42" i="14"/>
  <c r="E42" i="14"/>
  <c r="D42" i="14"/>
  <c r="D43" i="14" s="1"/>
  <c r="E35" i="14" s="1"/>
  <c r="IN36" i="14"/>
  <c r="IN57" i="14" s="1"/>
  <c r="IX31" i="14"/>
  <c r="IW31" i="14"/>
  <c r="IV31" i="14"/>
  <c r="IU31" i="14"/>
  <c r="IT31" i="14"/>
  <c r="IS31" i="14"/>
  <c r="IR31" i="14"/>
  <c r="IQ31" i="14"/>
  <c r="IP31" i="14"/>
  <c r="IO31" i="14"/>
  <c r="IN31" i="14"/>
  <c r="IM31" i="14"/>
  <c r="IL31" i="14"/>
  <c r="IK31" i="14"/>
  <c r="IJ31" i="14"/>
  <c r="II31" i="14"/>
  <c r="IH31" i="14"/>
  <c r="IG31" i="14"/>
  <c r="IF31" i="14"/>
  <c r="IE31" i="14"/>
  <c r="ID31" i="14"/>
  <c r="IC31" i="14"/>
  <c r="IB31" i="14"/>
  <c r="IA31" i="14"/>
  <c r="HZ31" i="14"/>
  <c r="HY31" i="14"/>
  <c r="HX31" i="14"/>
  <c r="HW31" i="14"/>
  <c r="HV31" i="14"/>
  <c r="HU31" i="14"/>
  <c r="HT31" i="14"/>
  <c r="HS31" i="14"/>
  <c r="HR31" i="14"/>
  <c r="HQ31" i="14"/>
  <c r="HP31" i="14"/>
  <c r="HO31" i="14"/>
  <c r="HN31" i="14"/>
  <c r="HM31" i="14"/>
  <c r="HL31" i="14"/>
  <c r="HK31" i="14"/>
  <c r="HJ31" i="14"/>
  <c r="HI31" i="14"/>
  <c r="HH31" i="14"/>
  <c r="HG31" i="14"/>
  <c r="HF31" i="14"/>
  <c r="HE31" i="14"/>
  <c r="HD31" i="14"/>
  <c r="HC31" i="14"/>
  <c r="HB31" i="14"/>
  <c r="HA31" i="14"/>
  <c r="GZ31" i="14"/>
  <c r="GY31" i="14"/>
  <c r="GX31" i="14"/>
  <c r="GW31" i="14"/>
  <c r="GV31" i="14"/>
  <c r="GU31" i="14"/>
  <c r="GT31" i="14"/>
  <c r="GS31" i="14"/>
  <c r="GR31" i="14"/>
  <c r="GQ31" i="14"/>
  <c r="GP31" i="14"/>
  <c r="GO31" i="14"/>
  <c r="GN31" i="14"/>
  <c r="GM31" i="14"/>
  <c r="GL31" i="14"/>
  <c r="GK31" i="14"/>
  <c r="GJ31" i="14"/>
  <c r="GI31" i="14"/>
  <c r="GH31" i="14"/>
  <c r="GG31" i="14"/>
  <c r="GF31" i="14"/>
  <c r="GE31" i="14"/>
  <c r="GD31" i="14"/>
  <c r="GC31" i="14"/>
  <c r="GB31" i="14"/>
  <c r="GA31" i="14"/>
  <c r="FZ31" i="14"/>
  <c r="FY31" i="14"/>
  <c r="FX31" i="14"/>
  <c r="FW31" i="14"/>
  <c r="FV31" i="14"/>
  <c r="FU31" i="14"/>
  <c r="FT31" i="14"/>
  <c r="FS31" i="14"/>
  <c r="FR31" i="14"/>
  <c r="FQ31" i="14"/>
  <c r="FP31" i="14"/>
  <c r="FO31" i="14"/>
  <c r="FN31" i="14"/>
  <c r="FM31" i="14"/>
  <c r="FL31" i="14"/>
  <c r="FK31" i="14"/>
  <c r="FJ31" i="14"/>
  <c r="FI31" i="14"/>
  <c r="FH31" i="14"/>
  <c r="FG31" i="14"/>
  <c r="FF31" i="14"/>
  <c r="FE31" i="14"/>
  <c r="FD31" i="14"/>
  <c r="FC31" i="14"/>
  <c r="FB31" i="14"/>
  <c r="FA31" i="14"/>
  <c r="EZ31" i="14"/>
  <c r="EY31" i="14"/>
  <c r="EX31" i="14"/>
  <c r="EW31" i="14"/>
  <c r="EV31" i="14"/>
  <c r="EU31" i="14"/>
  <c r="ET31" i="14"/>
  <c r="ES31" i="14"/>
  <c r="ER31" i="14"/>
  <c r="EQ31" i="14"/>
  <c r="EP31" i="14"/>
  <c r="EO31" i="14"/>
  <c r="EN31" i="14"/>
  <c r="EM31" i="14"/>
  <c r="EL31" i="14"/>
  <c r="EK31" i="14"/>
  <c r="EJ31" i="14"/>
  <c r="EI31" i="14"/>
  <c r="EH31" i="14"/>
  <c r="EG31" i="14"/>
  <c r="EF31" i="14"/>
  <c r="EE31" i="14"/>
  <c r="ED31" i="14"/>
  <c r="EC31" i="14"/>
  <c r="EB31" i="14"/>
  <c r="EA31" i="14"/>
  <c r="DZ31" i="14"/>
  <c r="DY31" i="14"/>
  <c r="DX31" i="14"/>
  <c r="DW31" i="14"/>
  <c r="DV31" i="14"/>
  <c r="DU31" i="14"/>
  <c r="DT31" i="14"/>
  <c r="DS31" i="14"/>
  <c r="DR31" i="14"/>
  <c r="DQ31" i="14"/>
  <c r="DP31" i="14"/>
  <c r="DO31" i="14"/>
  <c r="DN31" i="14"/>
  <c r="DM31" i="14"/>
  <c r="DL31" i="14"/>
  <c r="DK31" i="14"/>
  <c r="DJ31" i="14"/>
  <c r="DI31" i="14"/>
  <c r="DH31" i="14"/>
  <c r="DG31" i="14"/>
  <c r="DF31" i="14"/>
  <c r="DE31" i="14"/>
  <c r="DD31" i="14"/>
  <c r="DC31" i="14"/>
  <c r="DB31" i="14"/>
  <c r="DA31" i="14"/>
  <c r="CZ31" i="14"/>
  <c r="CY31" i="14"/>
  <c r="CX31" i="14"/>
  <c r="CW31" i="14"/>
  <c r="CV31" i="14"/>
  <c r="CU31" i="14"/>
  <c r="CT31" i="14"/>
  <c r="CS31" i="14"/>
  <c r="CR31" i="14"/>
  <c r="CQ31" i="14"/>
  <c r="CP31" i="14"/>
  <c r="CO31" i="14"/>
  <c r="CN31" i="14"/>
  <c r="CM31" i="14"/>
  <c r="CL31" i="14"/>
  <c r="CK31" i="14"/>
  <c r="CJ31" i="14"/>
  <c r="CI31" i="14"/>
  <c r="CH31" i="14"/>
  <c r="CG31" i="14"/>
  <c r="CF31" i="14"/>
  <c r="CE31" i="14"/>
  <c r="CD31" i="14"/>
  <c r="CC31" i="14"/>
  <c r="CB31" i="14"/>
  <c r="CA31" i="14"/>
  <c r="BZ31" i="14"/>
  <c r="BY31" i="14"/>
  <c r="BX31" i="14"/>
  <c r="BW31" i="14"/>
  <c r="BV31" i="14"/>
  <c r="BU31" i="14"/>
  <c r="BT31" i="14"/>
  <c r="BS31" i="14"/>
  <c r="BR31" i="14"/>
  <c r="BQ31" i="14"/>
  <c r="BP31" i="14"/>
  <c r="BO31" i="14"/>
  <c r="BN31" i="14"/>
  <c r="BM31" i="14"/>
  <c r="BL31" i="14"/>
  <c r="BK31" i="14"/>
  <c r="BJ31" i="14"/>
  <c r="BI31" i="14"/>
  <c r="BH31" i="14"/>
  <c r="BG31" i="14"/>
  <c r="BF31" i="14"/>
  <c r="BE31" i="14"/>
  <c r="BD31" i="14"/>
  <c r="BC31" i="14"/>
  <c r="BB31" i="14"/>
  <c r="BA31" i="14"/>
  <c r="AZ31" i="14"/>
  <c r="AY31" i="14"/>
  <c r="AX31" i="14"/>
  <c r="AW31" i="14"/>
  <c r="AV31" i="14"/>
  <c r="AU31" i="14"/>
  <c r="AT31" i="14"/>
  <c r="AS31" i="14"/>
  <c r="AR31" i="14"/>
  <c r="AQ31" i="14"/>
  <c r="AP31" i="14"/>
  <c r="AO31" i="14"/>
  <c r="AN31" i="14"/>
  <c r="AM31" i="14"/>
  <c r="AL31" i="14"/>
  <c r="AK31" i="14"/>
  <c r="AJ31" i="14"/>
  <c r="AI31" i="14"/>
  <c r="AH31" i="14"/>
  <c r="AG31" i="14"/>
  <c r="AF31" i="14"/>
  <c r="AE31" i="14"/>
  <c r="AD31" i="14"/>
  <c r="AC31" i="14"/>
  <c r="AB31" i="14"/>
  <c r="AA31" i="14"/>
  <c r="Z31" i="14"/>
  <c r="Y31" i="14"/>
  <c r="X31" i="14"/>
  <c r="W31" i="14"/>
  <c r="V31" i="14"/>
  <c r="U31" i="14"/>
  <c r="T31" i="14"/>
  <c r="S31" i="14"/>
  <c r="R31" i="14"/>
  <c r="Q31" i="14"/>
  <c r="P31" i="14"/>
  <c r="O31" i="14"/>
  <c r="N31" i="14"/>
  <c r="M31" i="14"/>
  <c r="L31" i="14"/>
  <c r="K31" i="14"/>
  <c r="J31" i="14"/>
  <c r="I31" i="14"/>
  <c r="H31" i="14"/>
  <c r="G31" i="14"/>
  <c r="F31" i="14"/>
  <c r="D31" i="14"/>
  <c r="D32" i="14" s="1"/>
  <c r="E24" i="14" s="1"/>
  <c r="IW20" i="14"/>
  <c r="IV20" i="14"/>
  <c r="IU20" i="14"/>
  <c r="IT20" i="14"/>
  <c r="IS20" i="14"/>
  <c r="IR20" i="14"/>
  <c r="IQ20" i="14"/>
  <c r="IP20" i="14"/>
  <c r="IO20" i="14"/>
  <c r="IN20" i="14"/>
  <c r="IM20" i="14"/>
  <c r="IL20" i="14"/>
  <c r="IK20" i="14"/>
  <c r="IJ20" i="14"/>
  <c r="II20" i="14"/>
  <c r="IH20" i="14"/>
  <c r="IG20" i="14"/>
  <c r="IF20" i="14"/>
  <c r="IE20" i="14"/>
  <c r="ID20" i="14"/>
  <c r="IC20" i="14"/>
  <c r="IB20" i="14"/>
  <c r="IA20" i="14"/>
  <c r="HZ20" i="14"/>
  <c r="HY20" i="14"/>
  <c r="HX20" i="14"/>
  <c r="HW20" i="14"/>
  <c r="HV20" i="14"/>
  <c r="HU20" i="14"/>
  <c r="HT20" i="14"/>
  <c r="HS20" i="14"/>
  <c r="HR20" i="14"/>
  <c r="HQ20" i="14"/>
  <c r="HP20" i="14"/>
  <c r="HO20" i="14"/>
  <c r="HN20" i="14"/>
  <c r="HM20" i="14"/>
  <c r="HL20" i="14"/>
  <c r="HK20" i="14"/>
  <c r="HJ20" i="14"/>
  <c r="HI20" i="14"/>
  <c r="HH20" i="14"/>
  <c r="HG20" i="14"/>
  <c r="HF20" i="14"/>
  <c r="HE20" i="14"/>
  <c r="HD20" i="14"/>
  <c r="HB20" i="14"/>
  <c r="HA20" i="14"/>
  <c r="GZ20" i="14"/>
  <c r="GY20" i="14"/>
  <c r="GX20" i="14"/>
  <c r="GW20" i="14"/>
  <c r="GV20" i="14"/>
  <c r="GU20" i="14"/>
  <c r="GT20" i="14"/>
  <c r="GS20" i="14"/>
  <c r="GR20" i="14"/>
  <c r="GQ20" i="14"/>
  <c r="GP20" i="14"/>
  <c r="GO20" i="14"/>
  <c r="GN20" i="14"/>
  <c r="GM20" i="14"/>
  <c r="GL20" i="14"/>
  <c r="GK20" i="14"/>
  <c r="GJ20" i="14"/>
  <c r="GI20" i="14"/>
  <c r="GH20" i="14"/>
  <c r="GG20" i="14"/>
  <c r="GF20" i="14"/>
  <c r="GE20" i="14"/>
  <c r="GD20" i="14"/>
  <c r="GC20" i="14"/>
  <c r="GB20" i="14"/>
  <c r="GA20" i="14"/>
  <c r="FZ20" i="14"/>
  <c r="FY20" i="14"/>
  <c r="FX20" i="14"/>
  <c r="FW20" i="14"/>
  <c r="FV20" i="14"/>
  <c r="FU20" i="14"/>
  <c r="FT20" i="14"/>
  <c r="FS20" i="14"/>
  <c r="FR20" i="14"/>
  <c r="FQ20" i="14"/>
  <c r="FP20" i="14"/>
  <c r="FO20" i="14"/>
  <c r="FN20" i="14"/>
  <c r="FM20" i="14"/>
  <c r="FL20" i="14"/>
  <c r="FK20" i="14"/>
  <c r="FJ20" i="14"/>
  <c r="FI20" i="14"/>
  <c r="FH20" i="14"/>
  <c r="FG20" i="14"/>
  <c r="FF20" i="14"/>
  <c r="FE20" i="14"/>
  <c r="FD20" i="14"/>
  <c r="FC20" i="14"/>
  <c r="FB20" i="14"/>
  <c r="FA20" i="14"/>
  <c r="EZ20" i="14"/>
  <c r="EY20" i="14"/>
  <c r="EX20" i="14"/>
  <c r="EW20" i="14"/>
  <c r="EV20" i="14"/>
  <c r="EU20" i="14"/>
  <c r="ET20" i="14"/>
  <c r="ER20" i="14"/>
  <c r="EQ20" i="14"/>
  <c r="EP20" i="14"/>
  <c r="EO20" i="14"/>
  <c r="EN20" i="14"/>
  <c r="EM20" i="14"/>
  <c r="EL20" i="14"/>
  <c r="EK20" i="14"/>
  <c r="EJ20" i="14"/>
  <c r="EI20" i="14"/>
  <c r="EH20" i="14"/>
  <c r="EG20" i="14"/>
  <c r="EF20" i="14"/>
  <c r="EE20" i="14"/>
  <c r="ED20" i="14"/>
  <c r="EC20" i="14"/>
  <c r="EB20" i="14"/>
  <c r="EA20" i="14"/>
  <c r="DZ20" i="14"/>
  <c r="DY20" i="14"/>
  <c r="DX20" i="14"/>
  <c r="DW20" i="14"/>
  <c r="DV20" i="14"/>
  <c r="DU20" i="14"/>
  <c r="DT20" i="14"/>
  <c r="DS20" i="14"/>
  <c r="DR20" i="14"/>
  <c r="DQ20" i="14"/>
  <c r="DP20" i="14"/>
  <c r="DO20" i="14"/>
  <c r="DN20" i="14"/>
  <c r="DM20" i="14"/>
  <c r="DL20" i="14"/>
  <c r="DK20" i="14"/>
  <c r="DJ20" i="14"/>
  <c r="DI20" i="14"/>
  <c r="DH20" i="14"/>
  <c r="DG20" i="14"/>
  <c r="DF20" i="14"/>
  <c r="DE20" i="14"/>
  <c r="DD20" i="14"/>
  <c r="DC20" i="14"/>
  <c r="DB20" i="14"/>
  <c r="DA20" i="14"/>
  <c r="CZ20" i="14"/>
  <c r="CY20" i="14"/>
  <c r="CX20" i="14"/>
  <c r="CW20" i="14"/>
  <c r="CV20" i="14"/>
  <c r="CU20" i="14"/>
  <c r="CT20" i="14"/>
  <c r="CS20" i="14"/>
  <c r="CR20" i="14"/>
  <c r="CQ20" i="14"/>
  <c r="CP20" i="14"/>
  <c r="CO20" i="14"/>
  <c r="CN20" i="14"/>
  <c r="CM20" i="14"/>
  <c r="CL20" i="14"/>
  <c r="CK20" i="14"/>
  <c r="CJ20" i="14"/>
  <c r="CI20" i="14"/>
  <c r="CH20" i="14"/>
  <c r="CG20" i="14"/>
  <c r="CF20" i="14"/>
  <c r="CE20" i="14"/>
  <c r="CD20" i="14"/>
  <c r="CC20" i="14"/>
  <c r="CB20" i="14"/>
  <c r="CA20" i="14"/>
  <c r="BZ20" i="14"/>
  <c r="BY20" i="14"/>
  <c r="BX20" i="14"/>
  <c r="BW20" i="14"/>
  <c r="BV20" i="14"/>
  <c r="BU20" i="14"/>
  <c r="BT20" i="14"/>
  <c r="BS20" i="14"/>
  <c r="BR20" i="14"/>
  <c r="BR21" i="14" s="1"/>
  <c r="BS15" i="14" s="1"/>
  <c r="BQ20" i="14"/>
  <c r="BP20" i="14"/>
  <c r="BO20" i="14"/>
  <c r="BN20" i="14"/>
  <c r="BM20" i="14"/>
  <c r="BL20" i="14"/>
  <c r="BK20" i="14"/>
  <c r="BJ20" i="14"/>
  <c r="BI20" i="14"/>
  <c r="BH20" i="14"/>
  <c r="BG20" i="14"/>
  <c r="BF20" i="14"/>
  <c r="BE20" i="14"/>
  <c r="BD20" i="14"/>
  <c r="BB20" i="14"/>
  <c r="BA20" i="14"/>
  <c r="AZ20" i="14"/>
  <c r="AY20" i="14"/>
  <c r="AX20" i="14"/>
  <c r="AW20" i="14"/>
  <c r="AV20" i="14"/>
  <c r="AU20" i="14"/>
  <c r="AT20" i="14"/>
  <c r="AS20" i="14"/>
  <c r="AR20" i="14"/>
  <c r="AQ20" i="14"/>
  <c r="AP20" i="14"/>
  <c r="AO20" i="14"/>
  <c r="AN20" i="14"/>
  <c r="AM20" i="14"/>
  <c r="AL20" i="14"/>
  <c r="AK20" i="14"/>
  <c r="AJ20" i="14"/>
  <c r="AI20" i="14"/>
  <c r="AH20" i="14"/>
  <c r="AG20" i="14"/>
  <c r="AF20" i="14"/>
  <c r="AD20" i="14"/>
  <c r="AD21" i="14" s="1"/>
  <c r="AC20" i="14"/>
  <c r="AC21" i="14" s="1"/>
  <c r="AB20" i="14"/>
  <c r="AB21" i="14" s="1"/>
  <c r="AA20" i="14"/>
  <c r="AA21" i="14" s="1"/>
  <c r="Z20" i="14"/>
  <c r="Z21" i="14" s="1"/>
  <c r="Y20" i="14"/>
  <c r="Y21" i="14" s="1"/>
  <c r="X20" i="14"/>
  <c r="X21" i="14" s="1"/>
  <c r="W20" i="14"/>
  <c r="W21" i="14" s="1"/>
  <c r="V20" i="14"/>
  <c r="V21" i="14" s="1"/>
  <c r="U20" i="14"/>
  <c r="U21" i="14" s="1"/>
  <c r="T20" i="14"/>
  <c r="T21" i="14" s="1"/>
  <c r="S20" i="14"/>
  <c r="S21" i="14" s="1"/>
  <c r="R20" i="14"/>
  <c r="R21" i="14" s="1"/>
  <c r="Q20" i="14"/>
  <c r="Q21" i="14" s="1"/>
  <c r="P20" i="14"/>
  <c r="P21" i="14" s="1"/>
  <c r="O20" i="14"/>
  <c r="O21" i="14" s="1"/>
  <c r="N20" i="14"/>
  <c r="N21" i="14" s="1"/>
  <c r="M20" i="14"/>
  <c r="M21" i="14" s="1"/>
  <c r="L20" i="14"/>
  <c r="L21" i="14" s="1"/>
  <c r="K20" i="14"/>
  <c r="K21" i="14" s="1"/>
  <c r="J20" i="14"/>
  <c r="J21" i="14" s="1"/>
  <c r="I20" i="14"/>
  <c r="I21" i="14" s="1"/>
  <c r="H20" i="14"/>
  <c r="H21" i="14" s="1"/>
  <c r="G20" i="14"/>
  <c r="G21" i="14" s="1"/>
  <c r="F20" i="14"/>
  <c r="F21" i="14" s="1"/>
  <c r="E20" i="14"/>
  <c r="E21" i="14" s="1"/>
  <c r="D20" i="14"/>
  <c r="D21" i="14" s="1"/>
  <c r="HC19" i="14"/>
  <c r="HC65" i="14" s="1"/>
  <c r="ES18" i="14"/>
  <c r="ES20" i="14" s="1"/>
  <c r="BC16" i="14"/>
  <c r="BC20" i="14" s="1"/>
  <c r="AE16" i="14"/>
  <c r="AE20" i="14" s="1"/>
  <c r="AE21" i="14" s="1"/>
  <c r="AF15" i="14" s="1"/>
  <c r="AF21" i="14" s="1"/>
  <c r="AG15" i="14" s="1"/>
  <c r="CW15" i="14"/>
  <c r="IW11" i="14"/>
  <c r="IV11" i="14"/>
  <c r="IU11" i="14"/>
  <c r="IT11" i="14"/>
  <c r="IS11" i="14"/>
  <c r="IR11" i="14"/>
  <c r="IQ11" i="14"/>
  <c r="IP11" i="14"/>
  <c r="IO11" i="14"/>
  <c r="IN11" i="14"/>
  <c r="IM11" i="14"/>
  <c r="IL11" i="14"/>
  <c r="IK11" i="14"/>
  <c r="IJ11" i="14"/>
  <c r="II11" i="14"/>
  <c r="IH11" i="14"/>
  <c r="IG11" i="14"/>
  <c r="IF11" i="14"/>
  <c r="IE11" i="14"/>
  <c r="ID11" i="14"/>
  <c r="IC11" i="14"/>
  <c r="IB11" i="14"/>
  <c r="IA11" i="14"/>
  <c r="HZ11" i="14"/>
  <c r="HY11" i="14"/>
  <c r="HX11" i="14"/>
  <c r="HW11" i="14"/>
  <c r="HV11" i="14"/>
  <c r="HU11" i="14"/>
  <c r="HT11" i="14"/>
  <c r="HS11" i="14"/>
  <c r="HR11" i="14"/>
  <c r="HQ11" i="14"/>
  <c r="HP11" i="14"/>
  <c r="HO11" i="14"/>
  <c r="HN11" i="14"/>
  <c r="HM11" i="14"/>
  <c r="HL11" i="14"/>
  <c r="HK11" i="14"/>
  <c r="HJ11" i="14"/>
  <c r="HI11" i="14"/>
  <c r="HH11" i="14"/>
  <c r="HG11" i="14"/>
  <c r="HF11" i="14"/>
  <c r="HE11" i="14"/>
  <c r="HD11" i="14"/>
  <c r="HC11" i="14"/>
  <c r="HB11" i="14"/>
  <c r="HA11" i="14"/>
  <c r="GZ11" i="14"/>
  <c r="GY11" i="14"/>
  <c r="GX11" i="14"/>
  <c r="GW11" i="14"/>
  <c r="GV11" i="14"/>
  <c r="GU11" i="14"/>
  <c r="GT11" i="14"/>
  <c r="GS11" i="14"/>
  <c r="GR11" i="14"/>
  <c r="GQ11" i="14"/>
  <c r="GP11" i="14"/>
  <c r="GO11" i="14"/>
  <c r="GN11" i="14"/>
  <c r="GM11" i="14"/>
  <c r="GL11" i="14"/>
  <c r="GK11" i="14"/>
  <c r="GJ11" i="14"/>
  <c r="GI11" i="14"/>
  <c r="GH11" i="14"/>
  <c r="GG11" i="14"/>
  <c r="GF11" i="14"/>
  <c r="GE11" i="14"/>
  <c r="GD11" i="14"/>
  <c r="GC11" i="14"/>
  <c r="GB11" i="14"/>
  <c r="GA11" i="14"/>
  <c r="FZ11" i="14"/>
  <c r="FY11" i="14"/>
  <c r="FX11" i="14"/>
  <c r="FW11" i="14"/>
  <c r="FV11" i="14"/>
  <c r="FU11" i="14"/>
  <c r="FT11" i="14"/>
  <c r="FS11" i="14"/>
  <c r="FR11" i="14"/>
  <c r="FQ11" i="14"/>
  <c r="FP11" i="14"/>
  <c r="FO11" i="14"/>
  <c r="FN11" i="14"/>
  <c r="FM11" i="14"/>
  <c r="FL11" i="14"/>
  <c r="FK11" i="14"/>
  <c r="FJ11" i="14"/>
  <c r="FI11" i="14"/>
  <c r="FH11" i="14"/>
  <c r="FG11" i="14"/>
  <c r="FF11" i="14"/>
  <c r="FE11" i="14"/>
  <c r="FD11" i="14"/>
  <c r="FC11" i="14"/>
  <c r="FB11" i="14"/>
  <c r="FA11" i="14"/>
  <c r="EZ11" i="14"/>
  <c r="EY11" i="14"/>
  <c r="EX11" i="14"/>
  <c r="EW11" i="14"/>
  <c r="EV11" i="14"/>
  <c r="EU11" i="14"/>
  <c r="ET11" i="14"/>
  <c r="ER11" i="14"/>
  <c r="EQ11" i="14"/>
  <c r="EP11" i="14"/>
  <c r="EO11" i="14"/>
  <c r="EN11" i="14"/>
  <c r="EM11" i="14"/>
  <c r="EL11" i="14"/>
  <c r="EK11" i="14"/>
  <c r="EI11" i="14"/>
  <c r="EH11" i="14"/>
  <c r="EG11" i="14"/>
  <c r="EF11" i="14"/>
  <c r="EE11" i="14"/>
  <c r="ED11" i="14"/>
  <c r="EC11" i="14"/>
  <c r="EB11" i="14"/>
  <c r="EA11" i="14"/>
  <c r="DZ11" i="14"/>
  <c r="DY11" i="14"/>
  <c r="DW11" i="14"/>
  <c r="DV11" i="14"/>
  <c r="DU11" i="14"/>
  <c r="DT11" i="14"/>
  <c r="DS11" i="14"/>
  <c r="DR11" i="14"/>
  <c r="DQ11" i="14"/>
  <c r="DP11" i="14"/>
  <c r="DO11" i="14"/>
  <c r="DN11" i="14"/>
  <c r="DM11" i="14"/>
  <c r="DL11" i="14"/>
  <c r="DK11" i="14"/>
  <c r="DJ11" i="14"/>
  <c r="DI11" i="14"/>
  <c r="DH11" i="14"/>
  <c r="DG11" i="14"/>
  <c r="DF11" i="14"/>
  <c r="DE11" i="14"/>
  <c r="DD11" i="14"/>
  <c r="DC11" i="14"/>
  <c r="DB11" i="14"/>
  <c r="DA11" i="14"/>
  <c r="CZ11" i="14"/>
  <c r="CY11" i="14"/>
  <c r="CX11" i="14"/>
  <c r="CW11" i="14"/>
  <c r="CV11" i="14"/>
  <c r="CU11" i="14"/>
  <c r="CT11" i="14"/>
  <c r="CS11" i="14"/>
  <c r="CR11" i="14"/>
  <c r="CQ11" i="14"/>
  <c r="CP11" i="14"/>
  <c r="CO11" i="14"/>
  <c r="CN11" i="14"/>
  <c r="CM11" i="14"/>
  <c r="CL11" i="14"/>
  <c r="CK11" i="14"/>
  <c r="CJ11" i="14"/>
  <c r="CI11" i="14"/>
  <c r="CH11" i="14"/>
  <c r="CG11" i="14"/>
  <c r="CF11" i="14"/>
  <c r="CE11" i="14"/>
  <c r="CD11" i="14"/>
  <c r="CC11" i="14"/>
  <c r="CB11" i="14"/>
  <c r="CA11" i="14"/>
  <c r="BZ11" i="14"/>
  <c r="BY11" i="14"/>
  <c r="BW11" i="14"/>
  <c r="BV11" i="14"/>
  <c r="BU11" i="14"/>
  <c r="BT11" i="14"/>
  <c r="BS11" i="14"/>
  <c r="BR11" i="14"/>
  <c r="BQ11" i="14"/>
  <c r="BP11" i="14"/>
  <c r="BO11" i="14"/>
  <c r="BN11" i="14"/>
  <c r="BM11" i="14"/>
  <c r="BL11" i="14"/>
  <c r="BK11" i="14"/>
  <c r="BJ11" i="14"/>
  <c r="BI11" i="14"/>
  <c r="BH11" i="14"/>
  <c r="BG11" i="14"/>
  <c r="BF11" i="14"/>
  <c r="BE11" i="14"/>
  <c r="BD11" i="14"/>
  <c r="BB11" i="14"/>
  <c r="BA11" i="14"/>
  <c r="AZ11" i="14"/>
  <c r="AY11" i="14"/>
  <c r="AX11" i="14"/>
  <c r="AW11" i="14"/>
  <c r="AV11" i="14"/>
  <c r="AU11" i="14"/>
  <c r="AT11" i="14"/>
  <c r="AS11" i="14"/>
  <c r="AR11" i="14"/>
  <c r="AQ11" i="14"/>
  <c r="AP11" i="14"/>
  <c r="AO11" i="14"/>
  <c r="AN11" i="14"/>
  <c r="AM11" i="14"/>
  <c r="AL11" i="14"/>
  <c r="AK11" i="14"/>
  <c r="AJ11" i="14"/>
  <c r="AI11" i="14"/>
  <c r="AH11" i="14"/>
  <c r="AG11" i="14"/>
  <c r="AF11" i="14"/>
  <c r="AD11" i="14"/>
  <c r="AD12" i="14" s="1"/>
  <c r="AC11" i="14"/>
  <c r="AC12" i="14" s="1"/>
  <c r="AB11" i="14"/>
  <c r="AB12" i="14" s="1"/>
  <c r="AA11" i="14"/>
  <c r="AA12" i="14" s="1"/>
  <c r="Z11" i="14"/>
  <c r="Z12" i="14" s="1"/>
  <c r="Y11" i="14"/>
  <c r="Y12" i="14" s="1"/>
  <c r="X11" i="14"/>
  <c r="X12" i="14" s="1"/>
  <c r="W11" i="14"/>
  <c r="W12" i="14" s="1"/>
  <c r="V11" i="14"/>
  <c r="V12" i="14" s="1"/>
  <c r="U11" i="14"/>
  <c r="U12" i="14" s="1"/>
  <c r="T11" i="14"/>
  <c r="T12" i="14" s="1"/>
  <c r="S11" i="14"/>
  <c r="S12" i="14" s="1"/>
  <c r="R11" i="14"/>
  <c r="R12" i="14" s="1"/>
  <c r="Q11" i="14"/>
  <c r="Q12" i="14" s="1"/>
  <c r="P11" i="14"/>
  <c r="P12" i="14" s="1"/>
  <c r="O11" i="14"/>
  <c r="O12" i="14" s="1"/>
  <c r="N11" i="14"/>
  <c r="N12" i="14" s="1"/>
  <c r="M11" i="14"/>
  <c r="M12" i="14" s="1"/>
  <c r="L11" i="14"/>
  <c r="L12" i="14" s="1"/>
  <c r="K11" i="14"/>
  <c r="K12" i="14" s="1"/>
  <c r="J11" i="14"/>
  <c r="J12" i="14" s="1"/>
  <c r="I11" i="14"/>
  <c r="I12" i="14" s="1"/>
  <c r="H11" i="14"/>
  <c r="H12" i="14" s="1"/>
  <c r="G11" i="14"/>
  <c r="G12" i="14" s="1"/>
  <c r="F11" i="14"/>
  <c r="F12" i="14" s="1"/>
  <c r="E11" i="14"/>
  <c r="E12" i="14" s="1"/>
  <c r="D11" i="14"/>
  <c r="D12" i="14" s="1"/>
  <c r="ES9" i="14"/>
  <c r="EJ7" i="14"/>
  <c r="EJ57" i="14" s="1"/>
  <c r="DX7" i="14"/>
  <c r="DX57" i="14" s="1"/>
  <c r="BC7" i="14"/>
  <c r="BC11" i="14" s="1"/>
  <c r="AE7" i="14"/>
  <c r="AE11" i="14" s="1"/>
  <c r="AE12" i="14" s="1"/>
  <c r="AF6" i="14" s="1"/>
  <c r="AW3" i="14"/>
  <c r="AV3" i="14"/>
  <c r="AU3" i="14"/>
  <c r="AT3" i="14"/>
  <c r="AS3" i="14"/>
  <c r="AR3" i="14"/>
  <c r="AQ3" i="14"/>
  <c r="AP3" i="14"/>
  <c r="AO3" i="14"/>
  <c r="AN3" i="14"/>
  <c r="AM3" i="14"/>
  <c r="AL3" i="14"/>
  <c r="AK3" i="14"/>
  <c r="AJ3" i="14"/>
  <c r="AI3" i="14"/>
  <c r="AH3" i="14"/>
  <c r="AG3" i="14"/>
  <c r="AF3" i="14"/>
  <c r="AE3" i="14"/>
  <c r="AD3" i="14"/>
  <c r="AC3" i="14"/>
  <c r="AB3" i="14"/>
  <c r="AA3" i="14"/>
  <c r="Z3" i="14"/>
  <c r="Y3" i="14"/>
  <c r="X3" i="14"/>
  <c r="W3" i="14"/>
  <c r="V3" i="14"/>
  <c r="U3" i="14"/>
  <c r="T3" i="14"/>
  <c r="S3" i="14"/>
  <c r="R3" i="14"/>
  <c r="Q3" i="14"/>
  <c r="P3" i="14"/>
  <c r="O3" i="14"/>
  <c r="N3" i="14"/>
  <c r="M3" i="14"/>
  <c r="L3" i="14"/>
  <c r="K3" i="14"/>
  <c r="J3" i="14"/>
  <c r="I3" i="14"/>
  <c r="H3" i="14"/>
  <c r="G3" i="14"/>
  <c r="F3" i="14"/>
  <c r="E3" i="14"/>
  <c r="D3" i="14"/>
  <c r="A10" i="5"/>
  <c r="A4" i="5"/>
  <c r="A2" i="5"/>
  <c r="A1" i="5"/>
  <c r="A10" i="4"/>
  <c r="A11" i="4" s="1"/>
  <c r="A12" i="4" s="1"/>
  <c r="A13" i="4" s="1"/>
  <c r="A14" i="4" s="1"/>
  <c r="A15" i="4" s="1"/>
  <c r="A16" i="4" s="1"/>
  <c r="A17" i="4" s="1"/>
  <c r="A18" i="4" s="1"/>
  <c r="A19" i="4" s="1"/>
  <c r="A20" i="4" s="1"/>
  <c r="A21" i="4" s="1"/>
  <c r="A22" i="4" s="1"/>
  <c r="A23" i="4" s="1"/>
  <c r="A24" i="4" s="1"/>
  <c r="A25" i="4" s="1"/>
  <c r="A26" i="4" s="1"/>
  <c r="A27" i="4" s="1"/>
  <c r="A28" i="4" s="1"/>
  <c r="A29" i="4" s="1"/>
  <c r="A30" i="4" s="1"/>
  <c r="A31" i="4" s="1"/>
  <c r="A32" i="4" s="1"/>
  <c r="A33" i="4" s="1"/>
  <c r="A34" i="4" s="1"/>
  <c r="A35" i="4" s="1"/>
  <c r="A1" i="4"/>
  <c r="A1" i="19" s="1"/>
  <c r="A11" i="3"/>
  <c r="A12" i="3" s="1"/>
  <c r="A13" i="3" s="1"/>
  <c r="A14" i="3" s="1"/>
  <c r="A15" i="3" s="1"/>
  <c r="A16" i="3" s="1"/>
  <c r="A17" i="3" s="1"/>
  <c r="A18" i="3" s="1"/>
  <c r="A19" i="3" s="1"/>
  <c r="A20" i="3" s="1"/>
  <c r="A21" i="3" s="1"/>
  <c r="A22" i="3" s="1"/>
  <c r="A23" i="3" s="1"/>
  <c r="A24" i="3" s="1"/>
  <c r="A25" i="3" s="1"/>
  <c r="A26" i="3" s="1"/>
  <c r="A27" i="3" s="1"/>
  <c r="A28" i="3" s="1"/>
  <c r="A29" i="3" s="1"/>
  <c r="A30" i="3" s="1"/>
  <c r="A31" i="3" s="1"/>
  <c r="A32" i="3" s="1"/>
  <c r="A33" i="3" s="1"/>
  <c r="A34" i="3" s="1"/>
  <c r="A35" i="3" s="1"/>
  <c r="A36" i="3" s="1"/>
  <c r="A37" i="3" s="1"/>
  <c r="A38" i="3" s="1"/>
  <c r="A39" i="3" s="1"/>
  <c r="A40" i="3" s="1"/>
  <c r="A41" i="3" s="1"/>
  <c r="E107" i="14" l="1"/>
  <c r="F102" i="14" s="1"/>
  <c r="F107" i="14" s="1"/>
  <c r="G102" i="14" s="1"/>
  <c r="G107" i="14" s="1"/>
  <c r="H102" i="14" s="1"/>
  <c r="H107" i="14" s="1"/>
  <c r="I102" i="14" s="1"/>
  <c r="I107" i="14" s="1"/>
  <c r="J102" i="14" s="1"/>
  <c r="J107" i="14" s="1"/>
  <c r="K102" i="14" s="1"/>
  <c r="K107" i="14" s="1"/>
  <c r="L102" i="14" s="1"/>
  <c r="L107" i="14" s="1"/>
  <c r="M102" i="14" s="1"/>
  <c r="M107" i="14" s="1"/>
  <c r="N102" i="14" s="1"/>
  <c r="N107" i="14" s="1"/>
  <c r="O102" i="14" s="1"/>
  <c r="O107" i="14" s="1"/>
  <c r="P102" i="14" s="1"/>
  <c r="P107" i="14" s="1"/>
  <c r="Q102" i="14" s="1"/>
  <c r="Q107" i="14" s="1"/>
  <c r="R102" i="14" s="1"/>
  <c r="R107" i="14" s="1"/>
  <c r="S102" i="14" s="1"/>
  <c r="S107" i="14" s="1"/>
  <c r="T102" i="14" s="1"/>
  <c r="T107" i="14" s="1"/>
  <c r="U102" i="14" s="1"/>
  <c r="U107" i="14" s="1"/>
  <c r="V102" i="14" s="1"/>
  <c r="V107" i="14" s="1"/>
  <c r="W102" i="14" s="1"/>
  <c r="W107" i="14" s="1"/>
  <c r="X102" i="14" s="1"/>
  <c r="X107" i="14" s="1"/>
  <c r="Y102" i="14" s="1"/>
  <c r="Y107" i="14" s="1"/>
  <c r="Z102" i="14" s="1"/>
  <c r="Z107" i="14" s="1"/>
  <c r="AA102" i="14" s="1"/>
  <c r="AA107" i="14" s="1"/>
  <c r="AB102" i="14" s="1"/>
  <c r="AB107" i="14" s="1"/>
  <c r="AC102" i="14" s="1"/>
  <c r="AC107" i="14" s="1"/>
  <c r="AD102" i="14" s="1"/>
  <c r="AD107" i="14" s="1"/>
  <c r="AE102" i="14" s="1"/>
  <c r="AE107" i="14" s="1"/>
  <c r="AF102" i="14" s="1"/>
  <c r="AF107" i="14" s="1"/>
  <c r="AG102" i="14" s="1"/>
  <c r="AG107" i="14" s="1"/>
  <c r="AH102" i="14" s="1"/>
  <c r="AH107" i="14" s="1"/>
  <c r="AI102" i="14" s="1"/>
  <c r="AI107" i="14" s="1"/>
  <c r="AJ102" i="14" s="1"/>
  <c r="AJ107" i="14" s="1"/>
  <c r="AK102" i="14" s="1"/>
  <c r="AK107" i="14" s="1"/>
  <c r="AL102" i="14" s="1"/>
  <c r="AL107" i="14" s="1"/>
  <c r="AM102" i="14" s="1"/>
  <c r="AM107" i="14" s="1"/>
  <c r="AN102" i="14" s="1"/>
  <c r="AN107" i="14" s="1"/>
  <c r="AO102" i="14" s="1"/>
  <c r="AO107" i="14" s="1"/>
  <c r="AP102" i="14" s="1"/>
  <c r="AP107" i="14" s="1"/>
  <c r="AQ102" i="14" s="1"/>
  <c r="AQ107" i="14" s="1"/>
  <c r="AR102" i="14" s="1"/>
  <c r="AR107" i="14" s="1"/>
  <c r="AS102" i="14" s="1"/>
  <c r="AS107" i="14" s="1"/>
  <c r="AT102" i="14" s="1"/>
  <c r="AT107" i="14" s="1"/>
  <c r="AU102" i="14" s="1"/>
  <c r="AU107" i="14" s="1"/>
  <c r="AV102" i="14" s="1"/>
  <c r="AV107" i="14" s="1"/>
  <c r="AW102" i="14" s="1"/>
  <c r="AW107" i="14" s="1"/>
  <c r="AX102" i="14" s="1"/>
  <c r="AX107" i="14" s="1"/>
  <c r="AY102" i="14" s="1"/>
  <c r="AY107" i="14" s="1"/>
  <c r="AZ102" i="14" s="1"/>
  <c r="AZ107" i="14" s="1"/>
  <c r="BA102" i="14" s="1"/>
  <c r="BA107" i="14" s="1"/>
  <c r="BB102" i="14" s="1"/>
  <c r="BB107" i="14" s="1"/>
  <c r="BC102" i="14" s="1"/>
  <c r="BC107" i="14" s="1"/>
  <c r="BD102" i="14" s="1"/>
  <c r="BD107" i="14" s="1"/>
  <c r="BE102" i="14" s="1"/>
  <c r="BE107" i="14" s="1"/>
  <c r="BF102" i="14" s="1"/>
  <c r="BF107" i="14" s="1"/>
  <c r="BG102" i="14" s="1"/>
  <c r="BG107" i="14" s="1"/>
  <c r="BH102" i="14" s="1"/>
  <c r="BH107" i="14" s="1"/>
  <c r="BI102" i="14" s="1"/>
  <c r="BI107" i="14" s="1"/>
  <c r="BJ102" i="14" s="1"/>
  <c r="BJ107" i="14" s="1"/>
  <c r="BK102" i="14" s="1"/>
  <c r="BK107" i="14" s="1"/>
  <c r="BL102" i="14" s="1"/>
  <c r="BL107" i="14" s="1"/>
  <c r="BM102" i="14" s="1"/>
  <c r="BM107" i="14" s="1"/>
  <c r="BN102" i="14" s="1"/>
  <c r="BN107" i="14" s="1"/>
  <c r="BO102" i="14" s="1"/>
  <c r="BO107" i="14" s="1"/>
  <c r="BP102" i="14" s="1"/>
  <c r="BP107" i="14" s="1"/>
  <c r="BQ102" i="14" s="1"/>
  <c r="BQ107" i="14" s="1"/>
  <c r="BR102" i="14" s="1"/>
  <c r="BR107" i="14" s="1"/>
  <c r="BS102" i="14" s="1"/>
  <c r="BS107" i="14" s="1"/>
  <c r="BT102" i="14" s="1"/>
  <c r="BT107" i="14" s="1"/>
  <c r="BU102" i="14" s="1"/>
  <c r="BU107" i="14" s="1"/>
  <c r="BV102" i="14" s="1"/>
  <c r="BV107" i="14" s="1"/>
  <c r="BW102" i="14" s="1"/>
  <c r="BW107" i="14" s="1"/>
  <c r="BX102" i="14" s="1"/>
  <c r="BX107" i="14" s="1"/>
  <c r="BY102" i="14" s="1"/>
  <c r="BY107" i="14" s="1"/>
  <c r="BZ102" i="14" s="1"/>
  <c r="BZ107" i="14" s="1"/>
  <c r="CA102" i="14" s="1"/>
  <c r="CA107" i="14" s="1"/>
  <c r="CB102" i="14" s="1"/>
  <c r="CB107" i="14" s="1"/>
  <c r="CC102" i="14" s="1"/>
  <c r="CC107" i="14" s="1"/>
  <c r="CD102" i="14" s="1"/>
  <c r="CD107" i="14" s="1"/>
  <c r="CE102" i="14" s="1"/>
  <c r="CE107" i="14" s="1"/>
  <c r="CF102" i="14" s="1"/>
  <c r="CF107" i="14" s="1"/>
  <c r="CG102" i="14" s="1"/>
  <c r="CG107" i="14" s="1"/>
  <c r="CH102" i="14" s="1"/>
  <c r="CH107" i="14" s="1"/>
  <c r="CI102" i="14" s="1"/>
  <c r="CI107" i="14" s="1"/>
  <c r="CJ102" i="14" s="1"/>
  <c r="CJ107" i="14" s="1"/>
  <c r="CK102" i="14" s="1"/>
  <c r="CK107" i="14" s="1"/>
  <c r="CL102" i="14" s="1"/>
  <c r="CL107" i="14" s="1"/>
  <c r="CM102" i="14" s="1"/>
  <c r="CM107" i="14" s="1"/>
  <c r="CN102" i="14" s="1"/>
  <c r="CN107" i="14" s="1"/>
  <c r="CO102" i="14" s="1"/>
  <c r="CO107" i="14" s="1"/>
  <c r="CP102" i="14" s="1"/>
  <c r="CP107" i="14" s="1"/>
  <c r="CQ102" i="14" s="1"/>
  <c r="CQ107" i="14" s="1"/>
  <c r="CR102" i="14" s="1"/>
  <c r="CR107" i="14" s="1"/>
  <c r="CS102" i="14" s="1"/>
  <c r="CS107" i="14" s="1"/>
  <c r="CT102" i="14" s="1"/>
  <c r="CT107" i="14" s="1"/>
  <c r="CU102" i="14" s="1"/>
  <c r="CU107" i="14" s="1"/>
  <c r="CV102" i="14" s="1"/>
  <c r="CV107" i="14" s="1"/>
  <c r="CW102" i="14" s="1"/>
  <c r="CW107" i="14" s="1"/>
  <c r="CX102" i="14" s="1"/>
  <c r="CX107" i="14" s="1"/>
  <c r="CY102" i="14" s="1"/>
  <c r="CY107" i="14" s="1"/>
  <c r="CZ102" i="14" s="1"/>
  <c r="CZ107" i="14" s="1"/>
  <c r="DA102" i="14" s="1"/>
  <c r="DA107" i="14" s="1"/>
  <c r="DB102" i="14" s="1"/>
  <c r="DB107" i="14" s="1"/>
  <c r="DC102" i="14" s="1"/>
  <c r="DC107" i="14" s="1"/>
  <c r="DD102" i="14" s="1"/>
  <c r="DD107" i="14" s="1"/>
  <c r="DE102" i="14" s="1"/>
  <c r="DE107" i="14" s="1"/>
  <c r="DF102" i="14" s="1"/>
  <c r="DF107" i="14" s="1"/>
  <c r="DG102" i="14" s="1"/>
  <c r="DG107" i="14" s="1"/>
  <c r="DH102" i="14" s="1"/>
  <c r="DH107" i="14" s="1"/>
  <c r="DI102" i="14" s="1"/>
  <c r="DI107" i="14" s="1"/>
  <c r="DJ102" i="14" s="1"/>
  <c r="DJ107" i="14" s="1"/>
  <c r="DK102" i="14" s="1"/>
  <c r="DK107" i="14" s="1"/>
  <c r="DL102" i="14" s="1"/>
  <c r="DL107" i="14" s="1"/>
  <c r="DM102" i="14" s="1"/>
  <c r="DM107" i="14" s="1"/>
  <c r="DN102" i="14" s="1"/>
  <c r="DN107" i="14" s="1"/>
  <c r="DO102" i="14" s="1"/>
  <c r="DO107" i="14" s="1"/>
  <c r="DP102" i="14" s="1"/>
  <c r="DP107" i="14" s="1"/>
  <c r="DQ102" i="14" s="1"/>
  <c r="DQ107" i="14" s="1"/>
  <c r="DR102" i="14" s="1"/>
  <c r="DR107" i="14" s="1"/>
  <c r="DS102" i="14" s="1"/>
  <c r="DS107" i="14" s="1"/>
  <c r="DT102" i="14" s="1"/>
  <c r="DT107" i="14" s="1"/>
  <c r="DU102" i="14" s="1"/>
  <c r="DU107" i="14" s="1"/>
  <c r="DV102" i="14" s="1"/>
  <c r="DV107" i="14" s="1"/>
  <c r="DW102" i="14" s="1"/>
  <c r="DW107" i="14" s="1"/>
  <c r="DX102" i="14" s="1"/>
  <c r="DX107" i="14" s="1"/>
  <c r="DY102" i="14" s="1"/>
  <c r="DY107" i="14" s="1"/>
  <c r="DZ102" i="14" s="1"/>
  <c r="DZ107" i="14" s="1"/>
  <c r="EA102" i="14" s="1"/>
  <c r="EA107" i="14" s="1"/>
  <c r="EB102" i="14" s="1"/>
  <c r="EB107" i="14" s="1"/>
  <c r="EC102" i="14" s="1"/>
  <c r="EC107" i="14" s="1"/>
  <c r="ED102" i="14" s="1"/>
  <c r="ED107" i="14" s="1"/>
  <c r="EE102" i="14" s="1"/>
  <c r="EE107" i="14" s="1"/>
  <c r="EF102" i="14" s="1"/>
  <c r="EF107" i="14" s="1"/>
  <c r="EG102" i="14" s="1"/>
  <c r="EG107" i="14" s="1"/>
  <c r="EH102" i="14" s="1"/>
  <c r="EH107" i="14" s="1"/>
  <c r="EI102" i="14" s="1"/>
  <c r="EI107" i="14" s="1"/>
  <c r="EJ102" i="14" s="1"/>
  <c r="EJ107" i="14" s="1"/>
  <c r="EK102" i="14" s="1"/>
  <c r="EK107" i="14" s="1"/>
  <c r="EL102" i="14" s="1"/>
  <c r="EL107" i="14" s="1"/>
  <c r="EM102" i="14" s="1"/>
  <c r="EM107" i="14" s="1"/>
  <c r="EN102" i="14" s="1"/>
  <c r="EN107" i="14" s="1"/>
  <c r="EO102" i="14" s="1"/>
  <c r="EO107" i="14" s="1"/>
  <c r="EP102" i="14" s="1"/>
  <c r="EP107" i="14" s="1"/>
  <c r="EQ102" i="14" s="1"/>
  <c r="EQ107" i="14" s="1"/>
  <c r="ER102" i="14" s="1"/>
  <c r="ER107" i="14" s="1"/>
  <c r="ES102" i="14" s="1"/>
  <c r="ES107" i="14" s="1"/>
  <c r="ET102" i="14" s="1"/>
  <c r="ET107" i="14" s="1"/>
  <c r="EU102" i="14" s="1"/>
  <c r="EU107" i="14" s="1"/>
  <c r="EV102" i="14" s="1"/>
  <c r="EV107" i="14" s="1"/>
  <c r="EW102" i="14" s="1"/>
  <c r="EW107" i="14" s="1"/>
  <c r="EX102" i="14" s="1"/>
  <c r="EX107" i="14" s="1"/>
  <c r="EY102" i="14" s="1"/>
  <c r="EY107" i="14" s="1"/>
  <c r="EZ102" i="14" s="1"/>
  <c r="EZ107" i="14" s="1"/>
  <c r="FA102" i="14" s="1"/>
  <c r="FA107" i="14" s="1"/>
  <c r="FB102" i="14" s="1"/>
  <c r="FB107" i="14" s="1"/>
  <c r="FC102" i="14" s="1"/>
  <c r="FC107" i="14" s="1"/>
  <c r="FD102" i="14" s="1"/>
  <c r="FD107" i="14" s="1"/>
  <c r="FE102" i="14" s="1"/>
  <c r="FE107" i="14" s="1"/>
  <c r="FF102" i="14" s="1"/>
  <c r="FF107" i="14" s="1"/>
  <c r="FG102" i="14" s="1"/>
  <c r="FG107" i="14" s="1"/>
  <c r="FH102" i="14" s="1"/>
  <c r="FH107" i="14" s="1"/>
  <c r="FI102" i="14" s="1"/>
  <c r="FI107" i="14" s="1"/>
  <c r="FJ102" i="14" s="1"/>
  <c r="FJ107" i="14" s="1"/>
  <c r="FK102" i="14" s="1"/>
  <c r="FK107" i="14" s="1"/>
  <c r="FL102" i="14" s="1"/>
  <c r="FL107" i="14" s="1"/>
  <c r="FM102" i="14" s="1"/>
  <c r="FM107" i="14" s="1"/>
  <c r="FN102" i="14" s="1"/>
  <c r="FN107" i="14" s="1"/>
  <c r="FO102" i="14" s="1"/>
  <c r="FO107" i="14" s="1"/>
  <c r="FP102" i="14" s="1"/>
  <c r="FP107" i="14" s="1"/>
  <c r="FQ102" i="14" s="1"/>
  <c r="FQ107" i="14" s="1"/>
  <c r="FR102" i="14" s="1"/>
  <c r="FR107" i="14" s="1"/>
  <c r="FS102" i="14" s="1"/>
  <c r="FS107" i="14" s="1"/>
  <c r="FT102" i="14" s="1"/>
  <c r="FT107" i="14" s="1"/>
  <c r="FU102" i="14" s="1"/>
  <c r="FU107" i="14" s="1"/>
  <c r="FV102" i="14" s="1"/>
  <c r="FV107" i="14" s="1"/>
  <c r="FW102" i="14" s="1"/>
  <c r="FW107" i="14" s="1"/>
  <c r="FX102" i="14" s="1"/>
  <c r="FX107" i="14" s="1"/>
  <c r="FY102" i="14" s="1"/>
  <c r="FY107" i="14" s="1"/>
  <c r="FZ102" i="14" s="1"/>
  <c r="FZ107" i="14" s="1"/>
  <c r="GA102" i="14" s="1"/>
  <c r="GA107" i="14" s="1"/>
  <c r="GB102" i="14" s="1"/>
  <c r="GB107" i="14" s="1"/>
  <c r="GC102" i="14" s="1"/>
  <c r="GC107" i="14" s="1"/>
  <c r="GD102" i="14" s="1"/>
  <c r="GD107" i="14" s="1"/>
  <c r="GE102" i="14" s="1"/>
  <c r="GE107" i="14" s="1"/>
  <c r="GF102" i="14" s="1"/>
  <c r="GF107" i="14" s="1"/>
  <c r="GG102" i="14" s="1"/>
  <c r="GG107" i="14" s="1"/>
  <c r="GH102" i="14" s="1"/>
  <c r="GH107" i="14" s="1"/>
  <c r="GI102" i="14" s="1"/>
  <c r="GI107" i="14" s="1"/>
  <c r="GJ102" i="14" s="1"/>
  <c r="GJ107" i="14" s="1"/>
  <c r="GK102" i="14" s="1"/>
  <c r="GK107" i="14" s="1"/>
  <c r="GL102" i="14" s="1"/>
  <c r="GL107" i="14" s="1"/>
  <c r="GM102" i="14" s="1"/>
  <c r="GM107" i="14" s="1"/>
  <c r="GN102" i="14" s="1"/>
  <c r="GN107" i="14" s="1"/>
  <c r="GO102" i="14" s="1"/>
  <c r="GO107" i="14" s="1"/>
  <c r="GP102" i="14" s="1"/>
  <c r="GP107" i="14" s="1"/>
  <c r="GQ102" i="14" s="1"/>
  <c r="GQ107" i="14" s="1"/>
  <c r="GR102" i="14" s="1"/>
  <c r="GR107" i="14" s="1"/>
  <c r="GS102" i="14" s="1"/>
  <c r="GS107" i="14" s="1"/>
  <c r="GT102" i="14" s="1"/>
  <c r="GT107" i="14" s="1"/>
  <c r="GU102" i="14" s="1"/>
  <c r="GU107" i="14" s="1"/>
  <c r="GV102" i="14" s="1"/>
  <c r="GV107" i="14" s="1"/>
  <c r="GW102" i="14" s="1"/>
  <c r="GW107" i="14" s="1"/>
  <c r="GX102" i="14" s="1"/>
  <c r="GX107" i="14" s="1"/>
  <c r="GY102" i="14" s="1"/>
  <c r="GY107" i="14" s="1"/>
  <c r="GZ102" i="14" s="1"/>
  <c r="GZ107" i="14" s="1"/>
  <c r="HA102" i="14" s="1"/>
  <c r="HA107" i="14" s="1"/>
  <c r="HB102" i="14" s="1"/>
  <c r="HB107" i="14" s="1"/>
  <c r="HC102" i="14" s="1"/>
  <c r="HC107" i="14" s="1"/>
  <c r="HD102" i="14" s="1"/>
  <c r="HD107" i="14" s="1"/>
  <c r="HE102" i="14" s="1"/>
  <c r="HE107" i="14" s="1"/>
  <c r="HF102" i="14" s="1"/>
  <c r="HF107" i="14" s="1"/>
  <c r="HG102" i="14" s="1"/>
  <c r="HG107" i="14" s="1"/>
  <c r="HH102" i="14" s="1"/>
  <c r="HH107" i="14" s="1"/>
  <c r="HI102" i="14" s="1"/>
  <c r="HI107" i="14" s="1"/>
  <c r="HJ102" i="14" s="1"/>
  <c r="HJ107" i="14" s="1"/>
  <c r="HK102" i="14" s="1"/>
  <c r="HK107" i="14" s="1"/>
  <c r="HL102" i="14" s="1"/>
  <c r="HL107" i="14" s="1"/>
  <c r="HM102" i="14" s="1"/>
  <c r="HM107" i="14" s="1"/>
  <c r="HN102" i="14" s="1"/>
  <c r="HN107" i="14" s="1"/>
  <c r="HO102" i="14" s="1"/>
  <c r="HO107" i="14" s="1"/>
  <c r="HP102" i="14" s="1"/>
  <c r="HP107" i="14" s="1"/>
  <c r="HQ102" i="14" s="1"/>
  <c r="HQ107" i="14" s="1"/>
  <c r="HR102" i="14" s="1"/>
  <c r="HR107" i="14" s="1"/>
  <c r="HS102" i="14" s="1"/>
  <c r="HS107" i="14" s="1"/>
  <c r="HT102" i="14" s="1"/>
  <c r="HT107" i="14" s="1"/>
  <c r="HU102" i="14" s="1"/>
  <c r="HU107" i="14" s="1"/>
  <c r="HV102" i="14" s="1"/>
  <c r="HV107" i="14" s="1"/>
  <c r="HW102" i="14" s="1"/>
  <c r="HW107" i="14" s="1"/>
  <c r="HX102" i="14" s="1"/>
  <c r="HX107" i="14" s="1"/>
  <c r="HY102" i="14" s="1"/>
  <c r="HY107" i="14" s="1"/>
  <c r="HZ102" i="14" s="1"/>
  <c r="HZ107" i="14" s="1"/>
  <c r="IA102" i="14" s="1"/>
  <c r="IA107" i="14" s="1"/>
  <c r="IB102" i="14" s="1"/>
  <c r="IB107" i="14" s="1"/>
  <c r="IC102" i="14" s="1"/>
  <c r="IC107" i="14" s="1"/>
  <c r="ID102" i="14" s="1"/>
  <c r="ID107" i="14" s="1"/>
  <c r="IE102" i="14" s="1"/>
  <c r="IE107" i="14" s="1"/>
  <c r="IF102" i="14" s="1"/>
  <c r="IF107" i="14" s="1"/>
  <c r="IG102" i="14" s="1"/>
  <c r="IG107" i="14" s="1"/>
  <c r="IH102" i="14" s="1"/>
  <c r="IH107" i="14" s="1"/>
  <c r="II102" i="14" s="1"/>
  <c r="II107" i="14" s="1"/>
  <c r="IJ102" i="14" s="1"/>
  <c r="IJ107" i="14" s="1"/>
  <c r="IK102" i="14" s="1"/>
  <c r="IK107" i="14" s="1"/>
  <c r="IL102" i="14" s="1"/>
  <c r="IL107" i="14" s="1"/>
  <c r="IM102" i="14" s="1"/>
  <c r="IM107" i="14" s="1"/>
  <c r="IN102" i="14" s="1"/>
  <c r="IN107" i="14" s="1"/>
  <c r="IO102" i="14" s="1"/>
  <c r="IO107" i="14" s="1"/>
  <c r="IP102" i="14" s="1"/>
  <c r="IP107" i="14" s="1"/>
  <c r="IQ102" i="14" s="1"/>
  <c r="IQ107" i="14" s="1"/>
  <c r="IR102" i="14" s="1"/>
  <c r="IR107" i="14" s="1"/>
  <c r="IS102" i="14" s="1"/>
  <c r="IS107" i="14" s="1"/>
  <c r="IT102" i="14" s="1"/>
  <c r="IT107" i="14" s="1"/>
  <c r="IU102" i="14" s="1"/>
  <c r="IU107" i="14" s="1"/>
  <c r="IV102" i="14" s="1"/>
  <c r="IV107" i="14" s="1"/>
  <c r="IW102" i="14" s="1"/>
  <c r="IW107" i="14" s="1"/>
  <c r="IX102" i="14" s="1"/>
  <c r="BH66" i="14"/>
  <c r="BP66" i="14"/>
  <c r="BP112" i="14" s="1"/>
  <c r="BD66" i="14"/>
  <c r="BD112" i="14" s="1"/>
  <c r="BT66" i="14"/>
  <c r="BT112" i="14" s="1"/>
  <c r="BC57" i="14"/>
  <c r="BC66" i="14" s="1"/>
  <c r="BC112" i="14" s="1"/>
  <c r="A12" i="5"/>
  <c r="A13" i="5" s="1"/>
  <c r="A14" i="5" s="1"/>
  <c r="A15" i="5" s="1"/>
  <c r="A16" i="5" s="1"/>
  <c r="A17" i="5" s="1"/>
  <c r="A18" i="5" s="1"/>
  <c r="A19" i="5" s="1"/>
  <c r="A20" i="5" s="1"/>
  <c r="A21" i="5" s="1"/>
  <c r="A22" i="5" s="1"/>
  <c r="A23" i="5" s="1"/>
  <c r="A24" i="5" s="1"/>
  <c r="A25" i="5" s="1"/>
  <c r="A26" i="5" s="1"/>
  <c r="A27" i="5" s="1"/>
  <c r="A28" i="5" s="1"/>
  <c r="A29" i="5" s="1"/>
  <c r="A30" i="5" s="1"/>
  <c r="A31" i="5" s="1"/>
  <c r="A32" i="5" s="1"/>
  <c r="A33" i="5" s="1"/>
  <c r="A34" i="5" s="1"/>
  <c r="A35" i="5" s="1"/>
  <c r="A36" i="5" s="1"/>
  <c r="A37" i="5" s="1"/>
  <c r="A38" i="5" s="1"/>
  <c r="A39" i="5" s="1"/>
  <c r="A40" i="5" s="1"/>
  <c r="A41" i="5" s="1"/>
  <c r="A42" i="5" s="1"/>
  <c r="A43" i="5" s="1"/>
  <c r="A44" i="5" s="1"/>
  <c r="A45" i="5" s="1"/>
  <c r="A46" i="5" s="1"/>
  <c r="A47" i="5" s="1"/>
  <c r="A48" i="5" s="1"/>
  <c r="A49" i="5" s="1"/>
  <c r="A50" i="5" s="1"/>
  <c r="A51" i="5" s="1"/>
  <c r="DX11" i="14"/>
  <c r="ES63" i="14"/>
  <c r="ES66" i="14" s="1"/>
  <c r="ES112" i="14" s="1"/>
  <c r="IN42" i="14"/>
  <c r="E99" i="14"/>
  <c r="F94" i="14" s="1"/>
  <c r="C85" i="16"/>
  <c r="D47" i="16"/>
  <c r="F99" i="14"/>
  <c r="G94" i="14" s="1"/>
  <c r="ES11" i="14"/>
  <c r="BS78" i="14"/>
  <c r="BT70" i="14" s="1"/>
  <c r="AF12" i="14"/>
  <c r="AG6" i="14" s="1"/>
  <c r="BL66" i="14"/>
  <c r="BL112" i="14" s="1"/>
  <c r="E91" i="14"/>
  <c r="F81" i="14" s="1"/>
  <c r="F91" i="14" s="1"/>
  <c r="G81" i="14" s="1"/>
  <c r="G91" i="14" s="1"/>
  <c r="H81" i="14" s="1"/>
  <c r="H91" i="14" s="1"/>
  <c r="I81" i="14" s="1"/>
  <c r="I91" i="14" s="1"/>
  <c r="J81" i="14" s="1"/>
  <c r="J91" i="14" s="1"/>
  <c r="K81" i="14" s="1"/>
  <c r="K91" i="14" s="1"/>
  <c r="L81" i="14" s="1"/>
  <c r="L91" i="14" s="1"/>
  <c r="M81" i="14" s="1"/>
  <c r="M91" i="14" s="1"/>
  <c r="N81" i="14" s="1"/>
  <c r="N91" i="14" s="1"/>
  <c r="O81" i="14" s="1"/>
  <c r="O91" i="14" s="1"/>
  <c r="P81" i="14" s="1"/>
  <c r="P91" i="14" s="1"/>
  <c r="Q81" i="14" s="1"/>
  <c r="Q91" i="14" s="1"/>
  <c r="R81" i="14" s="1"/>
  <c r="R91" i="14" s="1"/>
  <c r="S81" i="14" s="1"/>
  <c r="S91" i="14" s="1"/>
  <c r="T81" i="14" s="1"/>
  <c r="T91" i="14" s="1"/>
  <c r="U81" i="14" s="1"/>
  <c r="U91" i="14" s="1"/>
  <c r="V81" i="14" s="1"/>
  <c r="V91" i="14" s="1"/>
  <c r="W81" i="14" s="1"/>
  <c r="W91" i="14" s="1"/>
  <c r="X81" i="14" s="1"/>
  <c r="X91" i="14" s="1"/>
  <c r="Y81" i="14" s="1"/>
  <c r="Y91" i="14" s="1"/>
  <c r="Z81" i="14" s="1"/>
  <c r="Z91" i="14" s="1"/>
  <c r="AA81" i="14" s="1"/>
  <c r="AA91" i="14" s="1"/>
  <c r="AB81" i="14" s="1"/>
  <c r="AB91" i="14" s="1"/>
  <c r="AC81" i="14" s="1"/>
  <c r="AC91" i="14" s="1"/>
  <c r="AD81" i="14" s="1"/>
  <c r="AD91" i="14" s="1"/>
  <c r="AE81" i="14" s="1"/>
  <c r="AE91" i="14" s="1"/>
  <c r="AF81" i="14" s="1"/>
  <c r="AF91" i="14" s="1"/>
  <c r="AG81" i="14" s="1"/>
  <c r="AG91" i="14" s="1"/>
  <c r="AH81" i="14" s="1"/>
  <c r="AH91" i="14" s="1"/>
  <c r="AI81" i="14" s="1"/>
  <c r="AI91" i="14" s="1"/>
  <c r="AJ81" i="14" s="1"/>
  <c r="AJ91" i="14" s="1"/>
  <c r="AK81" i="14" s="1"/>
  <c r="AK91" i="14" s="1"/>
  <c r="AL81" i="14" s="1"/>
  <c r="AL91" i="14" s="1"/>
  <c r="AM81" i="14" s="1"/>
  <c r="AM91" i="14" s="1"/>
  <c r="AN81" i="14" s="1"/>
  <c r="AN91" i="14" s="1"/>
  <c r="AO81" i="14" s="1"/>
  <c r="AO91" i="14" s="1"/>
  <c r="AP81" i="14" s="1"/>
  <c r="AP91" i="14" s="1"/>
  <c r="AQ81" i="14" s="1"/>
  <c r="AQ91" i="14" s="1"/>
  <c r="AR81" i="14" s="1"/>
  <c r="AR91" i="14" s="1"/>
  <c r="AS81" i="14" s="1"/>
  <c r="AS91" i="14" s="1"/>
  <c r="AT81" i="14" s="1"/>
  <c r="AT91" i="14" s="1"/>
  <c r="AU81" i="14" s="1"/>
  <c r="AU91" i="14" s="1"/>
  <c r="AV81" i="14" s="1"/>
  <c r="AV91" i="14" s="1"/>
  <c r="AW81" i="14" s="1"/>
  <c r="AW91" i="14" s="1"/>
  <c r="AX81" i="14" s="1"/>
  <c r="AX91" i="14" s="1"/>
  <c r="AY81" i="14" s="1"/>
  <c r="AY91" i="14" s="1"/>
  <c r="AZ81" i="14" s="1"/>
  <c r="AZ91" i="14" s="1"/>
  <c r="BA81" i="14" s="1"/>
  <c r="BA91" i="14" s="1"/>
  <c r="BB81" i="14" s="1"/>
  <c r="BB91" i="14" s="1"/>
  <c r="BC81" i="14" s="1"/>
  <c r="BC91" i="14" s="1"/>
  <c r="BD81" i="14" s="1"/>
  <c r="BD91" i="14" s="1"/>
  <c r="BE81" i="14" s="1"/>
  <c r="BE91" i="14" s="1"/>
  <c r="BF81" i="14" s="1"/>
  <c r="BF91" i="14" s="1"/>
  <c r="BG81" i="14" s="1"/>
  <c r="BG91" i="14" s="1"/>
  <c r="BH81" i="14" s="1"/>
  <c r="BH91" i="14" s="1"/>
  <c r="BI81" i="14" s="1"/>
  <c r="BI91" i="14" s="1"/>
  <c r="BJ81" i="14" s="1"/>
  <c r="BJ91" i="14" s="1"/>
  <c r="BK81" i="14" s="1"/>
  <c r="BK91" i="14" s="1"/>
  <c r="BL81" i="14" s="1"/>
  <c r="BL91" i="14" s="1"/>
  <c r="BM81" i="14" s="1"/>
  <c r="BM91" i="14" s="1"/>
  <c r="BN81" i="14" s="1"/>
  <c r="BN91" i="14" s="1"/>
  <c r="BO81" i="14" s="1"/>
  <c r="BO91" i="14" s="1"/>
  <c r="BP81" i="14" s="1"/>
  <c r="BP91" i="14" s="1"/>
  <c r="BQ81" i="14" s="1"/>
  <c r="BQ91" i="14" s="1"/>
  <c r="BJ66" i="14"/>
  <c r="BJ112" i="14" s="1"/>
  <c r="BI66" i="14"/>
  <c r="BI112" i="14" s="1"/>
  <c r="DU66" i="14"/>
  <c r="DU112" i="14" s="1"/>
  <c r="ED66" i="14"/>
  <c r="ED112" i="14" s="1"/>
  <c r="EM66" i="14"/>
  <c r="EM112" i="14" s="1"/>
  <c r="EQ66" i="14"/>
  <c r="EQ112" i="14" s="1"/>
  <c r="EU66" i="14"/>
  <c r="EU112" i="14" s="1"/>
  <c r="EY66" i="14"/>
  <c r="EY112" i="14" s="1"/>
  <c r="FC66" i="14"/>
  <c r="FC112" i="14" s="1"/>
  <c r="FG66" i="14"/>
  <c r="FG112" i="14" s="1"/>
  <c r="FK66" i="14"/>
  <c r="FK112" i="14" s="1"/>
  <c r="FO66" i="14"/>
  <c r="FO112" i="14" s="1"/>
  <c r="FS66" i="14"/>
  <c r="FS112" i="14" s="1"/>
  <c r="FW66" i="14"/>
  <c r="FW112" i="14" s="1"/>
  <c r="GA66" i="14"/>
  <c r="GA112" i="14" s="1"/>
  <c r="GE66" i="14"/>
  <c r="GE112" i="14" s="1"/>
  <c r="GI66" i="14"/>
  <c r="GI112" i="14" s="1"/>
  <c r="GM66" i="14"/>
  <c r="GM112" i="14" s="1"/>
  <c r="GQ66" i="14"/>
  <c r="GQ112" i="14" s="1"/>
  <c r="GU66" i="14"/>
  <c r="GU112" i="14" s="1"/>
  <c r="GY66" i="14"/>
  <c r="GY112" i="14" s="1"/>
  <c r="AG12" i="14"/>
  <c r="AH6" i="14" s="1"/>
  <c r="AH12" i="14" s="1"/>
  <c r="AI6" i="14" s="1"/>
  <c r="AI12" i="14" s="1"/>
  <c r="AJ6" i="14" s="1"/>
  <c r="AJ12" i="14" s="1"/>
  <c r="AK6" i="14" s="1"/>
  <c r="AK12" i="14" s="1"/>
  <c r="AL6" i="14" s="1"/>
  <c r="AL12" i="14" s="1"/>
  <c r="AM6" i="14" s="1"/>
  <c r="AM12" i="14" s="1"/>
  <c r="AN6" i="14" s="1"/>
  <c r="AN12" i="14" s="1"/>
  <c r="AO6" i="14" s="1"/>
  <c r="AO12" i="14" s="1"/>
  <c r="AP6" i="14" s="1"/>
  <c r="AP12" i="14" s="1"/>
  <c r="AQ6" i="14" s="1"/>
  <c r="AQ12" i="14" s="1"/>
  <c r="AR6" i="14" s="1"/>
  <c r="AR12" i="14" s="1"/>
  <c r="AS6" i="14" s="1"/>
  <c r="AS12" i="14" s="1"/>
  <c r="AT6" i="14" s="1"/>
  <c r="AT12" i="14" s="1"/>
  <c r="AU6" i="14" s="1"/>
  <c r="AU12" i="14" s="1"/>
  <c r="AV6" i="14" s="1"/>
  <c r="AV12" i="14" s="1"/>
  <c r="AW6" i="14" s="1"/>
  <c r="AW12" i="14" s="1"/>
  <c r="AX6" i="14" s="1"/>
  <c r="AX12" i="14" s="1"/>
  <c r="AY6" i="14" s="1"/>
  <c r="AY12" i="14" s="1"/>
  <c r="AZ6" i="14" s="1"/>
  <c r="AZ12" i="14" s="1"/>
  <c r="BA6" i="14" s="1"/>
  <c r="BA12" i="14" s="1"/>
  <c r="BB6" i="14" s="1"/>
  <c r="BB12" i="14" s="1"/>
  <c r="BC6" i="14" s="1"/>
  <c r="BC12" i="14" s="1"/>
  <c r="BD6" i="14" s="1"/>
  <c r="BD12" i="14" s="1"/>
  <c r="BE6" i="14" s="1"/>
  <c r="BE12" i="14" s="1"/>
  <c r="BF6" i="14" s="1"/>
  <c r="BF12" i="14" s="1"/>
  <c r="BG6" i="14" s="1"/>
  <c r="BG12" i="14" s="1"/>
  <c r="BH6" i="14" s="1"/>
  <c r="BH12" i="14" s="1"/>
  <c r="BI6" i="14" s="1"/>
  <c r="BI12" i="14" s="1"/>
  <c r="BJ6" i="14" s="1"/>
  <c r="BJ12" i="14" s="1"/>
  <c r="BK6" i="14" s="1"/>
  <c r="BK12" i="14" s="1"/>
  <c r="BL6" i="14" s="1"/>
  <c r="BL12" i="14" s="1"/>
  <c r="BM6" i="14" s="1"/>
  <c r="BM12" i="14" s="1"/>
  <c r="BN6" i="14" s="1"/>
  <c r="BN12" i="14" s="1"/>
  <c r="BO6" i="14" s="1"/>
  <c r="BO12" i="14" s="1"/>
  <c r="BP6" i="14" s="1"/>
  <c r="BP12" i="14" s="1"/>
  <c r="BQ6" i="14" s="1"/>
  <c r="BQ12" i="14" s="1"/>
  <c r="BR6" i="14" s="1"/>
  <c r="BR12" i="14" s="1"/>
  <c r="BS6" i="14" s="1"/>
  <c r="BS12" i="14" s="1"/>
  <c r="BT6" i="14" s="1"/>
  <c r="BT12" i="14" s="1"/>
  <c r="BU6" i="14" s="1"/>
  <c r="BU12" i="14" s="1"/>
  <c r="BV6" i="14" s="1"/>
  <c r="BV12" i="14" s="1"/>
  <c r="BW6" i="14" s="1"/>
  <c r="BW12" i="14" s="1"/>
  <c r="BX6" i="14" s="1"/>
  <c r="BX10" i="14" s="1"/>
  <c r="AG21" i="14"/>
  <c r="AH15" i="14" s="1"/>
  <c r="AH21" i="14" s="1"/>
  <c r="AI15" i="14" s="1"/>
  <c r="AI21" i="14" s="1"/>
  <c r="AJ15" i="14" s="1"/>
  <c r="AJ21" i="14" s="1"/>
  <c r="AK15" i="14" s="1"/>
  <c r="AK21" i="14" s="1"/>
  <c r="AL15" i="14" s="1"/>
  <c r="AL21" i="14" s="1"/>
  <c r="AM15" i="14" s="1"/>
  <c r="AM21" i="14" s="1"/>
  <c r="AN15" i="14" s="1"/>
  <c r="AN21" i="14" s="1"/>
  <c r="AO15" i="14" s="1"/>
  <c r="AO21" i="14" s="1"/>
  <c r="AP15" i="14" s="1"/>
  <c r="AP21" i="14" s="1"/>
  <c r="AQ15" i="14" s="1"/>
  <c r="AQ21" i="14" s="1"/>
  <c r="AR15" i="14" s="1"/>
  <c r="AR21" i="14" s="1"/>
  <c r="AS15" i="14" s="1"/>
  <c r="AS21" i="14" s="1"/>
  <c r="AT15" i="14" s="1"/>
  <c r="AT21" i="14" s="1"/>
  <c r="AU15" i="14" s="1"/>
  <c r="AU21" i="14" s="1"/>
  <c r="AV15" i="14" s="1"/>
  <c r="AV21" i="14" s="1"/>
  <c r="AW15" i="14" s="1"/>
  <c r="AW21" i="14" s="1"/>
  <c r="AX15" i="14" s="1"/>
  <c r="AX21" i="14" s="1"/>
  <c r="AY15" i="14" s="1"/>
  <c r="AY21" i="14" s="1"/>
  <c r="AZ15" i="14" s="1"/>
  <c r="AZ21" i="14" s="1"/>
  <c r="BA15" i="14" s="1"/>
  <c r="BA21" i="14" s="1"/>
  <c r="BB15" i="14" s="1"/>
  <c r="BB21" i="14" s="1"/>
  <c r="BC15" i="14" s="1"/>
  <c r="BC21" i="14" s="1"/>
  <c r="BD15" i="14" s="1"/>
  <c r="BD21" i="14" s="1"/>
  <c r="BE15" i="14" s="1"/>
  <c r="BE21" i="14" s="1"/>
  <c r="BF15" i="14" s="1"/>
  <c r="BF21" i="14" s="1"/>
  <c r="BG15" i="14" s="1"/>
  <c r="BG21" i="14" s="1"/>
  <c r="BH15" i="14" s="1"/>
  <c r="BH21" i="14" s="1"/>
  <c r="BI15" i="14" s="1"/>
  <c r="BI21" i="14" s="1"/>
  <c r="BJ15" i="14" s="1"/>
  <c r="BJ21" i="14" s="1"/>
  <c r="BK15" i="14" s="1"/>
  <c r="BK21" i="14" s="1"/>
  <c r="BL15" i="14" s="1"/>
  <c r="BL21" i="14" s="1"/>
  <c r="BM15" i="14" s="1"/>
  <c r="BM21" i="14" s="1"/>
  <c r="BN15" i="14" s="1"/>
  <c r="BN21" i="14" s="1"/>
  <c r="BO15" i="14" s="1"/>
  <c r="BO21" i="14" s="1"/>
  <c r="BP15" i="14" s="1"/>
  <c r="BP21" i="14" s="1"/>
  <c r="BQ15" i="14" s="1"/>
  <c r="BQ21" i="14" s="1"/>
  <c r="BR66" i="14"/>
  <c r="BR112" i="14" s="1"/>
  <c r="BZ66" i="14"/>
  <c r="BZ112" i="14" s="1"/>
  <c r="CH66" i="14"/>
  <c r="CH112" i="14" s="1"/>
  <c r="CP66" i="14"/>
  <c r="CP112" i="14" s="1"/>
  <c r="CX66" i="14"/>
  <c r="CX112" i="14" s="1"/>
  <c r="DF66" i="14"/>
  <c r="DF112" i="14" s="1"/>
  <c r="DV66" i="14"/>
  <c r="DV112" i="14" s="1"/>
  <c r="EA66" i="14"/>
  <c r="EA112" i="14" s="1"/>
  <c r="EE66" i="14"/>
  <c r="EE112" i="14" s="1"/>
  <c r="EI66" i="14"/>
  <c r="EI112" i="14" s="1"/>
  <c r="AL66" i="14"/>
  <c r="AL112" i="14" s="1"/>
  <c r="BG66" i="14"/>
  <c r="BG112" i="14" s="1"/>
  <c r="BK66" i="14"/>
  <c r="BK112" i="14" s="1"/>
  <c r="BO66" i="14"/>
  <c r="BO112" i="14" s="1"/>
  <c r="BS66" i="14"/>
  <c r="BS112" i="14" s="1"/>
  <c r="BW66" i="14"/>
  <c r="BW112" i="14" s="1"/>
  <c r="CA66" i="14"/>
  <c r="CA112" i="14" s="1"/>
  <c r="CE66" i="14"/>
  <c r="CE112" i="14" s="1"/>
  <c r="CI66" i="14"/>
  <c r="CI112" i="14" s="1"/>
  <c r="CM66" i="14"/>
  <c r="CM112" i="14" s="1"/>
  <c r="CQ66" i="14"/>
  <c r="CQ112" i="14" s="1"/>
  <c r="CU66" i="14"/>
  <c r="CU112" i="14" s="1"/>
  <c r="CY66" i="14"/>
  <c r="CY112" i="14" s="1"/>
  <c r="DC66" i="14"/>
  <c r="DC112" i="14" s="1"/>
  <c r="IT66" i="14"/>
  <c r="IT112" i="14" s="1"/>
  <c r="CW21" i="14"/>
  <c r="CX15" i="14" s="1"/>
  <c r="CX21" i="14" s="1"/>
  <c r="CY15" i="14" s="1"/>
  <c r="CY21" i="14" s="1"/>
  <c r="CZ15" i="14" s="1"/>
  <c r="CZ21" i="14" s="1"/>
  <c r="DA15" i="14" s="1"/>
  <c r="DA21" i="14" s="1"/>
  <c r="DB15" i="14" s="1"/>
  <c r="DB21" i="14" s="1"/>
  <c r="DC15" i="14" s="1"/>
  <c r="DC21" i="14" s="1"/>
  <c r="DD15" i="14" s="1"/>
  <c r="DD21" i="14" s="1"/>
  <c r="DE15" i="14" s="1"/>
  <c r="DE21" i="14" s="1"/>
  <c r="DF15" i="14" s="1"/>
  <c r="DF21" i="14" s="1"/>
  <c r="DG15" i="14" s="1"/>
  <c r="DG21" i="14" s="1"/>
  <c r="DH15" i="14" s="1"/>
  <c r="DH21" i="14" s="1"/>
  <c r="DI15" i="14" s="1"/>
  <c r="DI21" i="14" s="1"/>
  <c r="DJ15" i="14" s="1"/>
  <c r="DJ21" i="14" s="1"/>
  <c r="DK15" i="14" s="1"/>
  <c r="DK21" i="14" s="1"/>
  <c r="DL15" i="14" s="1"/>
  <c r="DL21" i="14" s="1"/>
  <c r="DM15" i="14" s="1"/>
  <c r="DM21" i="14" s="1"/>
  <c r="DN15" i="14" s="1"/>
  <c r="DN21" i="14" s="1"/>
  <c r="DO15" i="14" s="1"/>
  <c r="DO21" i="14" s="1"/>
  <c r="DP15" i="14" s="1"/>
  <c r="DP21" i="14" s="1"/>
  <c r="DQ15" i="14" s="1"/>
  <c r="DQ21" i="14" s="1"/>
  <c r="DR15" i="14" s="1"/>
  <c r="DR21" i="14" s="1"/>
  <c r="DS15" i="14" s="1"/>
  <c r="DS21" i="14" s="1"/>
  <c r="DT15" i="14" s="1"/>
  <c r="DT21" i="14" s="1"/>
  <c r="DU15" i="14" s="1"/>
  <c r="DU21" i="14" s="1"/>
  <c r="DV15" i="14" s="1"/>
  <c r="DV21" i="14" s="1"/>
  <c r="DW15" i="14" s="1"/>
  <c r="DW21" i="14" s="1"/>
  <c r="DX15" i="14" s="1"/>
  <c r="DX21" i="14" s="1"/>
  <c r="DY15" i="14" s="1"/>
  <c r="DY21" i="14" s="1"/>
  <c r="DZ15" i="14" s="1"/>
  <c r="DZ21" i="14" s="1"/>
  <c r="EA15" i="14" s="1"/>
  <c r="EA21" i="14" s="1"/>
  <c r="EB15" i="14" s="1"/>
  <c r="EB21" i="14" s="1"/>
  <c r="EC15" i="14" s="1"/>
  <c r="EC21" i="14" s="1"/>
  <c r="ED15" i="14" s="1"/>
  <c r="ED21" i="14" s="1"/>
  <c r="EE15" i="14" s="1"/>
  <c r="EE21" i="14" s="1"/>
  <c r="EF15" i="14" s="1"/>
  <c r="EF21" i="14" s="1"/>
  <c r="EG15" i="14" s="1"/>
  <c r="EG21" i="14" s="1"/>
  <c r="EH15" i="14" s="1"/>
  <c r="EH21" i="14" s="1"/>
  <c r="EI15" i="14" s="1"/>
  <c r="EI21" i="14" s="1"/>
  <c r="EJ15" i="14" s="1"/>
  <c r="EJ21" i="14" s="1"/>
  <c r="EK15" i="14" s="1"/>
  <c r="EK21" i="14" s="1"/>
  <c r="EL15" i="14" s="1"/>
  <c r="EL21" i="14" s="1"/>
  <c r="EM15" i="14" s="1"/>
  <c r="EM21" i="14" s="1"/>
  <c r="EN15" i="14" s="1"/>
  <c r="EN21" i="14" s="1"/>
  <c r="EO15" i="14" s="1"/>
  <c r="EO21" i="14" s="1"/>
  <c r="EP15" i="14" s="1"/>
  <c r="EP21" i="14" s="1"/>
  <c r="EQ15" i="14" s="1"/>
  <c r="EQ21" i="14" s="1"/>
  <c r="ER15" i="14" s="1"/>
  <c r="ER21" i="14" s="1"/>
  <c r="ES15" i="14" s="1"/>
  <c r="ES21" i="14" s="1"/>
  <c r="ET15" i="14" s="1"/>
  <c r="ET21" i="14" s="1"/>
  <c r="EU15" i="14" s="1"/>
  <c r="EU21" i="14" s="1"/>
  <c r="EV15" i="14" s="1"/>
  <c r="EV21" i="14" s="1"/>
  <c r="EW15" i="14" s="1"/>
  <c r="EW21" i="14" s="1"/>
  <c r="EX15" i="14" s="1"/>
  <c r="EX21" i="14" s="1"/>
  <c r="EY15" i="14" s="1"/>
  <c r="EY21" i="14" s="1"/>
  <c r="EZ15" i="14" s="1"/>
  <c r="EZ21" i="14" s="1"/>
  <c r="FA15" i="14" s="1"/>
  <c r="FA21" i="14" s="1"/>
  <c r="FB15" i="14" s="1"/>
  <c r="FB21" i="14" s="1"/>
  <c r="FC15" i="14" s="1"/>
  <c r="FC21" i="14" s="1"/>
  <c r="FD15" i="14" s="1"/>
  <c r="FD21" i="14" s="1"/>
  <c r="FE15" i="14" s="1"/>
  <c r="FE21" i="14" s="1"/>
  <c r="FF15" i="14" s="1"/>
  <c r="FF21" i="14" s="1"/>
  <c r="FG15" i="14" s="1"/>
  <c r="FG21" i="14" s="1"/>
  <c r="FH15" i="14" s="1"/>
  <c r="FH21" i="14" s="1"/>
  <c r="FI15" i="14" s="1"/>
  <c r="FI21" i="14" s="1"/>
  <c r="FJ15" i="14" s="1"/>
  <c r="FJ21" i="14" s="1"/>
  <c r="FK15" i="14" s="1"/>
  <c r="FK21" i="14" s="1"/>
  <c r="FL15" i="14" s="1"/>
  <c r="FL21" i="14" s="1"/>
  <c r="FM15" i="14" s="1"/>
  <c r="FM21" i="14" s="1"/>
  <c r="FN15" i="14" s="1"/>
  <c r="FN21" i="14" s="1"/>
  <c r="FO15" i="14" s="1"/>
  <c r="FO21" i="14" s="1"/>
  <c r="FP15" i="14" s="1"/>
  <c r="FP21" i="14" s="1"/>
  <c r="FQ15" i="14" s="1"/>
  <c r="FQ21" i="14" s="1"/>
  <c r="FR15" i="14" s="1"/>
  <c r="FR21" i="14" s="1"/>
  <c r="FS15" i="14" s="1"/>
  <c r="FS21" i="14" s="1"/>
  <c r="FT15" i="14" s="1"/>
  <c r="FT21" i="14" s="1"/>
  <c r="FU15" i="14" s="1"/>
  <c r="FU21" i="14" s="1"/>
  <c r="FV15" i="14" s="1"/>
  <c r="FV21" i="14" s="1"/>
  <c r="FW15" i="14" s="1"/>
  <c r="FW21" i="14" s="1"/>
  <c r="FX15" i="14" s="1"/>
  <c r="FX21" i="14" s="1"/>
  <c r="FY15" i="14" s="1"/>
  <c r="FY21" i="14" s="1"/>
  <c r="FZ15" i="14" s="1"/>
  <c r="FZ21" i="14" s="1"/>
  <c r="GA15" i="14" s="1"/>
  <c r="GA21" i="14" s="1"/>
  <c r="GB15" i="14" s="1"/>
  <c r="GB21" i="14" s="1"/>
  <c r="GC15" i="14" s="1"/>
  <c r="GC21" i="14" s="1"/>
  <c r="GD15" i="14" s="1"/>
  <c r="GD21" i="14" s="1"/>
  <c r="GE15" i="14" s="1"/>
  <c r="GE21" i="14" s="1"/>
  <c r="GF15" i="14" s="1"/>
  <c r="GF21" i="14" s="1"/>
  <c r="GG15" i="14" s="1"/>
  <c r="GG21" i="14" s="1"/>
  <c r="GH15" i="14" s="1"/>
  <c r="GH21" i="14" s="1"/>
  <c r="GI15" i="14" s="1"/>
  <c r="GI21" i="14" s="1"/>
  <c r="GJ15" i="14" s="1"/>
  <c r="GJ21" i="14" s="1"/>
  <c r="GK15" i="14" s="1"/>
  <c r="GK21" i="14" s="1"/>
  <c r="GL15" i="14" s="1"/>
  <c r="GL21" i="14" s="1"/>
  <c r="GM15" i="14" s="1"/>
  <c r="GM21" i="14" s="1"/>
  <c r="GN15" i="14" s="1"/>
  <c r="GN21" i="14" s="1"/>
  <c r="GO15" i="14" s="1"/>
  <c r="GO21" i="14" s="1"/>
  <c r="GP15" i="14" s="1"/>
  <c r="GP21" i="14" s="1"/>
  <c r="GQ15" i="14" s="1"/>
  <c r="GQ21" i="14" s="1"/>
  <c r="GR15" i="14" s="1"/>
  <c r="GR21" i="14" s="1"/>
  <c r="GS15" i="14" s="1"/>
  <c r="GS21" i="14" s="1"/>
  <c r="GT15" i="14" s="1"/>
  <c r="GT21" i="14" s="1"/>
  <c r="GU15" i="14" s="1"/>
  <c r="GU21" i="14" s="1"/>
  <c r="GV15" i="14" s="1"/>
  <c r="GV21" i="14" s="1"/>
  <c r="GW15" i="14" s="1"/>
  <c r="GW21" i="14" s="1"/>
  <c r="GX15" i="14" s="1"/>
  <c r="GX21" i="14" s="1"/>
  <c r="GY15" i="14" s="1"/>
  <c r="GY21" i="14" s="1"/>
  <c r="GZ15" i="14" s="1"/>
  <c r="GZ21" i="14" s="1"/>
  <c r="HA15" i="14" s="1"/>
  <c r="HA21" i="14" s="1"/>
  <c r="HB15" i="14" s="1"/>
  <c r="HB21" i="14" s="1"/>
  <c r="HC15" i="14" s="1"/>
  <c r="BS21" i="14"/>
  <c r="BT15" i="14" s="1"/>
  <c r="BT21" i="14" s="1"/>
  <c r="BU15" i="14" s="1"/>
  <c r="BU21" i="14" s="1"/>
  <c r="BV15" i="14" s="1"/>
  <c r="BV21" i="14" s="1"/>
  <c r="BW15" i="14" s="1"/>
  <c r="BW21" i="14" s="1"/>
  <c r="BX15" i="14" s="1"/>
  <c r="BX21" i="14" s="1"/>
  <c r="BY15" i="14" s="1"/>
  <c r="BY21" i="14" s="1"/>
  <c r="BZ15" i="14" s="1"/>
  <c r="BZ21" i="14" s="1"/>
  <c r="CA15" i="14" s="1"/>
  <c r="CA21" i="14" s="1"/>
  <c r="CB15" i="14" s="1"/>
  <c r="CB21" i="14" s="1"/>
  <c r="CC15" i="14" s="1"/>
  <c r="CC21" i="14" s="1"/>
  <c r="CD15" i="14" s="1"/>
  <c r="CD21" i="14" s="1"/>
  <c r="CE15" i="14" s="1"/>
  <c r="CE21" i="14" s="1"/>
  <c r="CF15" i="14" s="1"/>
  <c r="CF21" i="14" s="1"/>
  <c r="CG15" i="14" s="1"/>
  <c r="CG21" i="14" s="1"/>
  <c r="CH15" i="14" s="1"/>
  <c r="CH21" i="14" s="1"/>
  <c r="CI15" i="14" s="1"/>
  <c r="CI21" i="14" s="1"/>
  <c r="CJ15" i="14" s="1"/>
  <c r="CJ21" i="14" s="1"/>
  <c r="CK15" i="14" s="1"/>
  <c r="CK21" i="14" s="1"/>
  <c r="CL15" i="14" s="1"/>
  <c r="CL21" i="14" s="1"/>
  <c r="CM15" i="14" s="1"/>
  <c r="CM21" i="14" s="1"/>
  <c r="CN15" i="14" s="1"/>
  <c r="CN21" i="14" s="1"/>
  <c r="CO15" i="14" s="1"/>
  <c r="CO21" i="14" s="1"/>
  <c r="CP15" i="14" s="1"/>
  <c r="CP21" i="14" s="1"/>
  <c r="CQ15" i="14" s="1"/>
  <c r="CQ21" i="14" s="1"/>
  <c r="CR15" i="14" s="1"/>
  <c r="CR21" i="14" s="1"/>
  <c r="CS15" i="14" s="1"/>
  <c r="CS21" i="14" s="1"/>
  <c r="CT15" i="14" s="1"/>
  <c r="CT21" i="14" s="1"/>
  <c r="CU15" i="14" s="1"/>
  <c r="CU21" i="14" s="1"/>
  <c r="CV15" i="14" s="1"/>
  <c r="IN66" i="14"/>
  <c r="IN112" i="14" s="1"/>
  <c r="AI66" i="14"/>
  <c r="AI112" i="14" s="1"/>
  <c r="AM66" i="14"/>
  <c r="AM112" i="14" s="1"/>
  <c r="AQ66" i="14"/>
  <c r="AQ112" i="14" s="1"/>
  <c r="AU66" i="14"/>
  <c r="AU112" i="14" s="1"/>
  <c r="AY66" i="14"/>
  <c r="AY112" i="14" s="1"/>
  <c r="BH112" i="14"/>
  <c r="CB66" i="14"/>
  <c r="CB112" i="14" s="1"/>
  <c r="CF66" i="14"/>
  <c r="CF112" i="14" s="1"/>
  <c r="CJ66" i="14"/>
  <c r="CJ112" i="14" s="1"/>
  <c r="CN66" i="14"/>
  <c r="CN112" i="14" s="1"/>
  <c r="CR66" i="14"/>
  <c r="CR112" i="14" s="1"/>
  <c r="CV66" i="14"/>
  <c r="CV112" i="14" s="1"/>
  <c r="CZ66" i="14"/>
  <c r="CZ112" i="14" s="1"/>
  <c r="DD66" i="14"/>
  <c r="DD112" i="14" s="1"/>
  <c r="DH66" i="14"/>
  <c r="DH112" i="14" s="1"/>
  <c r="DL66" i="14"/>
  <c r="DL112" i="14" s="1"/>
  <c r="DP66" i="14"/>
  <c r="DP112" i="14" s="1"/>
  <c r="DT66" i="14"/>
  <c r="DT112" i="14" s="1"/>
  <c r="DY66" i="14"/>
  <c r="DY112" i="14" s="1"/>
  <c r="EC66" i="14"/>
  <c r="EC112" i="14" s="1"/>
  <c r="EG66" i="14"/>
  <c r="EG112" i="14" s="1"/>
  <c r="EL66" i="14"/>
  <c r="EL112" i="14" s="1"/>
  <c r="ET66" i="14"/>
  <c r="ET112" i="14" s="1"/>
  <c r="FB66" i="14"/>
  <c r="FB112" i="14" s="1"/>
  <c r="FJ66" i="14"/>
  <c r="FJ112" i="14" s="1"/>
  <c r="FR66" i="14"/>
  <c r="FR112" i="14" s="1"/>
  <c r="FZ66" i="14"/>
  <c r="FZ112" i="14" s="1"/>
  <c r="GH66" i="14"/>
  <c r="GH112" i="14" s="1"/>
  <c r="GP66" i="14"/>
  <c r="GP112" i="14" s="1"/>
  <c r="GX66" i="14"/>
  <c r="GX112" i="14" s="1"/>
  <c r="HF66" i="14"/>
  <c r="HF112" i="14" s="1"/>
  <c r="HN66" i="14"/>
  <c r="HN112" i="14" s="1"/>
  <c r="HV66" i="14"/>
  <c r="HV112" i="14" s="1"/>
  <c r="ID66" i="14"/>
  <c r="ID112" i="14" s="1"/>
  <c r="IL66" i="14"/>
  <c r="IL112" i="14" s="1"/>
  <c r="IQ66" i="14"/>
  <c r="IQ112" i="14" s="1"/>
  <c r="IU66" i="14"/>
  <c r="IU112" i="14" s="1"/>
  <c r="CO66" i="14"/>
  <c r="CO112" i="14" s="1"/>
  <c r="DN66" i="14"/>
  <c r="DN112" i="14" s="1"/>
  <c r="E112" i="14"/>
  <c r="I112" i="14"/>
  <c r="M112" i="14"/>
  <c r="Q112" i="14"/>
  <c r="U112" i="14"/>
  <c r="Y112" i="14"/>
  <c r="AC112" i="14"/>
  <c r="E78" i="14"/>
  <c r="F70" i="14" s="1"/>
  <c r="F78" i="14" s="1"/>
  <c r="G70" i="14" s="1"/>
  <c r="G78" i="14" s="1"/>
  <c r="H70" i="14" s="1"/>
  <c r="H78" i="14" s="1"/>
  <c r="I70" i="14" s="1"/>
  <c r="I78" i="14" s="1"/>
  <c r="J70" i="14" s="1"/>
  <c r="J78" i="14" s="1"/>
  <c r="K70" i="14" s="1"/>
  <c r="K78" i="14" s="1"/>
  <c r="L70" i="14" s="1"/>
  <c r="L78" i="14" s="1"/>
  <c r="M70" i="14" s="1"/>
  <c r="M78" i="14" s="1"/>
  <c r="N70" i="14" s="1"/>
  <c r="N78" i="14" s="1"/>
  <c r="O70" i="14" s="1"/>
  <c r="O78" i="14" s="1"/>
  <c r="P70" i="14" s="1"/>
  <c r="P78" i="14" s="1"/>
  <c r="Q70" i="14" s="1"/>
  <c r="Q78" i="14" s="1"/>
  <c r="R70" i="14" s="1"/>
  <c r="R78" i="14" s="1"/>
  <c r="S70" i="14" s="1"/>
  <c r="S78" i="14" s="1"/>
  <c r="T70" i="14" s="1"/>
  <c r="T78" i="14" s="1"/>
  <c r="U70" i="14" s="1"/>
  <c r="U78" i="14" s="1"/>
  <c r="V70" i="14" s="1"/>
  <c r="V78" i="14" s="1"/>
  <c r="W70" i="14" s="1"/>
  <c r="W78" i="14" s="1"/>
  <c r="X70" i="14" s="1"/>
  <c r="X78" i="14" s="1"/>
  <c r="Y70" i="14" s="1"/>
  <c r="Y78" i="14" s="1"/>
  <c r="Z70" i="14" s="1"/>
  <c r="Z78" i="14" s="1"/>
  <c r="AA70" i="14" s="1"/>
  <c r="AA78" i="14" s="1"/>
  <c r="AB70" i="14" s="1"/>
  <c r="AB78" i="14" s="1"/>
  <c r="AC70" i="14" s="1"/>
  <c r="AC78" i="14" s="1"/>
  <c r="AD70" i="14" s="1"/>
  <c r="AD78" i="14" s="1"/>
  <c r="AE70" i="14" s="1"/>
  <c r="AE78" i="14" s="1"/>
  <c r="AF70" i="14" s="1"/>
  <c r="AF78" i="14" s="1"/>
  <c r="AG70" i="14" s="1"/>
  <c r="AG78" i="14" s="1"/>
  <c r="AH70" i="14" s="1"/>
  <c r="AH78" i="14" s="1"/>
  <c r="AI70" i="14" s="1"/>
  <c r="AI78" i="14" s="1"/>
  <c r="AJ70" i="14" s="1"/>
  <c r="AJ78" i="14" s="1"/>
  <c r="AK70" i="14" s="1"/>
  <c r="AK78" i="14" s="1"/>
  <c r="AL70" i="14" s="1"/>
  <c r="AL78" i="14" s="1"/>
  <c r="AM70" i="14" s="1"/>
  <c r="AM78" i="14" s="1"/>
  <c r="AN70" i="14" s="1"/>
  <c r="AN78" i="14" s="1"/>
  <c r="AO70" i="14" s="1"/>
  <c r="AO78" i="14" s="1"/>
  <c r="AP70" i="14" s="1"/>
  <c r="AP78" i="14" s="1"/>
  <c r="AQ70" i="14" s="1"/>
  <c r="AQ78" i="14" s="1"/>
  <c r="AR70" i="14" s="1"/>
  <c r="AR78" i="14" s="1"/>
  <c r="AS70" i="14" s="1"/>
  <c r="AS78" i="14" s="1"/>
  <c r="AT70" i="14" s="1"/>
  <c r="AT78" i="14" s="1"/>
  <c r="AU70" i="14" s="1"/>
  <c r="AU78" i="14" s="1"/>
  <c r="AV70" i="14" s="1"/>
  <c r="AV78" i="14" s="1"/>
  <c r="AW70" i="14" s="1"/>
  <c r="AW78" i="14" s="1"/>
  <c r="AX70" i="14" s="1"/>
  <c r="AX78" i="14" s="1"/>
  <c r="AY70" i="14" s="1"/>
  <c r="AY78" i="14" s="1"/>
  <c r="AZ70" i="14" s="1"/>
  <c r="AZ78" i="14" s="1"/>
  <c r="BA70" i="14" s="1"/>
  <c r="BA78" i="14" s="1"/>
  <c r="BB70" i="14" s="1"/>
  <c r="BB78" i="14" s="1"/>
  <c r="BC70" i="14" s="1"/>
  <c r="BC78" i="14" s="1"/>
  <c r="BD70" i="14" s="1"/>
  <c r="BD78" i="14" s="1"/>
  <c r="BE70" i="14" s="1"/>
  <c r="BE78" i="14" s="1"/>
  <c r="BF70" i="14" s="1"/>
  <c r="BF78" i="14" s="1"/>
  <c r="BG70" i="14" s="1"/>
  <c r="BG78" i="14" s="1"/>
  <c r="BH70" i="14" s="1"/>
  <c r="BH78" i="14" s="1"/>
  <c r="BI70" i="14" s="1"/>
  <c r="BI78" i="14" s="1"/>
  <c r="BJ70" i="14" s="1"/>
  <c r="BJ78" i="14" s="1"/>
  <c r="BK70" i="14" s="1"/>
  <c r="BK78" i="14" s="1"/>
  <c r="BL70" i="14" s="1"/>
  <c r="BL78" i="14" s="1"/>
  <c r="BM70" i="14" s="1"/>
  <c r="BM78" i="14" s="1"/>
  <c r="BN70" i="14" s="1"/>
  <c r="BN78" i="14" s="1"/>
  <c r="BO70" i="14" s="1"/>
  <c r="BO78" i="14" s="1"/>
  <c r="BP70" i="14" s="1"/>
  <c r="BP78" i="14" s="1"/>
  <c r="BQ70" i="14" s="1"/>
  <c r="BQ78" i="14" s="1"/>
  <c r="AF66" i="14"/>
  <c r="AF112" i="14" s="1"/>
  <c r="AN66" i="14"/>
  <c r="AN112" i="14" s="1"/>
  <c r="AV66" i="14"/>
  <c r="AV112" i="14" s="1"/>
  <c r="BQ66" i="14"/>
  <c r="BQ112" i="14" s="1"/>
  <c r="BY66" i="14"/>
  <c r="BY112" i="14" s="1"/>
  <c r="CG66" i="14"/>
  <c r="CG112" i="14" s="1"/>
  <c r="CW66" i="14"/>
  <c r="CW112" i="14" s="1"/>
  <c r="DE66" i="14"/>
  <c r="DE112" i="14" s="1"/>
  <c r="DM66" i="14"/>
  <c r="DM112" i="14" s="1"/>
  <c r="HG66" i="14"/>
  <c r="HG112" i="14" s="1"/>
  <c r="HK66" i="14"/>
  <c r="HK112" i="14" s="1"/>
  <c r="HO66" i="14"/>
  <c r="HO112" i="14" s="1"/>
  <c r="HS66" i="14"/>
  <c r="HS112" i="14" s="1"/>
  <c r="HW66" i="14"/>
  <c r="HW112" i="14" s="1"/>
  <c r="IA66" i="14"/>
  <c r="IA112" i="14" s="1"/>
  <c r="IE66" i="14"/>
  <c r="IE112" i="14" s="1"/>
  <c r="II66" i="14"/>
  <c r="II112" i="14" s="1"/>
  <c r="IM66" i="14"/>
  <c r="IM112" i="14" s="1"/>
  <c r="IR66" i="14"/>
  <c r="IR112" i="14" s="1"/>
  <c r="IV66" i="14"/>
  <c r="IV112" i="14" s="1"/>
  <c r="F112" i="14"/>
  <c r="J112" i="14"/>
  <c r="N112" i="14"/>
  <c r="R112" i="14"/>
  <c r="V112" i="14"/>
  <c r="Z112" i="14"/>
  <c r="AD112" i="14"/>
  <c r="DX66" i="14"/>
  <c r="DX112" i="14" s="1"/>
  <c r="AK66" i="14"/>
  <c r="AK112" i="14" s="1"/>
  <c r="AS66" i="14"/>
  <c r="AS112" i="14" s="1"/>
  <c r="BA66" i="14"/>
  <c r="BA112" i="14" s="1"/>
  <c r="EN66" i="14"/>
  <c r="EN112" i="14" s="1"/>
  <c r="ER66" i="14"/>
  <c r="ER112" i="14" s="1"/>
  <c r="EV66" i="14"/>
  <c r="EV112" i="14" s="1"/>
  <c r="EZ66" i="14"/>
  <c r="EZ112" i="14" s="1"/>
  <c r="FD66" i="14"/>
  <c r="FD112" i="14" s="1"/>
  <c r="FH66" i="14"/>
  <c r="FH112" i="14" s="1"/>
  <c r="FL66" i="14"/>
  <c r="FL112" i="14" s="1"/>
  <c r="FP66" i="14"/>
  <c r="FP112" i="14" s="1"/>
  <c r="FT66" i="14"/>
  <c r="FT112" i="14" s="1"/>
  <c r="FX66" i="14"/>
  <c r="FX112" i="14" s="1"/>
  <c r="GB66" i="14"/>
  <c r="GB112" i="14" s="1"/>
  <c r="GF66" i="14"/>
  <c r="GF112" i="14" s="1"/>
  <c r="GJ66" i="14"/>
  <c r="GJ112" i="14" s="1"/>
  <c r="GN66" i="14"/>
  <c r="GN112" i="14" s="1"/>
  <c r="GR66" i="14"/>
  <c r="GR112" i="14" s="1"/>
  <c r="GV66" i="14"/>
  <c r="GV112" i="14" s="1"/>
  <c r="GZ66" i="14"/>
  <c r="GZ112" i="14" s="1"/>
  <c r="HD66" i="14"/>
  <c r="HD112" i="14" s="1"/>
  <c r="HH66" i="14"/>
  <c r="HH112" i="14" s="1"/>
  <c r="HL66" i="14"/>
  <c r="HL112" i="14" s="1"/>
  <c r="HP66" i="14"/>
  <c r="HP112" i="14" s="1"/>
  <c r="HT66" i="14"/>
  <c r="HT112" i="14" s="1"/>
  <c r="HX66" i="14"/>
  <c r="HX112" i="14" s="1"/>
  <c r="IB66" i="14"/>
  <c r="IB112" i="14" s="1"/>
  <c r="IF66" i="14"/>
  <c r="IF112" i="14" s="1"/>
  <c r="IJ66" i="14"/>
  <c r="IJ112" i="14" s="1"/>
  <c r="IS66" i="14"/>
  <c r="IS112" i="14" s="1"/>
  <c r="BS91" i="14"/>
  <c r="BT81" i="14" s="1"/>
  <c r="BT91" i="14" s="1"/>
  <c r="BU81" i="14" s="1"/>
  <c r="BU91" i="14" s="1"/>
  <c r="BV81" i="14" s="1"/>
  <c r="BV91" i="14" s="1"/>
  <c r="BW81" i="14" s="1"/>
  <c r="BW91" i="14" s="1"/>
  <c r="BX81" i="14" s="1"/>
  <c r="BX91" i="14" s="1"/>
  <c r="BY81" i="14" s="1"/>
  <c r="BY91" i="14" s="1"/>
  <c r="BZ81" i="14" s="1"/>
  <c r="BZ91" i="14" s="1"/>
  <c r="CA81" i="14" s="1"/>
  <c r="CA91" i="14" s="1"/>
  <c r="CB81" i="14" s="1"/>
  <c r="CB91" i="14" s="1"/>
  <c r="CC81" i="14" s="1"/>
  <c r="CC91" i="14" s="1"/>
  <c r="CD81" i="14" s="1"/>
  <c r="CD91" i="14" s="1"/>
  <c r="CE81" i="14" s="1"/>
  <c r="CE91" i="14" s="1"/>
  <c r="CF81" i="14" s="1"/>
  <c r="CF91" i="14" s="1"/>
  <c r="CG81" i="14" s="1"/>
  <c r="CG91" i="14" s="1"/>
  <c r="CH81" i="14" s="1"/>
  <c r="CH91" i="14" s="1"/>
  <c r="CI81" i="14" s="1"/>
  <c r="CI91" i="14" s="1"/>
  <c r="CJ81" i="14" s="1"/>
  <c r="CJ91" i="14" s="1"/>
  <c r="CK81" i="14" s="1"/>
  <c r="CK91" i="14" s="1"/>
  <c r="CL81" i="14" s="1"/>
  <c r="CL91" i="14" s="1"/>
  <c r="CM81" i="14" s="1"/>
  <c r="CM91" i="14" s="1"/>
  <c r="CN81" i="14" s="1"/>
  <c r="CN91" i="14" s="1"/>
  <c r="CO81" i="14" s="1"/>
  <c r="CO91" i="14" s="1"/>
  <c r="CP81" i="14" s="1"/>
  <c r="CP91" i="14" s="1"/>
  <c r="CQ81" i="14" s="1"/>
  <c r="CQ91" i="14" s="1"/>
  <c r="CR81" i="14" s="1"/>
  <c r="CR91" i="14" s="1"/>
  <c r="CS81" i="14" s="1"/>
  <c r="CS91" i="14" s="1"/>
  <c r="CT81" i="14" s="1"/>
  <c r="CT91" i="14" s="1"/>
  <c r="CU81" i="14" s="1"/>
  <c r="CU91" i="14" s="1"/>
  <c r="CV81" i="14" s="1"/>
  <c r="CV91" i="14" s="1"/>
  <c r="CW81" i="14" s="1"/>
  <c r="CW91" i="14" s="1"/>
  <c r="CX81" i="14" s="1"/>
  <c r="CX91" i="14" s="1"/>
  <c r="CY81" i="14" s="1"/>
  <c r="CY91" i="14" s="1"/>
  <c r="CZ81" i="14" s="1"/>
  <c r="CZ91" i="14" s="1"/>
  <c r="DA81" i="14" s="1"/>
  <c r="DA91" i="14" s="1"/>
  <c r="DB81" i="14" s="1"/>
  <c r="DB91" i="14" s="1"/>
  <c r="DC81" i="14" s="1"/>
  <c r="DC91" i="14" s="1"/>
  <c r="DD81" i="14" s="1"/>
  <c r="DD91" i="14" s="1"/>
  <c r="DE81" i="14" s="1"/>
  <c r="DE91" i="14" s="1"/>
  <c r="DF81" i="14" s="1"/>
  <c r="DF91" i="14" s="1"/>
  <c r="DG81" i="14" s="1"/>
  <c r="DG91" i="14" s="1"/>
  <c r="DH81" i="14" s="1"/>
  <c r="DH91" i="14" s="1"/>
  <c r="DI81" i="14" s="1"/>
  <c r="DI91" i="14" s="1"/>
  <c r="DJ81" i="14" s="1"/>
  <c r="DJ91" i="14" s="1"/>
  <c r="DK81" i="14" s="1"/>
  <c r="DK91" i="14" s="1"/>
  <c r="DL81" i="14" s="1"/>
  <c r="DL91" i="14" s="1"/>
  <c r="DM81" i="14" s="1"/>
  <c r="DM91" i="14" s="1"/>
  <c r="DN81" i="14" s="1"/>
  <c r="DN91" i="14" s="1"/>
  <c r="DO81" i="14" s="1"/>
  <c r="DO91" i="14" s="1"/>
  <c r="DP81" i="14" s="1"/>
  <c r="DP91" i="14" s="1"/>
  <c r="DQ81" i="14" s="1"/>
  <c r="DQ91" i="14" s="1"/>
  <c r="DR81" i="14" s="1"/>
  <c r="DR91" i="14" s="1"/>
  <c r="DS81" i="14" s="1"/>
  <c r="DS91" i="14" s="1"/>
  <c r="DT81" i="14" s="1"/>
  <c r="DT91" i="14" s="1"/>
  <c r="DU81" i="14" s="1"/>
  <c r="DU91" i="14" s="1"/>
  <c r="DV81" i="14" s="1"/>
  <c r="DV91" i="14" s="1"/>
  <c r="DW81" i="14" s="1"/>
  <c r="DW91" i="14" s="1"/>
  <c r="DX81" i="14" s="1"/>
  <c r="DX91" i="14" s="1"/>
  <c r="DY81" i="14" s="1"/>
  <c r="DY91" i="14" s="1"/>
  <c r="DZ81" i="14" s="1"/>
  <c r="DZ91" i="14" s="1"/>
  <c r="EA81" i="14" s="1"/>
  <c r="EA91" i="14" s="1"/>
  <c r="EB81" i="14" s="1"/>
  <c r="EB91" i="14" s="1"/>
  <c r="EC81" i="14" s="1"/>
  <c r="EC91" i="14" s="1"/>
  <c r="ED81" i="14" s="1"/>
  <c r="ED91" i="14" s="1"/>
  <c r="EE81" i="14" s="1"/>
  <c r="EE91" i="14" s="1"/>
  <c r="EF81" i="14" s="1"/>
  <c r="EF91" i="14" s="1"/>
  <c r="EG81" i="14" s="1"/>
  <c r="EG91" i="14" s="1"/>
  <c r="EH81" i="14" s="1"/>
  <c r="EH91" i="14" s="1"/>
  <c r="EI81" i="14" s="1"/>
  <c r="EI91" i="14" s="1"/>
  <c r="EJ81" i="14" s="1"/>
  <c r="EJ91" i="14" s="1"/>
  <c r="EK81" i="14" s="1"/>
  <c r="EK91" i="14" s="1"/>
  <c r="EL81" i="14" s="1"/>
  <c r="EL91" i="14" s="1"/>
  <c r="EM81" i="14" s="1"/>
  <c r="EM91" i="14" s="1"/>
  <c r="EN81" i="14" s="1"/>
  <c r="EN91" i="14" s="1"/>
  <c r="EO81" i="14" s="1"/>
  <c r="EO91" i="14" s="1"/>
  <c r="EP81" i="14" s="1"/>
  <c r="EP91" i="14" s="1"/>
  <c r="EQ81" i="14" s="1"/>
  <c r="EQ91" i="14" s="1"/>
  <c r="ER81" i="14" s="1"/>
  <c r="ER91" i="14" s="1"/>
  <c r="ES81" i="14" s="1"/>
  <c r="ES91" i="14" s="1"/>
  <c r="ET81" i="14" s="1"/>
  <c r="ET91" i="14" s="1"/>
  <c r="EU81" i="14" s="1"/>
  <c r="EU91" i="14" s="1"/>
  <c r="EV81" i="14" s="1"/>
  <c r="EV91" i="14" s="1"/>
  <c r="EW81" i="14" s="1"/>
  <c r="EW91" i="14" s="1"/>
  <c r="EX81" i="14" s="1"/>
  <c r="EX91" i="14" s="1"/>
  <c r="EY81" i="14" s="1"/>
  <c r="EY91" i="14" s="1"/>
  <c r="EZ81" i="14" s="1"/>
  <c r="EZ91" i="14" s="1"/>
  <c r="FA81" i="14" s="1"/>
  <c r="FA91" i="14" s="1"/>
  <c r="FB81" i="14" s="1"/>
  <c r="FB91" i="14" s="1"/>
  <c r="FC81" i="14" s="1"/>
  <c r="FC91" i="14" s="1"/>
  <c r="FD81" i="14" s="1"/>
  <c r="FD91" i="14" s="1"/>
  <c r="FE81" i="14" s="1"/>
  <c r="FE91" i="14" s="1"/>
  <c r="FF81" i="14" s="1"/>
  <c r="FF91" i="14" s="1"/>
  <c r="FG81" i="14" s="1"/>
  <c r="FG91" i="14" s="1"/>
  <c r="FH81" i="14" s="1"/>
  <c r="FH91" i="14" s="1"/>
  <c r="FI81" i="14" s="1"/>
  <c r="FI91" i="14" s="1"/>
  <c r="FJ81" i="14" s="1"/>
  <c r="FJ91" i="14" s="1"/>
  <c r="FK81" i="14" s="1"/>
  <c r="FK91" i="14" s="1"/>
  <c r="FL81" i="14" s="1"/>
  <c r="FL91" i="14" s="1"/>
  <c r="FM81" i="14" s="1"/>
  <c r="FM91" i="14" s="1"/>
  <c r="FN81" i="14" s="1"/>
  <c r="FN91" i="14" s="1"/>
  <c r="FO81" i="14" s="1"/>
  <c r="FO91" i="14" s="1"/>
  <c r="FP81" i="14" s="1"/>
  <c r="FP91" i="14" s="1"/>
  <c r="FQ81" i="14" s="1"/>
  <c r="FQ91" i="14" s="1"/>
  <c r="FR81" i="14" s="1"/>
  <c r="FR91" i="14" s="1"/>
  <c r="FS81" i="14" s="1"/>
  <c r="FS91" i="14" s="1"/>
  <c r="FT81" i="14" s="1"/>
  <c r="FT91" i="14" s="1"/>
  <c r="FU81" i="14" s="1"/>
  <c r="FU91" i="14" s="1"/>
  <c r="FV81" i="14" s="1"/>
  <c r="FV91" i="14" s="1"/>
  <c r="FW81" i="14" s="1"/>
  <c r="FW91" i="14" s="1"/>
  <c r="FX81" i="14" s="1"/>
  <c r="FX91" i="14" s="1"/>
  <c r="FY81" i="14" s="1"/>
  <c r="FY91" i="14" s="1"/>
  <c r="FZ81" i="14" s="1"/>
  <c r="FZ91" i="14" s="1"/>
  <c r="GA81" i="14" s="1"/>
  <c r="GA91" i="14" s="1"/>
  <c r="GB81" i="14" s="1"/>
  <c r="GB91" i="14" s="1"/>
  <c r="GC81" i="14" s="1"/>
  <c r="GC91" i="14" s="1"/>
  <c r="GD81" i="14" s="1"/>
  <c r="GD91" i="14" s="1"/>
  <c r="GE81" i="14" s="1"/>
  <c r="GE91" i="14" s="1"/>
  <c r="GF81" i="14" s="1"/>
  <c r="GF91" i="14" s="1"/>
  <c r="GG81" i="14" s="1"/>
  <c r="GG91" i="14" s="1"/>
  <c r="GH81" i="14" s="1"/>
  <c r="GH91" i="14" s="1"/>
  <c r="GI81" i="14" s="1"/>
  <c r="GI91" i="14" s="1"/>
  <c r="GJ81" i="14" s="1"/>
  <c r="GJ91" i="14" s="1"/>
  <c r="GK81" i="14" s="1"/>
  <c r="GK91" i="14" s="1"/>
  <c r="GL81" i="14" s="1"/>
  <c r="GL91" i="14" s="1"/>
  <c r="GM81" i="14" s="1"/>
  <c r="GM91" i="14" s="1"/>
  <c r="GN81" i="14" s="1"/>
  <c r="GN91" i="14" s="1"/>
  <c r="GO81" i="14" s="1"/>
  <c r="GO91" i="14" s="1"/>
  <c r="GP81" i="14" s="1"/>
  <c r="GP91" i="14" s="1"/>
  <c r="GQ81" i="14" s="1"/>
  <c r="GQ91" i="14" s="1"/>
  <c r="GR81" i="14" s="1"/>
  <c r="GR91" i="14" s="1"/>
  <c r="GS81" i="14" s="1"/>
  <c r="GS91" i="14" s="1"/>
  <c r="GT81" i="14" s="1"/>
  <c r="GT91" i="14" s="1"/>
  <c r="GU81" i="14" s="1"/>
  <c r="GU91" i="14" s="1"/>
  <c r="GV81" i="14" s="1"/>
  <c r="GV91" i="14" s="1"/>
  <c r="GW81" i="14" s="1"/>
  <c r="GW91" i="14" s="1"/>
  <c r="GX81" i="14" s="1"/>
  <c r="GX91" i="14" s="1"/>
  <c r="GY81" i="14" s="1"/>
  <c r="GY91" i="14" s="1"/>
  <c r="GZ81" i="14" s="1"/>
  <c r="GZ91" i="14" s="1"/>
  <c r="HA81" i="14" s="1"/>
  <c r="HA91" i="14" s="1"/>
  <c r="HB81" i="14" s="1"/>
  <c r="HB91" i="14" s="1"/>
  <c r="HC81" i="14" s="1"/>
  <c r="HC91" i="14" s="1"/>
  <c r="HD81" i="14" s="1"/>
  <c r="HD91" i="14" s="1"/>
  <c r="HE81" i="14" s="1"/>
  <c r="HE91" i="14" s="1"/>
  <c r="HF81" i="14" s="1"/>
  <c r="HF91" i="14" s="1"/>
  <c r="HG81" i="14" s="1"/>
  <c r="HG91" i="14" s="1"/>
  <c r="HH81" i="14" s="1"/>
  <c r="HH91" i="14" s="1"/>
  <c r="HI81" i="14" s="1"/>
  <c r="HI91" i="14" s="1"/>
  <c r="HJ81" i="14" s="1"/>
  <c r="HJ91" i="14" s="1"/>
  <c r="HK81" i="14" s="1"/>
  <c r="HK91" i="14" s="1"/>
  <c r="HL81" i="14" s="1"/>
  <c r="HL91" i="14" s="1"/>
  <c r="HM81" i="14" s="1"/>
  <c r="HM91" i="14" s="1"/>
  <c r="HN81" i="14" s="1"/>
  <c r="HN91" i="14" s="1"/>
  <c r="HO81" i="14" s="1"/>
  <c r="HO91" i="14" s="1"/>
  <c r="HP81" i="14" s="1"/>
  <c r="HP91" i="14" s="1"/>
  <c r="HQ81" i="14" s="1"/>
  <c r="HQ91" i="14" s="1"/>
  <c r="HR81" i="14" s="1"/>
  <c r="HR91" i="14" s="1"/>
  <c r="HS81" i="14" s="1"/>
  <c r="HS91" i="14" s="1"/>
  <c r="HT81" i="14" s="1"/>
  <c r="HT91" i="14" s="1"/>
  <c r="HU81" i="14" s="1"/>
  <c r="HU91" i="14" s="1"/>
  <c r="HV81" i="14" s="1"/>
  <c r="HV91" i="14" s="1"/>
  <c r="HW81" i="14" s="1"/>
  <c r="HW91" i="14" s="1"/>
  <c r="HX81" i="14" s="1"/>
  <c r="HX91" i="14" s="1"/>
  <c r="HY81" i="14" s="1"/>
  <c r="HY91" i="14" s="1"/>
  <c r="HZ81" i="14" s="1"/>
  <c r="HZ91" i="14" s="1"/>
  <c r="IA81" i="14" s="1"/>
  <c r="IA91" i="14" s="1"/>
  <c r="IB81" i="14" s="1"/>
  <c r="IB91" i="14" s="1"/>
  <c r="IC81" i="14" s="1"/>
  <c r="IC91" i="14" s="1"/>
  <c r="ID81" i="14" s="1"/>
  <c r="ID91" i="14" s="1"/>
  <c r="IE81" i="14" s="1"/>
  <c r="IE91" i="14" s="1"/>
  <c r="IF81" i="14" s="1"/>
  <c r="IF91" i="14" s="1"/>
  <c r="IG81" i="14" s="1"/>
  <c r="IG91" i="14" s="1"/>
  <c r="IH81" i="14" s="1"/>
  <c r="IH91" i="14" s="1"/>
  <c r="II81" i="14" s="1"/>
  <c r="II91" i="14" s="1"/>
  <c r="IJ81" i="14" s="1"/>
  <c r="IJ91" i="14" s="1"/>
  <c r="IK81" i="14" s="1"/>
  <c r="IK91" i="14" s="1"/>
  <c r="IL81" i="14" s="1"/>
  <c r="IL91" i="14" s="1"/>
  <c r="IM81" i="14" s="1"/>
  <c r="IM91" i="14" s="1"/>
  <c r="IN81" i="14" s="1"/>
  <c r="IN91" i="14" s="1"/>
  <c r="IO81" i="14" s="1"/>
  <c r="IO91" i="14" s="1"/>
  <c r="IP81" i="14" s="1"/>
  <c r="IP91" i="14" s="1"/>
  <c r="IQ81" i="14" s="1"/>
  <c r="IQ91" i="14" s="1"/>
  <c r="IR81" i="14" s="1"/>
  <c r="IR91" i="14" s="1"/>
  <c r="IS81" i="14" s="1"/>
  <c r="IS91" i="14" s="1"/>
  <c r="IT81" i="14" s="1"/>
  <c r="IT91" i="14" s="1"/>
  <c r="IU81" i="14" s="1"/>
  <c r="IU91" i="14" s="1"/>
  <c r="IV81" i="14" s="1"/>
  <c r="IV91" i="14" s="1"/>
  <c r="IW81" i="14" s="1"/>
  <c r="IW91" i="14" s="1"/>
  <c r="IX81" i="14" s="1"/>
  <c r="EJ66" i="14"/>
  <c r="EJ112" i="14" s="1"/>
  <c r="AH66" i="14"/>
  <c r="AH112" i="14" s="1"/>
  <c r="AP66" i="14"/>
  <c r="AP112" i="14" s="1"/>
  <c r="AT66" i="14"/>
  <c r="AT112" i="14" s="1"/>
  <c r="AX66" i="14"/>
  <c r="AX112" i="14" s="1"/>
  <c r="BB66" i="14"/>
  <c r="BB112" i="14" s="1"/>
  <c r="DG66" i="14"/>
  <c r="DG112" i="14" s="1"/>
  <c r="DK66" i="14"/>
  <c r="DK112" i="14" s="1"/>
  <c r="DO66" i="14"/>
  <c r="DO112" i="14" s="1"/>
  <c r="DS66" i="14"/>
  <c r="DS112" i="14" s="1"/>
  <c r="DW66" i="14"/>
  <c r="DW112" i="14" s="1"/>
  <c r="EB66" i="14"/>
  <c r="EB112" i="14" s="1"/>
  <c r="EF66" i="14"/>
  <c r="EF112" i="14" s="1"/>
  <c r="EK66" i="14"/>
  <c r="EK112" i="14" s="1"/>
  <c r="EO66" i="14"/>
  <c r="EO112" i="14" s="1"/>
  <c r="EW66" i="14"/>
  <c r="EW112" i="14" s="1"/>
  <c r="FA66" i="14"/>
  <c r="FA112" i="14" s="1"/>
  <c r="FE66" i="14"/>
  <c r="FE112" i="14" s="1"/>
  <c r="FI66" i="14"/>
  <c r="FI112" i="14" s="1"/>
  <c r="FM66" i="14"/>
  <c r="FM112" i="14" s="1"/>
  <c r="FQ66" i="14"/>
  <c r="FQ112" i="14" s="1"/>
  <c r="FU66" i="14"/>
  <c r="FU112" i="14" s="1"/>
  <c r="FY66" i="14"/>
  <c r="FY112" i="14" s="1"/>
  <c r="GC66" i="14"/>
  <c r="GC112" i="14" s="1"/>
  <c r="GG66" i="14"/>
  <c r="GG112" i="14" s="1"/>
  <c r="GK66" i="14"/>
  <c r="GK112" i="14" s="1"/>
  <c r="GO66" i="14"/>
  <c r="GO112" i="14" s="1"/>
  <c r="GS66" i="14"/>
  <c r="GS112" i="14" s="1"/>
  <c r="GW66" i="14"/>
  <c r="GW112" i="14" s="1"/>
  <c r="HA66" i="14"/>
  <c r="HA112" i="14" s="1"/>
  <c r="HE66" i="14"/>
  <c r="HE112" i="14" s="1"/>
  <c r="HI66" i="14"/>
  <c r="HI112" i="14" s="1"/>
  <c r="HM66" i="14"/>
  <c r="HM112" i="14" s="1"/>
  <c r="HQ66" i="14"/>
  <c r="HQ112" i="14" s="1"/>
  <c r="HU66" i="14"/>
  <c r="HU112" i="14" s="1"/>
  <c r="HY66" i="14"/>
  <c r="HY112" i="14" s="1"/>
  <c r="IC66" i="14"/>
  <c r="IC112" i="14" s="1"/>
  <c r="IG66" i="14"/>
  <c r="IG112" i="14" s="1"/>
  <c r="IK66" i="14"/>
  <c r="IK112" i="14" s="1"/>
  <c r="IP66" i="14"/>
  <c r="IP112" i="14" s="1"/>
  <c r="H112" i="14"/>
  <c r="P112" i="14"/>
  <c r="X112" i="14"/>
  <c r="BT78" i="14"/>
  <c r="BU70" i="14" s="1"/>
  <c r="BU78" i="14" s="1"/>
  <c r="BV70" i="14" s="1"/>
  <c r="BV78" i="14" s="1"/>
  <c r="BW70" i="14" s="1"/>
  <c r="BW78" i="14" s="1"/>
  <c r="BX70" i="14" s="1"/>
  <c r="BX78" i="14" s="1"/>
  <c r="BY70" i="14" s="1"/>
  <c r="BY78" i="14" s="1"/>
  <c r="BZ70" i="14" s="1"/>
  <c r="BZ78" i="14" s="1"/>
  <c r="CA70" i="14" s="1"/>
  <c r="CA78" i="14" s="1"/>
  <c r="CB70" i="14" s="1"/>
  <c r="CB78" i="14" s="1"/>
  <c r="CC70" i="14" s="1"/>
  <c r="CC78" i="14" s="1"/>
  <c r="CD70" i="14" s="1"/>
  <c r="CD78" i="14" s="1"/>
  <c r="CE70" i="14" s="1"/>
  <c r="CE78" i="14" s="1"/>
  <c r="CF70" i="14" s="1"/>
  <c r="CF78" i="14" s="1"/>
  <c r="CG70" i="14" s="1"/>
  <c r="CG78" i="14" s="1"/>
  <c r="CH70" i="14" s="1"/>
  <c r="CH78" i="14" s="1"/>
  <c r="CI70" i="14" s="1"/>
  <c r="CI78" i="14" s="1"/>
  <c r="CJ70" i="14" s="1"/>
  <c r="CJ78" i="14" s="1"/>
  <c r="CK70" i="14" s="1"/>
  <c r="CK78" i="14" s="1"/>
  <c r="CL70" i="14" s="1"/>
  <c r="CL78" i="14" s="1"/>
  <c r="CM70" i="14" s="1"/>
  <c r="CM78" i="14" s="1"/>
  <c r="CN70" i="14" s="1"/>
  <c r="CN78" i="14" s="1"/>
  <c r="CO70" i="14" s="1"/>
  <c r="CO78" i="14" s="1"/>
  <c r="CP70" i="14" s="1"/>
  <c r="CP78" i="14" s="1"/>
  <c r="CQ70" i="14" s="1"/>
  <c r="CQ78" i="14" s="1"/>
  <c r="CR70" i="14" s="1"/>
  <c r="CR78" i="14" s="1"/>
  <c r="CS70" i="14" s="1"/>
  <c r="CS78" i="14" s="1"/>
  <c r="CT70" i="14" s="1"/>
  <c r="CT78" i="14" s="1"/>
  <c r="CU70" i="14" s="1"/>
  <c r="CU78" i="14" s="1"/>
  <c r="CV70" i="14" s="1"/>
  <c r="CV78" i="14" s="1"/>
  <c r="CW70" i="14" s="1"/>
  <c r="CW78" i="14" s="1"/>
  <c r="CX70" i="14" s="1"/>
  <c r="CX78" i="14" s="1"/>
  <c r="CY70" i="14" s="1"/>
  <c r="CY78" i="14" s="1"/>
  <c r="CZ70" i="14" s="1"/>
  <c r="CZ78" i="14" s="1"/>
  <c r="DA70" i="14" s="1"/>
  <c r="DA78" i="14" s="1"/>
  <c r="DB70" i="14" s="1"/>
  <c r="DB78" i="14" s="1"/>
  <c r="DC70" i="14" s="1"/>
  <c r="DC78" i="14" s="1"/>
  <c r="DD70" i="14" s="1"/>
  <c r="DD78" i="14" s="1"/>
  <c r="DE70" i="14" s="1"/>
  <c r="DE78" i="14" s="1"/>
  <c r="DF70" i="14" s="1"/>
  <c r="DF78" i="14" s="1"/>
  <c r="DG70" i="14" s="1"/>
  <c r="DG78" i="14" s="1"/>
  <c r="DH70" i="14" s="1"/>
  <c r="DH78" i="14" s="1"/>
  <c r="DI70" i="14" s="1"/>
  <c r="DI78" i="14" s="1"/>
  <c r="DJ70" i="14" s="1"/>
  <c r="DJ78" i="14" s="1"/>
  <c r="DK70" i="14" s="1"/>
  <c r="DK78" i="14" s="1"/>
  <c r="DL70" i="14" s="1"/>
  <c r="DL78" i="14" s="1"/>
  <c r="DM70" i="14" s="1"/>
  <c r="DM78" i="14" s="1"/>
  <c r="DN70" i="14" s="1"/>
  <c r="DN78" i="14" s="1"/>
  <c r="DO70" i="14" s="1"/>
  <c r="DO78" i="14" s="1"/>
  <c r="DP70" i="14" s="1"/>
  <c r="DP78" i="14" s="1"/>
  <c r="DQ70" i="14" s="1"/>
  <c r="DQ78" i="14" s="1"/>
  <c r="DR70" i="14" s="1"/>
  <c r="DR78" i="14" s="1"/>
  <c r="DS70" i="14" s="1"/>
  <c r="DS78" i="14" s="1"/>
  <c r="DT70" i="14" s="1"/>
  <c r="DT78" i="14" s="1"/>
  <c r="DU70" i="14" s="1"/>
  <c r="DU78" i="14" s="1"/>
  <c r="DV70" i="14" s="1"/>
  <c r="DV78" i="14" s="1"/>
  <c r="DW70" i="14" s="1"/>
  <c r="DW78" i="14" s="1"/>
  <c r="DX70" i="14" s="1"/>
  <c r="DX78" i="14" s="1"/>
  <c r="DY70" i="14" s="1"/>
  <c r="DY78" i="14" s="1"/>
  <c r="DZ70" i="14" s="1"/>
  <c r="DZ78" i="14" s="1"/>
  <c r="EA70" i="14" s="1"/>
  <c r="EA78" i="14" s="1"/>
  <c r="EB70" i="14" s="1"/>
  <c r="EB78" i="14" s="1"/>
  <c r="EC70" i="14" s="1"/>
  <c r="EC78" i="14" s="1"/>
  <c r="ED70" i="14" s="1"/>
  <c r="ED78" i="14" s="1"/>
  <c r="EE70" i="14" s="1"/>
  <c r="EE78" i="14" s="1"/>
  <c r="EF70" i="14" s="1"/>
  <c r="EF78" i="14" s="1"/>
  <c r="EG70" i="14" s="1"/>
  <c r="EG78" i="14" s="1"/>
  <c r="EH70" i="14" s="1"/>
  <c r="EH78" i="14" s="1"/>
  <c r="EI70" i="14" s="1"/>
  <c r="EI78" i="14" s="1"/>
  <c r="EJ70" i="14" s="1"/>
  <c r="EJ78" i="14" s="1"/>
  <c r="EK70" i="14" s="1"/>
  <c r="EK78" i="14" s="1"/>
  <c r="EL70" i="14" s="1"/>
  <c r="EL78" i="14" s="1"/>
  <c r="EM70" i="14" s="1"/>
  <c r="EM78" i="14" s="1"/>
  <c r="EN70" i="14" s="1"/>
  <c r="EN78" i="14" s="1"/>
  <c r="EO70" i="14" s="1"/>
  <c r="EO78" i="14" s="1"/>
  <c r="EP70" i="14" s="1"/>
  <c r="EP78" i="14" s="1"/>
  <c r="EQ70" i="14" s="1"/>
  <c r="EQ78" i="14" s="1"/>
  <c r="ER70" i="14" s="1"/>
  <c r="ER78" i="14" s="1"/>
  <c r="ES70" i="14" s="1"/>
  <c r="ES78" i="14" s="1"/>
  <c r="ET70" i="14" s="1"/>
  <c r="ET78" i="14" s="1"/>
  <c r="EU70" i="14" s="1"/>
  <c r="EU78" i="14" s="1"/>
  <c r="EV70" i="14" s="1"/>
  <c r="EV78" i="14" s="1"/>
  <c r="EW70" i="14" s="1"/>
  <c r="EW78" i="14" s="1"/>
  <c r="EX70" i="14" s="1"/>
  <c r="EX78" i="14" s="1"/>
  <c r="EY70" i="14" s="1"/>
  <c r="EY78" i="14" s="1"/>
  <c r="EZ70" i="14" s="1"/>
  <c r="EZ78" i="14" s="1"/>
  <c r="FA70" i="14" s="1"/>
  <c r="FA78" i="14" s="1"/>
  <c r="FB70" i="14" s="1"/>
  <c r="FB78" i="14" s="1"/>
  <c r="FC70" i="14" s="1"/>
  <c r="FC78" i="14" s="1"/>
  <c r="FD70" i="14" s="1"/>
  <c r="FD78" i="14" s="1"/>
  <c r="FE70" i="14" s="1"/>
  <c r="FE78" i="14" s="1"/>
  <c r="FF70" i="14" s="1"/>
  <c r="FF78" i="14" s="1"/>
  <c r="FG70" i="14" s="1"/>
  <c r="FG78" i="14" s="1"/>
  <c r="FH70" i="14" s="1"/>
  <c r="FH78" i="14" s="1"/>
  <c r="FI70" i="14" s="1"/>
  <c r="FI78" i="14" s="1"/>
  <c r="FJ70" i="14" s="1"/>
  <c r="FJ78" i="14" s="1"/>
  <c r="FK70" i="14" s="1"/>
  <c r="FK78" i="14" s="1"/>
  <c r="FL70" i="14" s="1"/>
  <c r="FL78" i="14" s="1"/>
  <c r="FM70" i="14" s="1"/>
  <c r="FM78" i="14" s="1"/>
  <c r="FN70" i="14" s="1"/>
  <c r="FN78" i="14" s="1"/>
  <c r="FO70" i="14" s="1"/>
  <c r="FO78" i="14" s="1"/>
  <c r="FP70" i="14" s="1"/>
  <c r="FP78" i="14" s="1"/>
  <c r="FQ70" i="14" s="1"/>
  <c r="FQ78" i="14" s="1"/>
  <c r="FR70" i="14" s="1"/>
  <c r="FR78" i="14" s="1"/>
  <c r="FS70" i="14" s="1"/>
  <c r="FS78" i="14" s="1"/>
  <c r="FT70" i="14" s="1"/>
  <c r="FT78" i="14" s="1"/>
  <c r="FU70" i="14" s="1"/>
  <c r="FU78" i="14" s="1"/>
  <c r="FV70" i="14" s="1"/>
  <c r="FV78" i="14" s="1"/>
  <c r="FW70" i="14" s="1"/>
  <c r="FW78" i="14" s="1"/>
  <c r="FX70" i="14" s="1"/>
  <c r="FX78" i="14" s="1"/>
  <c r="FY70" i="14" s="1"/>
  <c r="FY78" i="14" s="1"/>
  <c r="FZ70" i="14" s="1"/>
  <c r="FZ78" i="14" s="1"/>
  <c r="GA70" i="14" s="1"/>
  <c r="GA78" i="14" s="1"/>
  <c r="GB70" i="14" s="1"/>
  <c r="GB78" i="14" s="1"/>
  <c r="GC70" i="14" s="1"/>
  <c r="GC78" i="14" s="1"/>
  <c r="GD70" i="14" s="1"/>
  <c r="GD78" i="14" s="1"/>
  <c r="GE70" i="14" s="1"/>
  <c r="GE78" i="14" s="1"/>
  <c r="GF70" i="14" s="1"/>
  <c r="GF78" i="14" s="1"/>
  <c r="GG70" i="14" s="1"/>
  <c r="GG78" i="14" s="1"/>
  <c r="GH70" i="14" s="1"/>
  <c r="GH78" i="14" s="1"/>
  <c r="GI70" i="14" s="1"/>
  <c r="GI78" i="14" s="1"/>
  <c r="GJ70" i="14" s="1"/>
  <c r="GJ78" i="14" s="1"/>
  <c r="GK70" i="14" s="1"/>
  <c r="GK78" i="14" s="1"/>
  <c r="GL70" i="14" s="1"/>
  <c r="GL78" i="14" s="1"/>
  <c r="GM70" i="14" s="1"/>
  <c r="GM78" i="14" s="1"/>
  <c r="GN70" i="14" s="1"/>
  <c r="GN78" i="14" s="1"/>
  <c r="GO70" i="14" s="1"/>
  <c r="GO78" i="14" s="1"/>
  <c r="GP70" i="14" s="1"/>
  <c r="GP78" i="14" s="1"/>
  <c r="GQ70" i="14" s="1"/>
  <c r="GQ78" i="14" s="1"/>
  <c r="GR70" i="14" s="1"/>
  <c r="GR78" i="14" s="1"/>
  <c r="GS70" i="14" s="1"/>
  <c r="GS78" i="14" s="1"/>
  <c r="GT70" i="14" s="1"/>
  <c r="GT78" i="14" s="1"/>
  <c r="GU70" i="14" s="1"/>
  <c r="GU78" i="14" s="1"/>
  <c r="GV70" i="14" s="1"/>
  <c r="GV78" i="14" s="1"/>
  <c r="GW70" i="14" s="1"/>
  <c r="GW78" i="14" s="1"/>
  <c r="GX70" i="14" s="1"/>
  <c r="GX78" i="14" s="1"/>
  <c r="GY70" i="14" s="1"/>
  <c r="GY78" i="14" s="1"/>
  <c r="GZ70" i="14" s="1"/>
  <c r="GZ78" i="14" s="1"/>
  <c r="HA70" i="14" s="1"/>
  <c r="HA78" i="14" s="1"/>
  <c r="HB70" i="14" s="1"/>
  <c r="HB78" i="14" s="1"/>
  <c r="HC70" i="14" s="1"/>
  <c r="HC78" i="14" s="1"/>
  <c r="HD70" i="14" s="1"/>
  <c r="HD78" i="14" s="1"/>
  <c r="HE70" i="14" s="1"/>
  <c r="HE78" i="14" s="1"/>
  <c r="HF70" i="14" s="1"/>
  <c r="HF78" i="14" s="1"/>
  <c r="HG70" i="14" s="1"/>
  <c r="HG78" i="14" s="1"/>
  <c r="HH70" i="14" s="1"/>
  <c r="HH78" i="14" s="1"/>
  <c r="HI70" i="14" s="1"/>
  <c r="HI78" i="14" s="1"/>
  <c r="HJ70" i="14" s="1"/>
  <c r="HJ78" i="14" s="1"/>
  <c r="HK70" i="14" s="1"/>
  <c r="HK78" i="14" s="1"/>
  <c r="HL70" i="14" s="1"/>
  <c r="HL78" i="14" s="1"/>
  <c r="HM70" i="14" s="1"/>
  <c r="HM78" i="14" s="1"/>
  <c r="HN70" i="14" s="1"/>
  <c r="HN78" i="14" s="1"/>
  <c r="HO70" i="14" s="1"/>
  <c r="HO78" i="14" s="1"/>
  <c r="HP70" i="14" s="1"/>
  <c r="HP78" i="14" s="1"/>
  <c r="HQ70" i="14" s="1"/>
  <c r="HQ78" i="14" s="1"/>
  <c r="HR70" i="14" s="1"/>
  <c r="HR78" i="14" s="1"/>
  <c r="HS70" i="14" s="1"/>
  <c r="HS78" i="14" s="1"/>
  <c r="HT70" i="14" s="1"/>
  <c r="HT78" i="14" s="1"/>
  <c r="HU70" i="14" s="1"/>
  <c r="HU78" i="14" s="1"/>
  <c r="HV70" i="14" s="1"/>
  <c r="HV78" i="14" s="1"/>
  <c r="HW70" i="14" s="1"/>
  <c r="HW78" i="14" s="1"/>
  <c r="HX70" i="14" s="1"/>
  <c r="HX78" i="14" s="1"/>
  <c r="HY70" i="14" s="1"/>
  <c r="HY78" i="14" s="1"/>
  <c r="HZ70" i="14" s="1"/>
  <c r="HZ78" i="14" s="1"/>
  <c r="IA70" i="14" s="1"/>
  <c r="IA78" i="14" s="1"/>
  <c r="IB70" i="14" s="1"/>
  <c r="IB78" i="14" s="1"/>
  <c r="IC70" i="14" s="1"/>
  <c r="IC78" i="14" s="1"/>
  <c r="ID70" i="14" s="1"/>
  <c r="ID78" i="14" s="1"/>
  <c r="IE70" i="14" s="1"/>
  <c r="IE78" i="14" s="1"/>
  <c r="IF70" i="14" s="1"/>
  <c r="IF78" i="14" s="1"/>
  <c r="IG70" i="14" s="1"/>
  <c r="IG78" i="14" s="1"/>
  <c r="IH70" i="14" s="1"/>
  <c r="IH78" i="14" s="1"/>
  <c r="II70" i="14" s="1"/>
  <c r="II78" i="14" s="1"/>
  <c r="IJ70" i="14" s="1"/>
  <c r="IJ78" i="14" s="1"/>
  <c r="IK70" i="14" s="1"/>
  <c r="IK78" i="14" s="1"/>
  <c r="IL70" i="14" s="1"/>
  <c r="IL78" i="14" s="1"/>
  <c r="IM70" i="14" s="1"/>
  <c r="IM78" i="14" s="1"/>
  <c r="IN70" i="14" s="1"/>
  <c r="IN78" i="14" s="1"/>
  <c r="IO70" i="14" s="1"/>
  <c r="IO78" i="14" s="1"/>
  <c r="IP70" i="14" s="1"/>
  <c r="IP78" i="14" s="1"/>
  <c r="IQ70" i="14" s="1"/>
  <c r="IQ78" i="14" s="1"/>
  <c r="IR70" i="14" s="1"/>
  <c r="IR78" i="14" s="1"/>
  <c r="IS70" i="14" s="1"/>
  <c r="IS78" i="14" s="1"/>
  <c r="IT70" i="14" s="1"/>
  <c r="IT78" i="14" s="1"/>
  <c r="IU70" i="14" s="1"/>
  <c r="IU78" i="14" s="1"/>
  <c r="IV70" i="14" s="1"/>
  <c r="IV78" i="14" s="1"/>
  <c r="IW70" i="14" s="1"/>
  <c r="IW78" i="14" s="1"/>
  <c r="IX70" i="14" s="1"/>
  <c r="F47" i="16"/>
  <c r="B43" i="5"/>
  <c r="B10" i="3"/>
  <c r="B24" i="3" s="1"/>
  <c r="D40" i="16"/>
  <c r="C42" i="16"/>
  <c r="D57" i="16"/>
  <c r="C41" i="16"/>
  <c r="I43" i="16"/>
  <c r="C46" i="16"/>
  <c r="C39" i="16"/>
  <c r="D44" i="16"/>
  <c r="P14" i="17"/>
  <c r="J15" i="28" s="1"/>
  <c r="G29" i="17"/>
  <c r="O29" i="17"/>
  <c r="I29" i="17"/>
  <c r="B15" i="17"/>
  <c r="P12" i="16"/>
  <c r="E43" i="16"/>
  <c r="E20" i="16"/>
  <c r="D89" i="16"/>
  <c r="P11" i="17"/>
  <c r="G15" i="28" s="1"/>
  <c r="F11" i="16"/>
  <c r="O7" i="16"/>
  <c r="O12" i="16" s="1"/>
  <c r="C136" i="16"/>
  <c r="P13" i="17"/>
  <c r="I15" i="28" s="1"/>
  <c r="C36" i="16"/>
  <c r="C37" i="16"/>
  <c r="C139" i="16"/>
  <c r="D148" i="16" s="1"/>
  <c r="H29" i="17"/>
  <c r="L29" i="17"/>
  <c r="P28" i="17"/>
  <c r="C135" i="16"/>
  <c r="D144" i="16" s="1"/>
  <c r="I8" i="16"/>
  <c r="I12" i="16" s="1"/>
  <c r="C140" i="16"/>
  <c r="D149" i="16" s="1"/>
  <c r="G6" i="16"/>
  <c r="C137" i="16"/>
  <c r="F44" i="16"/>
  <c r="H43" i="16"/>
  <c r="F46" i="16"/>
  <c r="F45" i="16"/>
  <c r="J31" i="16"/>
  <c r="F43" i="16"/>
  <c r="F26" i="18"/>
  <c r="E43" i="14"/>
  <c r="F35" i="14" s="1"/>
  <c r="F43" i="14" s="1"/>
  <c r="G35" i="14" s="1"/>
  <c r="G43" i="14" s="1"/>
  <c r="H35" i="14" s="1"/>
  <c r="H43" i="14" s="1"/>
  <c r="I35" i="14" s="1"/>
  <c r="I43" i="14" s="1"/>
  <c r="J35" i="14" s="1"/>
  <c r="J43" i="14" s="1"/>
  <c r="K35" i="14" s="1"/>
  <c r="K43" i="14" s="1"/>
  <c r="L35" i="14" s="1"/>
  <c r="L43" i="14" s="1"/>
  <c r="M35" i="14" s="1"/>
  <c r="M43" i="14" s="1"/>
  <c r="N35" i="14" s="1"/>
  <c r="N43" i="14" s="1"/>
  <c r="O35" i="14" s="1"/>
  <c r="O43" i="14" s="1"/>
  <c r="P35" i="14" s="1"/>
  <c r="P43" i="14" s="1"/>
  <c r="Q35" i="14" s="1"/>
  <c r="Q43" i="14" s="1"/>
  <c r="R35" i="14" s="1"/>
  <c r="R43" i="14" s="1"/>
  <c r="S35" i="14" s="1"/>
  <c r="S43" i="14" s="1"/>
  <c r="T35" i="14" s="1"/>
  <c r="T43" i="14" s="1"/>
  <c r="U35" i="14" s="1"/>
  <c r="U43" i="14" s="1"/>
  <c r="V35" i="14" s="1"/>
  <c r="V43" i="14" s="1"/>
  <c r="W35" i="14" s="1"/>
  <c r="W43" i="14" s="1"/>
  <c r="X35" i="14" s="1"/>
  <c r="X43" i="14" s="1"/>
  <c r="Y35" i="14" s="1"/>
  <c r="Y43" i="14" s="1"/>
  <c r="Z35" i="14" s="1"/>
  <c r="Z43" i="14" s="1"/>
  <c r="AA35" i="14" s="1"/>
  <c r="AA43" i="14" s="1"/>
  <c r="AB35" i="14" s="1"/>
  <c r="AB43" i="14" s="1"/>
  <c r="AC35" i="14" s="1"/>
  <c r="AC43" i="14" s="1"/>
  <c r="AD35" i="14" s="1"/>
  <c r="AD43" i="14" s="1"/>
  <c r="AE35" i="14" s="1"/>
  <c r="AE43" i="14" s="1"/>
  <c r="AF35" i="14" s="1"/>
  <c r="AF43" i="14" s="1"/>
  <c r="AG35" i="14" s="1"/>
  <c r="AG43" i="14" s="1"/>
  <c r="AH35" i="14" s="1"/>
  <c r="AH43" i="14" s="1"/>
  <c r="AI35" i="14" s="1"/>
  <c r="AI43" i="14" s="1"/>
  <c r="AJ35" i="14" s="1"/>
  <c r="AJ43" i="14" s="1"/>
  <c r="AK35" i="14" s="1"/>
  <c r="AK43" i="14" s="1"/>
  <c r="AL35" i="14" s="1"/>
  <c r="AL43" i="14" s="1"/>
  <c r="AM35" i="14" s="1"/>
  <c r="AM43" i="14" s="1"/>
  <c r="AN35" i="14" s="1"/>
  <c r="AN43" i="14" s="1"/>
  <c r="AO35" i="14" s="1"/>
  <c r="AO43" i="14" s="1"/>
  <c r="AP35" i="14" s="1"/>
  <c r="AP43" i="14" s="1"/>
  <c r="AQ35" i="14" s="1"/>
  <c r="AQ43" i="14" s="1"/>
  <c r="AR35" i="14" s="1"/>
  <c r="AR43" i="14" s="1"/>
  <c r="AS35" i="14" s="1"/>
  <c r="AS43" i="14" s="1"/>
  <c r="AT35" i="14" s="1"/>
  <c r="AT43" i="14" s="1"/>
  <c r="AU35" i="14" s="1"/>
  <c r="AU43" i="14" s="1"/>
  <c r="AV35" i="14" s="1"/>
  <c r="AV43" i="14" s="1"/>
  <c r="AW35" i="14" s="1"/>
  <c r="AW43" i="14" s="1"/>
  <c r="AX35" i="14" s="1"/>
  <c r="AX43" i="14" s="1"/>
  <c r="AY35" i="14" s="1"/>
  <c r="AY43" i="14" s="1"/>
  <c r="AZ35" i="14" s="1"/>
  <c r="AZ43" i="14" s="1"/>
  <c r="BA35" i="14" s="1"/>
  <c r="BA43" i="14" s="1"/>
  <c r="BB35" i="14" s="1"/>
  <c r="BB43" i="14" s="1"/>
  <c r="BC35" i="14" s="1"/>
  <c r="BC43" i="14" s="1"/>
  <c r="BD35" i="14" s="1"/>
  <c r="BD43" i="14" s="1"/>
  <c r="BE35" i="14" s="1"/>
  <c r="BE43" i="14" s="1"/>
  <c r="BF35" i="14" s="1"/>
  <c r="BF43" i="14" s="1"/>
  <c r="BG35" i="14" s="1"/>
  <c r="BG43" i="14" s="1"/>
  <c r="BH35" i="14" s="1"/>
  <c r="BH43" i="14" s="1"/>
  <c r="BI35" i="14" s="1"/>
  <c r="BI43" i="14" s="1"/>
  <c r="BJ35" i="14" s="1"/>
  <c r="BJ43" i="14" s="1"/>
  <c r="BK35" i="14" s="1"/>
  <c r="BK43" i="14" s="1"/>
  <c r="BL35" i="14" s="1"/>
  <c r="BL43" i="14" s="1"/>
  <c r="BM35" i="14" s="1"/>
  <c r="BM43" i="14" s="1"/>
  <c r="BN35" i="14" s="1"/>
  <c r="BN43" i="14" s="1"/>
  <c r="BO35" i="14" s="1"/>
  <c r="BO43" i="14" s="1"/>
  <c r="BP35" i="14" s="1"/>
  <c r="BP43" i="14" s="1"/>
  <c r="BQ35" i="14" s="1"/>
  <c r="BQ43" i="14" s="1"/>
  <c r="BR35" i="14" s="1"/>
  <c r="BR43" i="14" s="1"/>
  <c r="BS35" i="14" s="1"/>
  <c r="BS43" i="14" s="1"/>
  <c r="BT35" i="14" s="1"/>
  <c r="BT43" i="14" s="1"/>
  <c r="BU35" i="14" s="1"/>
  <c r="BU43" i="14" s="1"/>
  <c r="BV35" i="14" s="1"/>
  <c r="BV43" i="14" s="1"/>
  <c r="BW35" i="14" s="1"/>
  <c r="BW43" i="14" s="1"/>
  <c r="BX35" i="14" s="1"/>
  <c r="BX43" i="14" s="1"/>
  <c r="BY35" i="14" s="1"/>
  <c r="BY43" i="14" s="1"/>
  <c r="BZ35" i="14" s="1"/>
  <c r="BZ43" i="14" s="1"/>
  <c r="CA35" i="14" s="1"/>
  <c r="CA43" i="14" s="1"/>
  <c r="CB35" i="14" s="1"/>
  <c r="CB43" i="14" s="1"/>
  <c r="CC35" i="14" s="1"/>
  <c r="CC43" i="14" s="1"/>
  <c r="CD35" i="14" s="1"/>
  <c r="CD43" i="14" s="1"/>
  <c r="CE35" i="14" s="1"/>
  <c r="CE43" i="14" s="1"/>
  <c r="CF35" i="14" s="1"/>
  <c r="CF43" i="14" s="1"/>
  <c r="CG35" i="14" s="1"/>
  <c r="CG43" i="14" s="1"/>
  <c r="CH35" i="14" s="1"/>
  <c r="CH43" i="14" s="1"/>
  <c r="CI35" i="14" s="1"/>
  <c r="CI43" i="14" s="1"/>
  <c r="CJ35" i="14" s="1"/>
  <c r="CJ43" i="14" s="1"/>
  <c r="CK35" i="14" s="1"/>
  <c r="CK43" i="14" s="1"/>
  <c r="CL35" i="14" s="1"/>
  <c r="CL43" i="14" s="1"/>
  <c r="CM35" i="14" s="1"/>
  <c r="CM43" i="14" s="1"/>
  <c r="CN35" i="14" s="1"/>
  <c r="CN43" i="14" s="1"/>
  <c r="CO35" i="14" s="1"/>
  <c r="CO43" i="14" s="1"/>
  <c r="CP35" i="14" s="1"/>
  <c r="CP43" i="14" s="1"/>
  <c r="CQ35" i="14" s="1"/>
  <c r="CQ43" i="14" s="1"/>
  <c r="CR35" i="14" s="1"/>
  <c r="CR43" i="14" s="1"/>
  <c r="CS35" i="14" s="1"/>
  <c r="CS43" i="14" s="1"/>
  <c r="CT35" i="14" s="1"/>
  <c r="CT43" i="14" s="1"/>
  <c r="CU35" i="14" s="1"/>
  <c r="CU43" i="14" s="1"/>
  <c r="CV35" i="14" s="1"/>
  <c r="CV43" i="14" s="1"/>
  <c r="CW35" i="14" s="1"/>
  <c r="CW43" i="14" s="1"/>
  <c r="CX35" i="14" s="1"/>
  <c r="CX43" i="14" s="1"/>
  <c r="CY35" i="14" s="1"/>
  <c r="CY43" i="14" s="1"/>
  <c r="CZ35" i="14" s="1"/>
  <c r="CZ43" i="14" s="1"/>
  <c r="DA35" i="14" s="1"/>
  <c r="DA43" i="14" s="1"/>
  <c r="DB35" i="14" s="1"/>
  <c r="DB43" i="14" s="1"/>
  <c r="DC35" i="14" s="1"/>
  <c r="DC43" i="14" s="1"/>
  <c r="DD35" i="14" s="1"/>
  <c r="DD43" i="14" s="1"/>
  <c r="DE35" i="14" s="1"/>
  <c r="DE43" i="14" s="1"/>
  <c r="DF35" i="14" s="1"/>
  <c r="DF43" i="14" s="1"/>
  <c r="DG35" i="14" s="1"/>
  <c r="DG43" i="14" s="1"/>
  <c r="DH35" i="14" s="1"/>
  <c r="DH43" i="14" s="1"/>
  <c r="DI35" i="14" s="1"/>
  <c r="DI43" i="14" s="1"/>
  <c r="DJ35" i="14" s="1"/>
  <c r="DJ43" i="14" s="1"/>
  <c r="DK35" i="14" s="1"/>
  <c r="DK43" i="14" s="1"/>
  <c r="DL35" i="14" s="1"/>
  <c r="DL43" i="14" s="1"/>
  <c r="DM35" i="14" s="1"/>
  <c r="DM43" i="14" s="1"/>
  <c r="DN35" i="14" s="1"/>
  <c r="DN43" i="14" s="1"/>
  <c r="DO35" i="14" s="1"/>
  <c r="DO43" i="14" s="1"/>
  <c r="DP35" i="14" s="1"/>
  <c r="DP43" i="14" s="1"/>
  <c r="DQ35" i="14" s="1"/>
  <c r="DQ43" i="14" s="1"/>
  <c r="DR35" i="14" s="1"/>
  <c r="DR43" i="14" s="1"/>
  <c r="DS35" i="14" s="1"/>
  <c r="DS43" i="14" s="1"/>
  <c r="DT35" i="14" s="1"/>
  <c r="DT43" i="14" s="1"/>
  <c r="DU35" i="14" s="1"/>
  <c r="DU43" i="14" s="1"/>
  <c r="DV35" i="14" s="1"/>
  <c r="DV43" i="14" s="1"/>
  <c r="DW35" i="14" s="1"/>
  <c r="DW43" i="14" s="1"/>
  <c r="DX35" i="14" s="1"/>
  <c r="DX43" i="14" s="1"/>
  <c r="DY35" i="14" s="1"/>
  <c r="DY43" i="14" s="1"/>
  <c r="DZ35" i="14" s="1"/>
  <c r="DZ43" i="14" s="1"/>
  <c r="EA35" i="14" s="1"/>
  <c r="EA43" i="14" s="1"/>
  <c r="EB35" i="14" s="1"/>
  <c r="EB43" i="14" s="1"/>
  <c r="EC35" i="14" s="1"/>
  <c r="EC43" i="14" s="1"/>
  <c r="ED35" i="14" s="1"/>
  <c r="ED43" i="14" s="1"/>
  <c r="EE35" i="14" s="1"/>
  <c r="EE43" i="14" s="1"/>
  <c r="EF35" i="14" s="1"/>
  <c r="EF43" i="14" s="1"/>
  <c r="EG35" i="14" s="1"/>
  <c r="EG43" i="14" s="1"/>
  <c r="EH35" i="14" s="1"/>
  <c r="EH43" i="14" s="1"/>
  <c r="EI35" i="14" s="1"/>
  <c r="EI43" i="14" s="1"/>
  <c r="EJ35" i="14" s="1"/>
  <c r="EJ43" i="14" s="1"/>
  <c r="EK35" i="14" s="1"/>
  <c r="EK43" i="14" s="1"/>
  <c r="EL35" i="14" s="1"/>
  <c r="EL43" i="14" s="1"/>
  <c r="EM35" i="14" s="1"/>
  <c r="EM43" i="14" s="1"/>
  <c r="EN35" i="14" s="1"/>
  <c r="EN43" i="14" s="1"/>
  <c r="EO35" i="14" s="1"/>
  <c r="EO43" i="14" s="1"/>
  <c r="EP35" i="14" s="1"/>
  <c r="EP43" i="14" s="1"/>
  <c r="EQ35" i="14" s="1"/>
  <c r="EQ43" i="14" s="1"/>
  <c r="ER35" i="14" s="1"/>
  <c r="ER43" i="14" s="1"/>
  <c r="ES35" i="14" s="1"/>
  <c r="ES43" i="14" s="1"/>
  <c r="ET35" i="14" s="1"/>
  <c r="ET43" i="14" s="1"/>
  <c r="EU35" i="14" s="1"/>
  <c r="EU43" i="14" s="1"/>
  <c r="EV35" i="14" s="1"/>
  <c r="EV43" i="14" s="1"/>
  <c r="EW35" i="14" s="1"/>
  <c r="EW43" i="14" s="1"/>
  <c r="EX35" i="14" s="1"/>
  <c r="EX43" i="14" s="1"/>
  <c r="EY35" i="14" s="1"/>
  <c r="EY43" i="14" s="1"/>
  <c r="EZ35" i="14" s="1"/>
  <c r="EZ43" i="14" s="1"/>
  <c r="FA35" i="14" s="1"/>
  <c r="FA43" i="14" s="1"/>
  <c r="FB35" i="14" s="1"/>
  <c r="FB43" i="14" s="1"/>
  <c r="FC35" i="14" s="1"/>
  <c r="FC43" i="14" s="1"/>
  <c r="FD35" i="14" s="1"/>
  <c r="FD43" i="14" s="1"/>
  <c r="FE35" i="14" s="1"/>
  <c r="FE43" i="14" s="1"/>
  <c r="FF35" i="14" s="1"/>
  <c r="FF43" i="14" s="1"/>
  <c r="FG35" i="14" s="1"/>
  <c r="FG43" i="14" s="1"/>
  <c r="FH35" i="14" s="1"/>
  <c r="FH43" i="14" s="1"/>
  <c r="FI35" i="14" s="1"/>
  <c r="FI43" i="14" s="1"/>
  <c r="FJ35" i="14" s="1"/>
  <c r="FJ43" i="14" s="1"/>
  <c r="FK35" i="14" s="1"/>
  <c r="FK43" i="14" s="1"/>
  <c r="FL35" i="14" s="1"/>
  <c r="FL43" i="14" s="1"/>
  <c r="FM35" i="14" s="1"/>
  <c r="FM43" i="14" s="1"/>
  <c r="FN35" i="14" s="1"/>
  <c r="FN43" i="14" s="1"/>
  <c r="FO35" i="14" s="1"/>
  <c r="FO43" i="14" s="1"/>
  <c r="FP35" i="14" s="1"/>
  <c r="FP43" i="14" s="1"/>
  <c r="FQ35" i="14" s="1"/>
  <c r="FQ43" i="14" s="1"/>
  <c r="FR35" i="14" s="1"/>
  <c r="FR43" i="14" s="1"/>
  <c r="FS35" i="14" s="1"/>
  <c r="FS43" i="14" s="1"/>
  <c r="FT35" i="14" s="1"/>
  <c r="FT43" i="14" s="1"/>
  <c r="FU35" i="14" s="1"/>
  <c r="FU43" i="14" s="1"/>
  <c r="FV35" i="14" s="1"/>
  <c r="FV43" i="14" s="1"/>
  <c r="FW35" i="14" s="1"/>
  <c r="FW43" i="14" s="1"/>
  <c r="FX35" i="14" s="1"/>
  <c r="FX43" i="14" s="1"/>
  <c r="FY35" i="14" s="1"/>
  <c r="FY43" i="14" s="1"/>
  <c r="FZ35" i="14" s="1"/>
  <c r="FZ43" i="14" s="1"/>
  <c r="GA35" i="14" s="1"/>
  <c r="GA43" i="14" s="1"/>
  <c r="GB35" i="14" s="1"/>
  <c r="GB43" i="14" s="1"/>
  <c r="GC35" i="14" s="1"/>
  <c r="GC43" i="14" s="1"/>
  <c r="GD35" i="14" s="1"/>
  <c r="GD43" i="14" s="1"/>
  <c r="GE35" i="14" s="1"/>
  <c r="GE43" i="14" s="1"/>
  <c r="GF35" i="14" s="1"/>
  <c r="GF43" i="14" s="1"/>
  <c r="GG35" i="14" s="1"/>
  <c r="GG43" i="14" s="1"/>
  <c r="GH35" i="14" s="1"/>
  <c r="GH43" i="14" s="1"/>
  <c r="GI35" i="14" s="1"/>
  <c r="GI43" i="14" s="1"/>
  <c r="GJ35" i="14" s="1"/>
  <c r="GJ43" i="14" s="1"/>
  <c r="GK35" i="14" s="1"/>
  <c r="GK43" i="14" s="1"/>
  <c r="GL35" i="14" s="1"/>
  <c r="GL43" i="14" s="1"/>
  <c r="GM35" i="14" s="1"/>
  <c r="GM43" i="14" s="1"/>
  <c r="GN35" i="14" s="1"/>
  <c r="GN43" i="14" s="1"/>
  <c r="GO35" i="14" s="1"/>
  <c r="GO43" i="14" s="1"/>
  <c r="GP35" i="14" s="1"/>
  <c r="GP43" i="14" s="1"/>
  <c r="GQ35" i="14" s="1"/>
  <c r="GQ43" i="14" s="1"/>
  <c r="GR35" i="14" s="1"/>
  <c r="GR43" i="14" s="1"/>
  <c r="GS35" i="14" s="1"/>
  <c r="GS43" i="14" s="1"/>
  <c r="GT35" i="14" s="1"/>
  <c r="GT43" i="14" s="1"/>
  <c r="GU35" i="14" s="1"/>
  <c r="GU43" i="14" s="1"/>
  <c r="GV35" i="14" s="1"/>
  <c r="GV43" i="14" s="1"/>
  <c r="GW35" i="14" s="1"/>
  <c r="GW43" i="14" s="1"/>
  <c r="GX35" i="14" s="1"/>
  <c r="GX43" i="14" s="1"/>
  <c r="GY35" i="14" s="1"/>
  <c r="GY43" i="14" s="1"/>
  <c r="GZ35" i="14" s="1"/>
  <c r="GZ43" i="14" s="1"/>
  <c r="HA35" i="14" s="1"/>
  <c r="HA43" i="14" s="1"/>
  <c r="HB35" i="14" s="1"/>
  <c r="HB43" i="14" s="1"/>
  <c r="HC35" i="14" s="1"/>
  <c r="HC43" i="14" s="1"/>
  <c r="HD35" i="14" s="1"/>
  <c r="HD43" i="14" s="1"/>
  <c r="HE35" i="14" s="1"/>
  <c r="HE43" i="14" s="1"/>
  <c r="HF35" i="14" s="1"/>
  <c r="HF43" i="14" s="1"/>
  <c r="HG35" i="14" s="1"/>
  <c r="HG43" i="14" s="1"/>
  <c r="HH35" i="14" s="1"/>
  <c r="HH43" i="14" s="1"/>
  <c r="HI35" i="14" s="1"/>
  <c r="HI43" i="14" s="1"/>
  <c r="HJ35" i="14" s="1"/>
  <c r="HJ43" i="14" s="1"/>
  <c r="HK35" i="14" s="1"/>
  <c r="HK43" i="14" s="1"/>
  <c r="HL35" i="14" s="1"/>
  <c r="HL43" i="14" s="1"/>
  <c r="HM35" i="14" s="1"/>
  <c r="HM43" i="14" s="1"/>
  <c r="HN35" i="14" s="1"/>
  <c r="HN43" i="14" s="1"/>
  <c r="HO35" i="14" s="1"/>
  <c r="HO43" i="14" s="1"/>
  <c r="HP35" i="14" s="1"/>
  <c r="HP43" i="14" s="1"/>
  <c r="HQ35" i="14" s="1"/>
  <c r="HQ43" i="14" s="1"/>
  <c r="HR35" i="14" s="1"/>
  <c r="HR43" i="14" s="1"/>
  <c r="HS35" i="14" s="1"/>
  <c r="HS43" i="14" s="1"/>
  <c r="HT35" i="14" s="1"/>
  <c r="HT43" i="14" s="1"/>
  <c r="HU35" i="14" s="1"/>
  <c r="HU43" i="14" s="1"/>
  <c r="HV35" i="14" s="1"/>
  <c r="HV43" i="14" s="1"/>
  <c r="HW35" i="14" s="1"/>
  <c r="HW43" i="14" s="1"/>
  <c r="HX35" i="14" s="1"/>
  <c r="HX43" i="14" s="1"/>
  <c r="HY35" i="14" s="1"/>
  <c r="HY43" i="14" s="1"/>
  <c r="HZ35" i="14" s="1"/>
  <c r="HZ43" i="14" s="1"/>
  <c r="IA35" i="14" s="1"/>
  <c r="IA43" i="14" s="1"/>
  <c r="IB35" i="14" s="1"/>
  <c r="IB43" i="14" s="1"/>
  <c r="IC35" i="14" s="1"/>
  <c r="IC43" i="14" s="1"/>
  <c r="ID35" i="14" s="1"/>
  <c r="ID43" i="14" s="1"/>
  <c r="IE35" i="14" s="1"/>
  <c r="IE43" i="14" s="1"/>
  <c r="IF35" i="14" s="1"/>
  <c r="IF43" i="14" s="1"/>
  <c r="IG35" i="14" s="1"/>
  <c r="IG43" i="14" s="1"/>
  <c r="IH35" i="14" s="1"/>
  <c r="IH43" i="14" s="1"/>
  <c r="II35" i="14" s="1"/>
  <c r="II43" i="14" s="1"/>
  <c r="IJ35" i="14" s="1"/>
  <c r="IJ43" i="14" s="1"/>
  <c r="IK35" i="14" s="1"/>
  <c r="IK43" i="14" s="1"/>
  <c r="IL35" i="14" s="1"/>
  <c r="IL43" i="14" s="1"/>
  <c r="IM35" i="14" s="1"/>
  <c r="IM43" i="14" s="1"/>
  <c r="IN35" i="14" s="1"/>
  <c r="IN43" i="14" s="1"/>
  <c r="IO35" i="14" s="1"/>
  <c r="IO43" i="14" s="1"/>
  <c r="IP35" i="14" s="1"/>
  <c r="IP43" i="14" s="1"/>
  <c r="IQ35" i="14" s="1"/>
  <c r="IQ43" i="14" s="1"/>
  <c r="IR35" i="14" s="1"/>
  <c r="IR43" i="14" s="1"/>
  <c r="IS35" i="14" s="1"/>
  <c r="IS43" i="14" s="1"/>
  <c r="IT35" i="14" s="1"/>
  <c r="IT43" i="14" s="1"/>
  <c r="IU35" i="14" s="1"/>
  <c r="IU43" i="14" s="1"/>
  <c r="IV35" i="14" s="1"/>
  <c r="IV43" i="14" s="1"/>
  <c r="IW35" i="14" s="1"/>
  <c r="AE57" i="14"/>
  <c r="AE66" i="14" s="1"/>
  <c r="AE112" i="14" s="1"/>
  <c r="E25" i="14"/>
  <c r="E31" i="14" s="1"/>
  <c r="E32" i="14" s="1"/>
  <c r="F24" i="14" s="1"/>
  <c r="F32" i="14" s="1"/>
  <c r="G24" i="14" s="1"/>
  <c r="G32" i="14" s="1"/>
  <c r="H24" i="14" s="1"/>
  <c r="H32" i="14" s="1"/>
  <c r="I24" i="14" s="1"/>
  <c r="I32" i="14" s="1"/>
  <c r="J24" i="14" s="1"/>
  <c r="J32" i="14" s="1"/>
  <c r="K24" i="14" s="1"/>
  <c r="K32" i="14" s="1"/>
  <c r="L24" i="14" s="1"/>
  <c r="L32" i="14" s="1"/>
  <c r="M24" i="14" s="1"/>
  <c r="M32" i="14" s="1"/>
  <c r="N24" i="14" s="1"/>
  <c r="N32" i="14" s="1"/>
  <c r="O24" i="14" s="1"/>
  <c r="O32" i="14" s="1"/>
  <c r="P24" i="14" s="1"/>
  <c r="P32" i="14" s="1"/>
  <c r="Q24" i="14" s="1"/>
  <c r="Q32" i="14" s="1"/>
  <c r="R24" i="14" s="1"/>
  <c r="R32" i="14" s="1"/>
  <c r="S24" i="14" s="1"/>
  <c r="S32" i="14" s="1"/>
  <c r="T24" i="14" s="1"/>
  <c r="T32" i="14" s="1"/>
  <c r="U24" i="14" s="1"/>
  <c r="U32" i="14" s="1"/>
  <c r="V24" i="14" s="1"/>
  <c r="V32" i="14" s="1"/>
  <c r="W24" i="14" s="1"/>
  <c r="W32" i="14" s="1"/>
  <c r="X24" i="14" s="1"/>
  <c r="X32" i="14" s="1"/>
  <c r="Y24" i="14" s="1"/>
  <c r="Y32" i="14" s="1"/>
  <c r="Z24" i="14" s="1"/>
  <c r="Z32" i="14" s="1"/>
  <c r="AA24" i="14" s="1"/>
  <c r="AA32" i="14" s="1"/>
  <c r="AB24" i="14" s="1"/>
  <c r="AB32" i="14" s="1"/>
  <c r="AC24" i="14" s="1"/>
  <c r="AC32" i="14" s="1"/>
  <c r="AD24" i="14" s="1"/>
  <c r="AD32" i="14" s="1"/>
  <c r="AE24" i="14" s="1"/>
  <c r="AE32" i="14" s="1"/>
  <c r="AF24" i="14" s="1"/>
  <c r="AF32" i="14" s="1"/>
  <c r="AG24" i="14" s="1"/>
  <c r="AG32" i="14" s="1"/>
  <c r="AH24" i="14" s="1"/>
  <c r="AH32" i="14" s="1"/>
  <c r="AI24" i="14" s="1"/>
  <c r="AI32" i="14" s="1"/>
  <c r="AJ24" i="14" s="1"/>
  <c r="AJ32" i="14" s="1"/>
  <c r="AK24" i="14" s="1"/>
  <c r="AK32" i="14" s="1"/>
  <c r="AL24" i="14" s="1"/>
  <c r="AL32" i="14" s="1"/>
  <c r="AM24" i="14" s="1"/>
  <c r="AM32" i="14" s="1"/>
  <c r="AN24" i="14" s="1"/>
  <c r="AN32" i="14" s="1"/>
  <c r="AO24" i="14" s="1"/>
  <c r="AO32" i="14" s="1"/>
  <c r="AP24" i="14" s="1"/>
  <c r="AP32" i="14" s="1"/>
  <c r="AQ24" i="14" s="1"/>
  <c r="AQ32" i="14" s="1"/>
  <c r="AR24" i="14" s="1"/>
  <c r="AR32" i="14" s="1"/>
  <c r="AS24" i="14" s="1"/>
  <c r="AS32" i="14" s="1"/>
  <c r="AT24" i="14" s="1"/>
  <c r="AT32" i="14" s="1"/>
  <c r="AU24" i="14" s="1"/>
  <c r="AU32" i="14" s="1"/>
  <c r="AV24" i="14" s="1"/>
  <c r="AV32" i="14" s="1"/>
  <c r="AW24" i="14" s="1"/>
  <c r="AW32" i="14" s="1"/>
  <c r="AX24" i="14" s="1"/>
  <c r="AX32" i="14" s="1"/>
  <c r="AY24" i="14" s="1"/>
  <c r="AY32" i="14" s="1"/>
  <c r="AZ24" i="14" s="1"/>
  <c r="AZ32" i="14" s="1"/>
  <c r="BA24" i="14" s="1"/>
  <c r="BA32" i="14" s="1"/>
  <c r="BB24" i="14" s="1"/>
  <c r="BB32" i="14" s="1"/>
  <c r="BC24" i="14" s="1"/>
  <c r="BC32" i="14" s="1"/>
  <c r="BD24" i="14" s="1"/>
  <c r="BD32" i="14" s="1"/>
  <c r="BE24" i="14" s="1"/>
  <c r="BE32" i="14" s="1"/>
  <c r="BF24" i="14" s="1"/>
  <c r="BF32" i="14" s="1"/>
  <c r="BG24" i="14" s="1"/>
  <c r="BG32" i="14" s="1"/>
  <c r="BH24" i="14" s="1"/>
  <c r="BH32" i="14" s="1"/>
  <c r="BI24" i="14" s="1"/>
  <c r="BI32" i="14" s="1"/>
  <c r="BJ24" i="14" s="1"/>
  <c r="BJ32" i="14" s="1"/>
  <c r="BK24" i="14" s="1"/>
  <c r="BK32" i="14" s="1"/>
  <c r="BL24" i="14" s="1"/>
  <c r="BL32" i="14" s="1"/>
  <c r="BM24" i="14" s="1"/>
  <c r="BM32" i="14" s="1"/>
  <c r="BN24" i="14" s="1"/>
  <c r="BN32" i="14" s="1"/>
  <c r="BO24" i="14" s="1"/>
  <c r="BO32" i="14" s="1"/>
  <c r="BP24" i="14" s="1"/>
  <c r="BP32" i="14" s="1"/>
  <c r="BQ24" i="14" s="1"/>
  <c r="BQ32" i="14" s="1"/>
  <c r="BR24" i="14" s="1"/>
  <c r="BR32" i="14" s="1"/>
  <c r="BS24" i="14" s="1"/>
  <c r="BS32" i="14" s="1"/>
  <c r="BT24" i="14" s="1"/>
  <c r="BT32" i="14" s="1"/>
  <c r="BU24" i="14" s="1"/>
  <c r="BU32" i="14" s="1"/>
  <c r="BV24" i="14" s="1"/>
  <c r="BV32" i="14" s="1"/>
  <c r="BW24" i="14" s="1"/>
  <c r="BW32" i="14" s="1"/>
  <c r="BX24" i="14" s="1"/>
  <c r="BX32" i="14" s="1"/>
  <c r="BY24" i="14" s="1"/>
  <c r="BY32" i="14" s="1"/>
  <c r="BZ24" i="14" s="1"/>
  <c r="BZ32" i="14" s="1"/>
  <c r="CA24" i="14" s="1"/>
  <c r="CA32" i="14" s="1"/>
  <c r="CB24" i="14" s="1"/>
  <c r="CB32" i="14" s="1"/>
  <c r="CC24" i="14" s="1"/>
  <c r="CC32" i="14" s="1"/>
  <c r="CD24" i="14" s="1"/>
  <c r="CD32" i="14" s="1"/>
  <c r="CE24" i="14" s="1"/>
  <c r="CE32" i="14" s="1"/>
  <c r="CF24" i="14" s="1"/>
  <c r="CF32" i="14" s="1"/>
  <c r="CG24" i="14" s="1"/>
  <c r="CG32" i="14" s="1"/>
  <c r="CH24" i="14" s="1"/>
  <c r="CH32" i="14" s="1"/>
  <c r="CI24" i="14" s="1"/>
  <c r="CI32" i="14" s="1"/>
  <c r="CJ24" i="14" s="1"/>
  <c r="CJ32" i="14" s="1"/>
  <c r="CK24" i="14" s="1"/>
  <c r="CK32" i="14" s="1"/>
  <c r="CL24" i="14" s="1"/>
  <c r="CL32" i="14" s="1"/>
  <c r="CM24" i="14" s="1"/>
  <c r="CM32" i="14" s="1"/>
  <c r="CN24" i="14" s="1"/>
  <c r="CN32" i="14" s="1"/>
  <c r="CO24" i="14" s="1"/>
  <c r="CO32" i="14" s="1"/>
  <c r="CP24" i="14" s="1"/>
  <c r="CP32" i="14" s="1"/>
  <c r="CQ24" i="14" s="1"/>
  <c r="CQ32" i="14" s="1"/>
  <c r="CR24" i="14" s="1"/>
  <c r="CR32" i="14" s="1"/>
  <c r="CS24" i="14" s="1"/>
  <c r="CS32" i="14" s="1"/>
  <c r="CT24" i="14" s="1"/>
  <c r="CT32" i="14" s="1"/>
  <c r="CU24" i="14" s="1"/>
  <c r="CU32" i="14" s="1"/>
  <c r="CV24" i="14" s="1"/>
  <c r="CV32" i="14" s="1"/>
  <c r="CW24" i="14" s="1"/>
  <c r="CW32" i="14" s="1"/>
  <c r="CX24" i="14" s="1"/>
  <c r="CX32" i="14" s="1"/>
  <c r="CY24" i="14" s="1"/>
  <c r="CY32" i="14" s="1"/>
  <c r="CZ24" i="14" s="1"/>
  <c r="CZ32" i="14" s="1"/>
  <c r="DA24" i="14" s="1"/>
  <c r="DA32" i="14" s="1"/>
  <c r="DB24" i="14" s="1"/>
  <c r="DB32" i="14" s="1"/>
  <c r="DC24" i="14" s="1"/>
  <c r="DC32" i="14" s="1"/>
  <c r="DD24" i="14" s="1"/>
  <c r="DD32" i="14" s="1"/>
  <c r="DE24" i="14" s="1"/>
  <c r="DE32" i="14" s="1"/>
  <c r="DF24" i="14" s="1"/>
  <c r="DF32" i="14" s="1"/>
  <c r="DG24" i="14" s="1"/>
  <c r="DG32" i="14" s="1"/>
  <c r="DH24" i="14" s="1"/>
  <c r="DH32" i="14" s="1"/>
  <c r="DI24" i="14" s="1"/>
  <c r="DI32" i="14" s="1"/>
  <c r="DJ24" i="14" s="1"/>
  <c r="DJ32" i="14" s="1"/>
  <c r="DK24" i="14" s="1"/>
  <c r="DK32" i="14" s="1"/>
  <c r="DL24" i="14" s="1"/>
  <c r="DL32" i="14" s="1"/>
  <c r="DM24" i="14" s="1"/>
  <c r="DM32" i="14" s="1"/>
  <c r="DN24" i="14" s="1"/>
  <c r="DN32" i="14" s="1"/>
  <c r="DO24" i="14" s="1"/>
  <c r="DO32" i="14" s="1"/>
  <c r="DP24" i="14" s="1"/>
  <c r="DP32" i="14" s="1"/>
  <c r="DQ24" i="14" s="1"/>
  <c r="DQ32" i="14" s="1"/>
  <c r="DR24" i="14" s="1"/>
  <c r="DR32" i="14" s="1"/>
  <c r="DS24" i="14" s="1"/>
  <c r="DS32" i="14" s="1"/>
  <c r="DT24" i="14" s="1"/>
  <c r="DT32" i="14" s="1"/>
  <c r="DU24" i="14" s="1"/>
  <c r="DU32" i="14" s="1"/>
  <c r="DV24" i="14" s="1"/>
  <c r="DV32" i="14" s="1"/>
  <c r="DW24" i="14" s="1"/>
  <c r="DW32" i="14" s="1"/>
  <c r="DX24" i="14" s="1"/>
  <c r="DX32" i="14" s="1"/>
  <c r="DY24" i="14" s="1"/>
  <c r="DY32" i="14" s="1"/>
  <c r="DZ24" i="14" s="1"/>
  <c r="DZ32" i="14" s="1"/>
  <c r="EA24" i="14" s="1"/>
  <c r="EA32" i="14" s="1"/>
  <c r="EB24" i="14" s="1"/>
  <c r="EB32" i="14" s="1"/>
  <c r="EC24" i="14" s="1"/>
  <c r="EC32" i="14" s="1"/>
  <c r="ED24" i="14" s="1"/>
  <c r="ED32" i="14" s="1"/>
  <c r="EE24" i="14" s="1"/>
  <c r="EE32" i="14" s="1"/>
  <c r="EF24" i="14" s="1"/>
  <c r="EF32" i="14" s="1"/>
  <c r="EG24" i="14" s="1"/>
  <c r="EG32" i="14" s="1"/>
  <c r="EH24" i="14" s="1"/>
  <c r="EH32" i="14" s="1"/>
  <c r="EI24" i="14" s="1"/>
  <c r="EI32" i="14" s="1"/>
  <c r="EJ24" i="14" s="1"/>
  <c r="EJ32" i="14" s="1"/>
  <c r="EK24" i="14" s="1"/>
  <c r="EK32" i="14" s="1"/>
  <c r="EL24" i="14" s="1"/>
  <c r="EL32" i="14" s="1"/>
  <c r="EM24" i="14" s="1"/>
  <c r="EM32" i="14" s="1"/>
  <c r="EN24" i="14" s="1"/>
  <c r="EN32" i="14" s="1"/>
  <c r="EO24" i="14" s="1"/>
  <c r="EO32" i="14" s="1"/>
  <c r="EP24" i="14" s="1"/>
  <c r="EP32" i="14" s="1"/>
  <c r="EQ24" i="14" s="1"/>
  <c r="EQ32" i="14" s="1"/>
  <c r="ER24" i="14" s="1"/>
  <c r="ER32" i="14" s="1"/>
  <c r="ES24" i="14" s="1"/>
  <c r="ES32" i="14" s="1"/>
  <c r="ET24" i="14" s="1"/>
  <c r="ET32" i="14" s="1"/>
  <c r="EU24" i="14" s="1"/>
  <c r="EU32" i="14" s="1"/>
  <c r="EV24" i="14" s="1"/>
  <c r="EV32" i="14" s="1"/>
  <c r="EW24" i="14" s="1"/>
  <c r="EW32" i="14" s="1"/>
  <c r="EX24" i="14" s="1"/>
  <c r="EX32" i="14" s="1"/>
  <c r="EY24" i="14" s="1"/>
  <c r="EY32" i="14" s="1"/>
  <c r="EZ24" i="14" s="1"/>
  <c r="EZ32" i="14" s="1"/>
  <c r="FA24" i="14" s="1"/>
  <c r="FA32" i="14" s="1"/>
  <c r="FB24" i="14" s="1"/>
  <c r="FB32" i="14" s="1"/>
  <c r="FC24" i="14" s="1"/>
  <c r="FC32" i="14" s="1"/>
  <c r="FD24" i="14" s="1"/>
  <c r="FD32" i="14" s="1"/>
  <c r="FE24" i="14" s="1"/>
  <c r="FE32" i="14" s="1"/>
  <c r="FF24" i="14" s="1"/>
  <c r="FF32" i="14" s="1"/>
  <c r="FG24" i="14" s="1"/>
  <c r="FG32" i="14" s="1"/>
  <c r="FH24" i="14" s="1"/>
  <c r="FH32" i="14" s="1"/>
  <c r="FI24" i="14" s="1"/>
  <c r="FI32" i="14" s="1"/>
  <c r="FJ24" i="14" s="1"/>
  <c r="FJ32" i="14" s="1"/>
  <c r="FK24" i="14" s="1"/>
  <c r="FK32" i="14" s="1"/>
  <c r="FL24" i="14" s="1"/>
  <c r="FL32" i="14" s="1"/>
  <c r="FM24" i="14" s="1"/>
  <c r="FM32" i="14" s="1"/>
  <c r="FN24" i="14" s="1"/>
  <c r="FN32" i="14" s="1"/>
  <c r="FO24" i="14" s="1"/>
  <c r="FO32" i="14" s="1"/>
  <c r="FP24" i="14" s="1"/>
  <c r="FP32" i="14" s="1"/>
  <c r="FQ24" i="14" s="1"/>
  <c r="FQ32" i="14" s="1"/>
  <c r="FR24" i="14" s="1"/>
  <c r="FR32" i="14" s="1"/>
  <c r="FS24" i="14" s="1"/>
  <c r="FS32" i="14" s="1"/>
  <c r="FT24" i="14" s="1"/>
  <c r="FT32" i="14" s="1"/>
  <c r="FU24" i="14" s="1"/>
  <c r="FU32" i="14" s="1"/>
  <c r="FV24" i="14" s="1"/>
  <c r="FV32" i="14" s="1"/>
  <c r="FW24" i="14" s="1"/>
  <c r="FW32" i="14" s="1"/>
  <c r="FX24" i="14" s="1"/>
  <c r="FX32" i="14" s="1"/>
  <c r="FY24" i="14" s="1"/>
  <c r="FY32" i="14" s="1"/>
  <c r="FZ24" i="14" s="1"/>
  <c r="FZ32" i="14" s="1"/>
  <c r="GA24" i="14" s="1"/>
  <c r="GA32" i="14" s="1"/>
  <c r="GB24" i="14" s="1"/>
  <c r="GB32" i="14" s="1"/>
  <c r="GC24" i="14" s="1"/>
  <c r="GC32" i="14" s="1"/>
  <c r="GD24" i="14" s="1"/>
  <c r="GD32" i="14" s="1"/>
  <c r="GE24" i="14" s="1"/>
  <c r="GE32" i="14" s="1"/>
  <c r="GF24" i="14" s="1"/>
  <c r="GF32" i="14" s="1"/>
  <c r="GG24" i="14" s="1"/>
  <c r="GG32" i="14" s="1"/>
  <c r="GH24" i="14" s="1"/>
  <c r="GH32" i="14" s="1"/>
  <c r="GI24" i="14" s="1"/>
  <c r="GI32" i="14" s="1"/>
  <c r="GJ24" i="14" s="1"/>
  <c r="GJ32" i="14" s="1"/>
  <c r="GK24" i="14" s="1"/>
  <c r="GK32" i="14" s="1"/>
  <c r="GL24" i="14" s="1"/>
  <c r="GL32" i="14" s="1"/>
  <c r="GM24" i="14" s="1"/>
  <c r="GM32" i="14" s="1"/>
  <c r="GN24" i="14" s="1"/>
  <c r="GN32" i="14" s="1"/>
  <c r="GO24" i="14" s="1"/>
  <c r="GO32" i="14" s="1"/>
  <c r="GP24" i="14" s="1"/>
  <c r="GP32" i="14" s="1"/>
  <c r="GQ24" i="14" s="1"/>
  <c r="GQ32" i="14" s="1"/>
  <c r="GR24" i="14" s="1"/>
  <c r="GR32" i="14" s="1"/>
  <c r="GS24" i="14" s="1"/>
  <c r="GS32" i="14" s="1"/>
  <c r="GT24" i="14" s="1"/>
  <c r="GT32" i="14" s="1"/>
  <c r="GU24" i="14" s="1"/>
  <c r="GU32" i="14" s="1"/>
  <c r="GV24" i="14" s="1"/>
  <c r="GV32" i="14" s="1"/>
  <c r="GW24" i="14" s="1"/>
  <c r="GW32" i="14" s="1"/>
  <c r="GX24" i="14" s="1"/>
  <c r="GX32" i="14" s="1"/>
  <c r="GY24" i="14" s="1"/>
  <c r="GY32" i="14" s="1"/>
  <c r="GZ24" i="14" s="1"/>
  <c r="GZ32" i="14" s="1"/>
  <c r="HA24" i="14" s="1"/>
  <c r="HA32" i="14" s="1"/>
  <c r="HB24" i="14" s="1"/>
  <c r="HB32" i="14" s="1"/>
  <c r="HC24" i="14" s="1"/>
  <c r="HC32" i="14" s="1"/>
  <c r="HD24" i="14" s="1"/>
  <c r="HD32" i="14" s="1"/>
  <c r="HE24" i="14" s="1"/>
  <c r="HE32" i="14" s="1"/>
  <c r="HF24" i="14" s="1"/>
  <c r="HF32" i="14" s="1"/>
  <c r="HG24" i="14" s="1"/>
  <c r="HG32" i="14" s="1"/>
  <c r="HH24" i="14" s="1"/>
  <c r="HH32" i="14" s="1"/>
  <c r="HI24" i="14" s="1"/>
  <c r="HI32" i="14" s="1"/>
  <c r="HJ24" i="14" s="1"/>
  <c r="HJ32" i="14" s="1"/>
  <c r="HK24" i="14" s="1"/>
  <c r="HK32" i="14" s="1"/>
  <c r="HL24" i="14" s="1"/>
  <c r="HL32" i="14" s="1"/>
  <c r="HM24" i="14" s="1"/>
  <c r="HM32" i="14" s="1"/>
  <c r="HN24" i="14" s="1"/>
  <c r="HN32" i="14" s="1"/>
  <c r="HO24" i="14" s="1"/>
  <c r="HO32" i="14" s="1"/>
  <c r="HP24" i="14" s="1"/>
  <c r="HP32" i="14" s="1"/>
  <c r="HQ24" i="14" s="1"/>
  <c r="HQ32" i="14" s="1"/>
  <c r="HR24" i="14" s="1"/>
  <c r="HR32" i="14" s="1"/>
  <c r="HS24" i="14" s="1"/>
  <c r="HS32" i="14" s="1"/>
  <c r="HT24" i="14" s="1"/>
  <c r="HT32" i="14" s="1"/>
  <c r="HU24" i="14" s="1"/>
  <c r="HU32" i="14" s="1"/>
  <c r="HV24" i="14" s="1"/>
  <c r="HV32" i="14" s="1"/>
  <c r="HW24" i="14" s="1"/>
  <c r="HW32" i="14" s="1"/>
  <c r="HX24" i="14" s="1"/>
  <c r="HX32" i="14" s="1"/>
  <c r="HY24" i="14" s="1"/>
  <c r="HY32" i="14" s="1"/>
  <c r="HZ24" i="14" s="1"/>
  <c r="HZ32" i="14" s="1"/>
  <c r="IA24" i="14" s="1"/>
  <c r="IA32" i="14" s="1"/>
  <c r="IB24" i="14" s="1"/>
  <c r="IB32" i="14" s="1"/>
  <c r="IC24" i="14" s="1"/>
  <c r="IC32" i="14" s="1"/>
  <c r="ID24" i="14" s="1"/>
  <c r="ID32" i="14" s="1"/>
  <c r="IE24" i="14" s="1"/>
  <c r="IE32" i="14" s="1"/>
  <c r="IF24" i="14" s="1"/>
  <c r="IF32" i="14" s="1"/>
  <c r="IG24" i="14" s="1"/>
  <c r="IG32" i="14" s="1"/>
  <c r="IH24" i="14" s="1"/>
  <c r="IH32" i="14" s="1"/>
  <c r="II24" i="14" s="1"/>
  <c r="II32" i="14" s="1"/>
  <c r="IJ24" i="14" s="1"/>
  <c r="IJ32" i="14" s="1"/>
  <c r="IK24" i="14" s="1"/>
  <c r="IK32" i="14" s="1"/>
  <c r="IL24" i="14" s="1"/>
  <c r="IL32" i="14" s="1"/>
  <c r="IM24" i="14" s="1"/>
  <c r="IM32" i="14" s="1"/>
  <c r="IN24" i="14" s="1"/>
  <c r="IN32" i="14" s="1"/>
  <c r="IO24" i="14" s="1"/>
  <c r="IO32" i="14" s="1"/>
  <c r="IP24" i="14" s="1"/>
  <c r="IP32" i="14" s="1"/>
  <c r="IQ24" i="14" s="1"/>
  <c r="IQ32" i="14" s="1"/>
  <c r="IR24" i="14" s="1"/>
  <c r="IR32" i="14" s="1"/>
  <c r="IS24" i="14" s="1"/>
  <c r="IS32" i="14" s="1"/>
  <c r="IT24" i="14" s="1"/>
  <c r="IT32" i="14" s="1"/>
  <c r="IU24" i="14" s="1"/>
  <c r="IU32" i="14" s="1"/>
  <c r="IV24" i="14" s="1"/>
  <c r="IV32" i="14" s="1"/>
  <c r="IW24" i="14" s="1"/>
  <c r="IW32" i="14" s="1"/>
  <c r="IX24" i="14" s="1"/>
  <c r="IX32" i="14" s="1"/>
  <c r="EJ11" i="14"/>
  <c r="HC20" i="14"/>
  <c r="AJ66" i="14"/>
  <c r="AJ112" i="14" s="1"/>
  <c r="AR66" i="14"/>
  <c r="AR112" i="14" s="1"/>
  <c r="AZ66" i="14"/>
  <c r="AZ112" i="14" s="1"/>
  <c r="IO66" i="14"/>
  <c r="IO112" i="14" s="1"/>
  <c r="IW66" i="14"/>
  <c r="IW112" i="14" s="1"/>
  <c r="BE66" i="14"/>
  <c r="BE112" i="14" s="1"/>
  <c r="BM66" i="14"/>
  <c r="BM112" i="14" s="1"/>
  <c r="BU66" i="14"/>
  <c r="BU112" i="14" s="1"/>
  <c r="CC66" i="14"/>
  <c r="CC112" i="14" s="1"/>
  <c r="CK66" i="14"/>
  <c r="CK112" i="14" s="1"/>
  <c r="CS66" i="14"/>
  <c r="CS112" i="14" s="1"/>
  <c r="DA66" i="14"/>
  <c r="DA112" i="14" s="1"/>
  <c r="DI66" i="14"/>
  <c r="DI112" i="14" s="1"/>
  <c r="DQ66" i="14"/>
  <c r="DQ112" i="14" s="1"/>
  <c r="DZ66" i="14"/>
  <c r="DZ112" i="14" s="1"/>
  <c r="EH66" i="14"/>
  <c r="EH112" i="14" s="1"/>
  <c r="EP66" i="14"/>
  <c r="EP112" i="14" s="1"/>
  <c r="EX66" i="14"/>
  <c r="EX112" i="14" s="1"/>
  <c r="FF66" i="14"/>
  <c r="FF112" i="14" s="1"/>
  <c r="FN66" i="14"/>
  <c r="FN112" i="14" s="1"/>
  <c r="FV66" i="14"/>
  <c r="FV112" i="14" s="1"/>
  <c r="GD66" i="14"/>
  <c r="GD112" i="14" s="1"/>
  <c r="GL66" i="14"/>
  <c r="GL112" i="14" s="1"/>
  <c r="GT66" i="14"/>
  <c r="GT112" i="14" s="1"/>
  <c r="HB66" i="14"/>
  <c r="HB112" i="14" s="1"/>
  <c r="HJ66" i="14"/>
  <c r="HJ112" i="14" s="1"/>
  <c r="HR66" i="14"/>
  <c r="HR112" i="14" s="1"/>
  <c r="HZ66" i="14"/>
  <c r="HZ112" i="14" s="1"/>
  <c r="IH66" i="14"/>
  <c r="IH112" i="14" s="1"/>
  <c r="AG66" i="14"/>
  <c r="AG112" i="14" s="1"/>
  <c r="AO66" i="14"/>
  <c r="AO112" i="14" s="1"/>
  <c r="AW66" i="14"/>
  <c r="AW112" i="14" s="1"/>
  <c r="BF66" i="14"/>
  <c r="BF112" i="14" s="1"/>
  <c r="BN66" i="14"/>
  <c r="BN112" i="14" s="1"/>
  <c r="BV66" i="14"/>
  <c r="BV112" i="14" s="1"/>
  <c r="CD66" i="14"/>
  <c r="CD112" i="14" s="1"/>
  <c r="CL66" i="14"/>
  <c r="CL112" i="14" s="1"/>
  <c r="CT66" i="14"/>
  <c r="CT112" i="14" s="1"/>
  <c r="DB66" i="14"/>
  <c r="DB112" i="14" s="1"/>
  <c r="DJ66" i="14"/>
  <c r="DJ112" i="14" s="1"/>
  <c r="DR66" i="14"/>
  <c r="DR112" i="14" s="1"/>
  <c r="HC66" i="14"/>
  <c r="HC112" i="14" s="1"/>
  <c r="D111" i="14"/>
  <c r="D67" i="14"/>
  <c r="D112" i="14"/>
  <c r="L112" i="14"/>
  <c r="T112" i="14"/>
  <c r="AB112" i="14"/>
  <c r="G112" i="14"/>
  <c r="O112" i="14"/>
  <c r="W112" i="14"/>
  <c r="K112" i="14"/>
  <c r="S112" i="14"/>
  <c r="AA112" i="14"/>
  <c r="G99" i="14"/>
  <c r="H94" i="14" s="1"/>
  <c r="H99" i="14" s="1"/>
  <c r="I94" i="14" s="1"/>
  <c r="I99" i="14" s="1"/>
  <c r="J94" i="14" s="1"/>
  <c r="J99" i="14" s="1"/>
  <c r="K94" i="14" s="1"/>
  <c r="K99" i="14" s="1"/>
  <c r="L94" i="14" s="1"/>
  <c r="L99" i="14" s="1"/>
  <c r="M94" i="14" s="1"/>
  <c r="M99" i="14" s="1"/>
  <c r="N94" i="14" s="1"/>
  <c r="N99" i="14" s="1"/>
  <c r="O94" i="14" s="1"/>
  <c r="O99" i="14" s="1"/>
  <c r="P94" i="14" s="1"/>
  <c r="P99" i="14" s="1"/>
  <c r="Q94" i="14" s="1"/>
  <c r="Q99" i="14" s="1"/>
  <c r="R94" i="14" s="1"/>
  <c r="R99" i="14" s="1"/>
  <c r="S94" i="14" s="1"/>
  <c r="S99" i="14" s="1"/>
  <c r="T94" i="14" s="1"/>
  <c r="T99" i="14" s="1"/>
  <c r="U94" i="14" s="1"/>
  <c r="U99" i="14" s="1"/>
  <c r="V94" i="14" s="1"/>
  <c r="V99" i="14" s="1"/>
  <c r="W94" i="14" s="1"/>
  <c r="W99" i="14" s="1"/>
  <c r="X94" i="14" s="1"/>
  <c r="X99" i="14" s="1"/>
  <c r="Y94" i="14" s="1"/>
  <c r="Y99" i="14" s="1"/>
  <c r="Z94" i="14" s="1"/>
  <c r="Z99" i="14" s="1"/>
  <c r="AA94" i="14" s="1"/>
  <c r="AA99" i="14" s="1"/>
  <c r="AB94" i="14" s="1"/>
  <c r="AB99" i="14" s="1"/>
  <c r="AC94" i="14" s="1"/>
  <c r="AC99" i="14" s="1"/>
  <c r="AD94" i="14" s="1"/>
  <c r="AD99" i="14" s="1"/>
  <c r="AE94" i="14" s="1"/>
  <c r="AE99" i="14" s="1"/>
  <c r="AF94" i="14" s="1"/>
  <c r="AF99" i="14" s="1"/>
  <c r="AG94" i="14" s="1"/>
  <c r="AG99" i="14" s="1"/>
  <c r="AH94" i="14" s="1"/>
  <c r="AH99" i="14" s="1"/>
  <c r="AI94" i="14" s="1"/>
  <c r="AI99" i="14" s="1"/>
  <c r="AJ94" i="14" s="1"/>
  <c r="AJ99" i="14" s="1"/>
  <c r="AK94" i="14" s="1"/>
  <c r="AK99" i="14" s="1"/>
  <c r="AL94" i="14" s="1"/>
  <c r="AL99" i="14" s="1"/>
  <c r="AM94" i="14" s="1"/>
  <c r="AM99" i="14" s="1"/>
  <c r="AN94" i="14" s="1"/>
  <c r="AN99" i="14" s="1"/>
  <c r="AO94" i="14" s="1"/>
  <c r="AO99" i="14" s="1"/>
  <c r="AP94" i="14" s="1"/>
  <c r="AP99" i="14" s="1"/>
  <c r="AQ94" i="14" s="1"/>
  <c r="AQ99" i="14" s="1"/>
  <c r="AR94" i="14" s="1"/>
  <c r="AR99" i="14" s="1"/>
  <c r="AS94" i="14" s="1"/>
  <c r="AS99" i="14" s="1"/>
  <c r="AT94" i="14" s="1"/>
  <c r="AT99" i="14" s="1"/>
  <c r="AU94" i="14" s="1"/>
  <c r="AU99" i="14" s="1"/>
  <c r="AV94" i="14" s="1"/>
  <c r="AV99" i="14" s="1"/>
  <c r="AW94" i="14" s="1"/>
  <c r="AW99" i="14" s="1"/>
  <c r="AX94" i="14" s="1"/>
  <c r="AX99" i="14" s="1"/>
  <c r="AY94" i="14" s="1"/>
  <c r="AY99" i="14" s="1"/>
  <c r="AZ94" i="14" s="1"/>
  <c r="AZ99" i="14" s="1"/>
  <c r="BA94" i="14" s="1"/>
  <c r="BA99" i="14" s="1"/>
  <c r="BB94" i="14" s="1"/>
  <c r="BB99" i="14" s="1"/>
  <c r="BC94" i="14" s="1"/>
  <c r="BC99" i="14" s="1"/>
  <c r="BD94" i="14" s="1"/>
  <c r="BD99" i="14" s="1"/>
  <c r="BE94" i="14" s="1"/>
  <c r="BE99" i="14" s="1"/>
  <c r="BF94" i="14" s="1"/>
  <c r="BF99" i="14" s="1"/>
  <c r="BG94" i="14" s="1"/>
  <c r="BG99" i="14" s="1"/>
  <c r="BH94" i="14" s="1"/>
  <c r="BH99" i="14" s="1"/>
  <c r="BI94" i="14" s="1"/>
  <c r="BI99" i="14" s="1"/>
  <c r="BJ94" i="14" s="1"/>
  <c r="BJ99" i="14" s="1"/>
  <c r="BK94" i="14" s="1"/>
  <c r="BK99" i="14" s="1"/>
  <c r="BL94" i="14" s="1"/>
  <c r="BL99" i="14" s="1"/>
  <c r="BM94" i="14" s="1"/>
  <c r="BM99" i="14" s="1"/>
  <c r="BN94" i="14" s="1"/>
  <c r="BN99" i="14" s="1"/>
  <c r="BO94" i="14" s="1"/>
  <c r="BO99" i="14" s="1"/>
  <c r="BP94" i="14" s="1"/>
  <c r="BP99" i="14" s="1"/>
  <c r="BQ94" i="14" s="1"/>
  <c r="BQ99" i="14" s="1"/>
  <c r="BR94" i="14" s="1"/>
  <c r="BR99" i="14" s="1"/>
  <c r="BS94" i="14" s="1"/>
  <c r="BS99" i="14" s="1"/>
  <c r="BT94" i="14" s="1"/>
  <c r="BT99" i="14" s="1"/>
  <c r="BU94" i="14" s="1"/>
  <c r="BU99" i="14" s="1"/>
  <c r="BV94" i="14" s="1"/>
  <c r="BV99" i="14" s="1"/>
  <c r="BW94" i="14" s="1"/>
  <c r="BW99" i="14" s="1"/>
  <c r="BX94" i="14" s="1"/>
  <c r="BX99" i="14" s="1"/>
  <c r="BY94" i="14" s="1"/>
  <c r="BY99" i="14" s="1"/>
  <c r="BZ94" i="14" s="1"/>
  <c r="BZ99" i="14" s="1"/>
  <c r="CA94" i="14" s="1"/>
  <c r="CA99" i="14" s="1"/>
  <c r="CB94" i="14" s="1"/>
  <c r="CB99" i="14" s="1"/>
  <c r="CC94" i="14" s="1"/>
  <c r="CC99" i="14" s="1"/>
  <c r="CD94" i="14" s="1"/>
  <c r="CD99" i="14" s="1"/>
  <c r="CE94" i="14" s="1"/>
  <c r="CE99" i="14" s="1"/>
  <c r="CF94" i="14" s="1"/>
  <c r="CF99" i="14" s="1"/>
  <c r="CG94" i="14" s="1"/>
  <c r="CG99" i="14" s="1"/>
  <c r="CH94" i="14" s="1"/>
  <c r="CH99" i="14" s="1"/>
  <c r="CI94" i="14" s="1"/>
  <c r="CI99" i="14" s="1"/>
  <c r="CJ94" i="14" s="1"/>
  <c r="CJ99" i="14" s="1"/>
  <c r="CK94" i="14" s="1"/>
  <c r="CK99" i="14" s="1"/>
  <c r="CL94" i="14" s="1"/>
  <c r="CL99" i="14" s="1"/>
  <c r="CM94" i="14" s="1"/>
  <c r="CM99" i="14" s="1"/>
  <c r="CN94" i="14" s="1"/>
  <c r="CN99" i="14" s="1"/>
  <c r="CO94" i="14" s="1"/>
  <c r="CO99" i="14" s="1"/>
  <c r="CP94" i="14" s="1"/>
  <c r="CP99" i="14" s="1"/>
  <c r="CQ94" i="14" s="1"/>
  <c r="CQ99" i="14" s="1"/>
  <c r="CR94" i="14" s="1"/>
  <c r="CR99" i="14" s="1"/>
  <c r="CS94" i="14" s="1"/>
  <c r="CS99" i="14" s="1"/>
  <c r="CT94" i="14" s="1"/>
  <c r="CT99" i="14" s="1"/>
  <c r="CU94" i="14" s="1"/>
  <c r="CU99" i="14" s="1"/>
  <c r="CV94" i="14" s="1"/>
  <c r="CV99" i="14" s="1"/>
  <c r="CW94" i="14" s="1"/>
  <c r="CW99" i="14" s="1"/>
  <c r="CX94" i="14" s="1"/>
  <c r="CX99" i="14" s="1"/>
  <c r="CY94" i="14" s="1"/>
  <c r="CY99" i="14" s="1"/>
  <c r="CZ94" i="14" s="1"/>
  <c r="CZ99" i="14" s="1"/>
  <c r="DA94" i="14" s="1"/>
  <c r="DA99" i="14" s="1"/>
  <c r="DB94" i="14" s="1"/>
  <c r="DB99" i="14" s="1"/>
  <c r="DC94" i="14" s="1"/>
  <c r="DC99" i="14" s="1"/>
  <c r="DD94" i="14" s="1"/>
  <c r="DD99" i="14" s="1"/>
  <c r="DE94" i="14" s="1"/>
  <c r="DE99" i="14" s="1"/>
  <c r="DF94" i="14" s="1"/>
  <c r="DF99" i="14" s="1"/>
  <c r="DG94" i="14" s="1"/>
  <c r="DG99" i="14" s="1"/>
  <c r="DH94" i="14" s="1"/>
  <c r="DH99" i="14" s="1"/>
  <c r="DI94" i="14" s="1"/>
  <c r="DI99" i="14" s="1"/>
  <c r="DJ94" i="14" s="1"/>
  <c r="DJ99" i="14" s="1"/>
  <c r="DK94" i="14" s="1"/>
  <c r="DK99" i="14" s="1"/>
  <c r="DL94" i="14" s="1"/>
  <c r="DL99" i="14" s="1"/>
  <c r="DM94" i="14" s="1"/>
  <c r="DM99" i="14" s="1"/>
  <c r="DN94" i="14" s="1"/>
  <c r="DN99" i="14" s="1"/>
  <c r="DO94" i="14" s="1"/>
  <c r="DO99" i="14" s="1"/>
  <c r="DP94" i="14" s="1"/>
  <c r="DP99" i="14" s="1"/>
  <c r="DQ94" i="14" s="1"/>
  <c r="DQ99" i="14" s="1"/>
  <c r="DR94" i="14" s="1"/>
  <c r="DR99" i="14" s="1"/>
  <c r="DS94" i="14" s="1"/>
  <c r="DS99" i="14" s="1"/>
  <c r="DT94" i="14" s="1"/>
  <c r="DT99" i="14" s="1"/>
  <c r="DU94" i="14" s="1"/>
  <c r="DU99" i="14" s="1"/>
  <c r="DV94" i="14" s="1"/>
  <c r="DV99" i="14" s="1"/>
  <c r="DW94" i="14" s="1"/>
  <c r="DW99" i="14" s="1"/>
  <c r="DX94" i="14" s="1"/>
  <c r="DX99" i="14" s="1"/>
  <c r="DY94" i="14" s="1"/>
  <c r="DY99" i="14" s="1"/>
  <c r="DZ94" i="14" s="1"/>
  <c r="DZ99" i="14" s="1"/>
  <c r="EA94" i="14" s="1"/>
  <c r="EA99" i="14" s="1"/>
  <c r="EB94" i="14" s="1"/>
  <c r="EB99" i="14" s="1"/>
  <c r="EC94" i="14" s="1"/>
  <c r="EC99" i="14" s="1"/>
  <c r="ED94" i="14" s="1"/>
  <c r="ED99" i="14" s="1"/>
  <c r="EE94" i="14" s="1"/>
  <c r="EE99" i="14" s="1"/>
  <c r="EF94" i="14" s="1"/>
  <c r="EF99" i="14" s="1"/>
  <c r="EG94" i="14" s="1"/>
  <c r="EG99" i="14" s="1"/>
  <c r="EH94" i="14" s="1"/>
  <c r="EH99" i="14" s="1"/>
  <c r="EI94" i="14" s="1"/>
  <c r="EI99" i="14" s="1"/>
  <c r="EJ94" i="14" s="1"/>
  <c r="EJ99" i="14" s="1"/>
  <c r="EK94" i="14" s="1"/>
  <c r="EK99" i="14" s="1"/>
  <c r="EL94" i="14" s="1"/>
  <c r="EL99" i="14" s="1"/>
  <c r="EM94" i="14" s="1"/>
  <c r="EM99" i="14" s="1"/>
  <c r="EN94" i="14" s="1"/>
  <c r="EN99" i="14" s="1"/>
  <c r="EO94" i="14" s="1"/>
  <c r="EO99" i="14" s="1"/>
  <c r="EP94" i="14" s="1"/>
  <c r="EP99" i="14" s="1"/>
  <c r="EQ94" i="14" s="1"/>
  <c r="EQ99" i="14" s="1"/>
  <c r="ER94" i="14" s="1"/>
  <c r="ER99" i="14" s="1"/>
  <c r="ES94" i="14" s="1"/>
  <c r="ES99" i="14" s="1"/>
  <c r="ET94" i="14" s="1"/>
  <c r="ET99" i="14" s="1"/>
  <c r="EU94" i="14" s="1"/>
  <c r="EU99" i="14" s="1"/>
  <c r="EV94" i="14" s="1"/>
  <c r="EV99" i="14" s="1"/>
  <c r="EW94" i="14" s="1"/>
  <c r="EW99" i="14" s="1"/>
  <c r="EX94" i="14" s="1"/>
  <c r="EX99" i="14" s="1"/>
  <c r="EY94" i="14" s="1"/>
  <c r="EY99" i="14" s="1"/>
  <c r="EZ94" i="14" s="1"/>
  <c r="EZ99" i="14" s="1"/>
  <c r="FA94" i="14" s="1"/>
  <c r="FA99" i="14" s="1"/>
  <c r="FB94" i="14" s="1"/>
  <c r="FB99" i="14" s="1"/>
  <c r="FC94" i="14" s="1"/>
  <c r="FC99" i="14" s="1"/>
  <c r="FD94" i="14" s="1"/>
  <c r="FD99" i="14" s="1"/>
  <c r="FE94" i="14" s="1"/>
  <c r="FE99" i="14" s="1"/>
  <c r="FF94" i="14" s="1"/>
  <c r="FF99" i="14" s="1"/>
  <c r="FG94" i="14" s="1"/>
  <c r="FG99" i="14" s="1"/>
  <c r="FH94" i="14" s="1"/>
  <c r="FH99" i="14" s="1"/>
  <c r="FI94" i="14" s="1"/>
  <c r="FI99" i="14" s="1"/>
  <c r="FJ94" i="14" s="1"/>
  <c r="FJ99" i="14" s="1"/>
  <c r="FK94" i="14" s="1"/>
  <c r="FK99" i="14" s="1"/>
  <c r="FL94" i="14" s="1"/>
  <c r="FL99" i="14" s="1"/>
  <c r="FM94" i="14" s="1"/>
  <c r="FM99" i="14" s="1"/>
  <c r="FN94" i="14" s="1"/>
  <c r="FN99" i="14" s="1"/>
  <c r="FO94" i="14" s="1"/>
  <c r="FO99" i="14" s="1"/>
  <c r="FP94" i="14" s="1"/>
  <c r="FP99" i="14" s="1"/>
  <c r="FQ94" i="14" s="1"/>
  <c r="FQ99" i="14" s="1"/>
  <c r="FR94" i="14" s="1"/>
  <c r="FR99" i="14" s="1"/>
  <c r="FS94" i="14" s="1"/>
  <c r="FS99" i="14" s="1"/>
  <c r="FT94" i="14" s="1"/>
  <c r="FT99" i="14" s="1"/>
  <c r="FU94" i="14" s="1"/>
  <c r="FU99" i="14" s="1"/>
  <c r="FV94" i="14" s="1"/>
  <c r="FV99" i="14" s="1"/>
  <c r="FW94" i="14" s="1"/>
  <c r="FW99" i="14" s="1"/>
  <c r="FX94" i="14" s="1"/>
  <c r="FX99" i="14" s="1"/>
  <c r="FY94" i="14" s="1"/>
  <c r="FY99" i="14" s="1"/>
  <c r="FZ94" i="14" s="1"/>
  <c r="FZ99" i="14" s="1"/>
  <c r="GA94" i="14" s="1"/>
  <c r="GA99" i="14" s="1"/>
  <c r="GB94" i="14" s="1"/>
  <c r="GB99" i="14" s="1"/>
  <c r="GC94" i="14" s="1"/>
  <c r="GC99" i="14" s="1"/>
  <c r="GD94" i="14" s="1"/>
  <c r="GD99" i="14" s="1"/>
  <c r="GE94" i="14" s="1"/>
  <c r="GE99" i="14" s="1"/>
  <c r="GF94" i="14" s="1"/>
  <c r="GF99" i="14" s="1"/>
  <c r="GG94" i="14" s="1"/>
  <c r="GG99" i="14" s="1"/>
  <c r="GH94" i="14" s="1"/>
  <c r="GH99" i="14" s="1"/>
  <c r="GI94" i="14" s="1"/>
  <c r="GI99" i="14" s="1"/>
  <c r="GJ94" i="14" s="1"/>
  <c r="GJ99" i="14" s="1"/>
  <c r="GK94" i="14" s="1"/>
  <c r="GK99" i="14" s="1"/>
  <c r="GL94" i="14" s="1"/>
  <c r="GL99" i="14" s="1"/>
  <c r="GM94" i="14" s="1"/>
  <c r="GM99" i="14" s="1"/>
  <c r="GN94" i="14" s="1"/>
  <c r="GN99" i="14" s="1"/>
  <c r="GO94" i="14" s="1"/>
  <c r="GO99" i="14" s="1"/>
  <c r="GP94" i="14" s="1"/>
  <c r="GP99" i="14" s="1"/>
  <c r="GQ94" i="14" s="1"/>
  <c r="GQ99" i="14" s="1"/>
  <c r="GR94" i="14" s="1"/>
  <c r="GR99" i="14" s="1"/>
  <c r="GS94" i="14" s="1"/>
  <c r="GS99" i="14" s="1"/>
  <c r="GT94" i="14" s="1"/>
  <c r="GT99" i="14" s="1"/>
  <c r="GU94" i="14" s="1"/>
  <c r="GU99" i="14" s="1"/>
  <c r="GV94" i="14" s="1"/>
  <c r="GV99" i="14" s="1"/>
  <c r="GW94" i="14" s="1"/>
  <c r="GW99" i="14" s="1"/>
  <c r="GX94" i="14" s="1"/>
  <c r="GX99" i="14" s="1"/>
  <c r="GY94" i="14" s="1"/>
  <c r="GY99" i="14" s="1"/>
  <c r="GZ94" i="14" s="1"/>
  <c r="GZ99" i="14" s="1"/>
  <c r="HA94" i="14" s="1"/>
  <c r="HA99" i="14" s="1"/>
  <c r="HB94" i="14" s="1"/>
  <c r="HB99" i="14" s="1"/>
  <c r="HC94" i="14" s="1"/>
  <c r="HC99" i="14" s="1"/>
  <c r="HD94" i="14" s="1"/>
  <c r="HD99" i="14" s="1"/>
  <c r="HE94" i="14" s="1"/>
  <c r="HE99" i="14" s="1"/>
  <c r="HF94" i="14" s="1"/>
  <c r="HF99" i="14" s="1"/>
  <c r="HG94" i="14" s="1"/>
  <c r="HG99" i="14" s="1"/>
  <c r="HH94" i="14" s="1"/>
  <c r="HH99" i="14" s="1"/>
  <c r="HI94" i="14" s="1"/>
  <c r="HI99" i="14" s="1"/>
  <c r="HJ94" i="14" s="1"/>
  <c r="HJ99" i="14" s="1"/>
  <c r="HK94" i="14" s="1"/>
  <c r="HK99" i="14" s="1"/>
  <c r="HL94" i="14" s="1"/>
  <c r="HL99" i="14" s="1"/>
  <c r="HM94" i="14" s="1"/>
  <c r="HM99" i="14" s="1"/>
  <c r="HN94" i="14" s="1"/>
  <c r="HN99" i="14" s="1"/>
  <c r="HO94" i="14" s="1"/>
  <c r="HO99" i="14" s="1"/>
  <c r="HP94" i="14" s="1"/>
  <c r="HP99" i="14" s="1"/>
  <c r="HQ94" i="14" s="1"/>
  <c r="HQ99" i="14" s="1"/>
  <c r="HR94" i="14" s="1"/>
  <c r="HR99" i="14" s="1"/>
  <c r="HS94" i="14" s="1"/>
  <c r="HS99" i="14" s="1"/>
  <c r="HT94" i="14" s="1"/>
  <c r="HT99" i="14" s="1"/>
  <c r="HU94" i="14" s="1"/>
  <c r="HU99" i="14" s="1"/>
  <c r="HV94" i="14" s="1"/>
  <c r="HV99" i="14" s="1"/>
  <c r="HW94" i="14" s="1"/>
  <c r="HW99" i="14" s="1"/>
  <c r="HX94" i="14" s="1"/>
  <c r="HX99" i="14" s="1"/>
  <c r="HY94" i="14" s="1"/>
  <c r="HY99" i="14" s="1"/>
  <c r="HZ94" i="14" s="1"/>
  <c r="HZ99" i="14" s="1"/>
  <c r="IA94" i="14" s="1"/>
  <c r="IA99" i="14" s="1"/>
  <c r="IB94" i="14" s="1"/>
  <c r="IB99" i="14" s="1"/>
  <c r="IC94" i="14" s="1"/>
  <c r="IC99" i="14" s="1"/>
  <c r="ID94" i="14" s="1"/>
  <c r="ID99" i="14" s="1"/>
  <c r="IE94" i="14" s="1"/>
  <c r="IE99" i="14" s="1"/>
  <c r="IF94" i="14" s="1"/>
  <c r="IF99" i="14" s="1"/>
  <c r="IG94" i="14" s="1"/>
  <c r="IG99" i="14" s="1"/>
  <c r="IH94" i="14" s="1"/>
  <c r="IH99" i="14" s="1"/>
  <c r="II94" i="14" s="1"/>
  <c r="II99" i="14" s="1"/>
  <c r="IJ94" i="14" s="1"/>
  <c r="IJ99" i="14" s="1"/>
  <c r="IK94" i="14" s="1"/>
  <c r="IK99" i="14" s="1"/>
  <c r="IL94" i="14" s="1"/>
  <c r="IL99" i="14" s="1"/>
  <c r="IM94" i="14" s="1"/>
  <c r="IM99" i="14" s="1"/>
  <c r="IN94" i="14" s="1"/>
  <c r="IN99" i="14" s="1"/>
  <c r="IO94" i="14" s="1"/>
  <c r="IO99" i="14" s="1"/>
  <c r="IP94" i="14" s="1"/>
  <c r="IP99" i="14" s="1"/>
  <c r="IQ94" i="14" s="1"/>
  <c r="IQ99" i="14" s="1"/>
  <c r="IR94" i="14" s="1"/>
  <c r="IR99" i="14" s="1"/>
  <c r="IS94" i="14" s="1"/>
  <c r="IS99" i="14" s="1"/>
  <c r="IT94" i="14" s="1"/>
  <c r="IT99" i="14" s="1"/>
  <c r="IU94" i="14" s="1"/>
  <c r="IU99" i="14" s="1"/>
  <c r="IV94" i="14" s="1"/>
  <c r="IV99" i="14" s="1"/>
  <c r="IW94" i="14" s="1"/>
  <c r="IW99" i="14" s="1"/>
  <c r="IX94" i="14" s="1"/>
  <c r="H32" i="16"/>
  <c r="H44" i="16" s="1"/>
  <c r="G46" i="16"/>
  <c r="D43" i="16"/>
  <c r="D20" i="16"/>
  <c r="L20" i="16"/>
  <c r="J20" i="16"/>
  <c r="M20" i="16"/>
  <c r="G44" i="16"/>
  <c r="H33" i="16"/>
  <c r="I33" i="16" s="1"/>
  <c r="G47" i="16"/>
  <c r="N12" i="16"/>
  <c r="D59" i="16"/>
  <c r="D41" i="16"/>
  <c r="D90" i="16"/>
  <c r="E8" i="15"/>
  <c r="F8" i="15" s="1"/>
  <c r="G8" i="15" s="1"/>
  <c r="H8" i="15" s="1"/>
  <c r="I8" i="15" s="1"/>
  <c r="J8" i="15" s="1"/>
  <c r="K8" i="15" s="1"/>
  <c r="L8" i="15" s="1"/>
  <c r="M8" i="15" s="1"/>
  <c r="N8" i="15" s="1"/>
  <c r="O8" i="15" s="1"/>
  <c r="D145" i="16"/>
  <c r="D87" i="16"/>
  <c r="D56" i="16"/>
  <c r="D38" i="16"/>
  <c r="D111" i="16"/>
  <c r="D91" i="16"/>
  <c r="D60" i="16"/>
  <c r="D42" i="16"/>
  <c r="C20" i="16"/>
  <c r="K20" i="16"/>
  <c r="G45" i="16"/>
  <c r="C147" i="16"/>
  <c r="C58" i="16"/>
  <c r="C89" i="16"/>
  <c r="D46" i="16"/>
  <c r="D55" i="16"/>
  <c r="D37" i="16"/>
  <c r="D86" i="16"/>
  <c r="G20" i="16"/>
  <c r="O20" i="16"/>
  <c r="J12" i="16"/>
  <c r="D45" i="16"/>
  <c r="D5" i="16"/>
  <c r="L5" i="16"/>
  <c r="P9" i="17"/>
  <c r="E15" i="28" s="1"/>
  <c r="F6" i="16"/>
  <c r="K12" i="16"/>
  <c r="D39" i="16"/>
  <c r="H12" i="16"/>
  <c r="I20" i="16"/>
  <c r="C40" i="16"/>
  <c r="C121" i="16"/>
  <c r="D121" i="16" s="1"/>
  <c r="C116" i="16"/>
  <c r="D116" i="16" s="1"/>
  <c r="C120" i="16"/>
  <c r="D120" i="16" s="1"/>
  <c r="C117" i="16"/>
  <c r="D117" i="16" s="1"/>
  <c r="D115" i="16"/>
  <c r="C119" i="16"/>
  <c r="D119" i="16" s="1"/>
  <c r="C118" i="16"/>
  <c r="D118" i="16" s="1"/>
  <c r="D127" i="16" s="1"/>
  <c r="C124" i="16"/>
  <c r="C143" i="16"/>
  <c r="C105" i="16"/>
  <c r="C54" i="16"/>
  <c r="C12" i="16"/>
  <c r="C38" i="16"/>
  <c r="G43" i="16"/>
  <c r="D147" i="16"/>
  <c r="F20" i="16"/>
  <c r="N20" i="16"/>
  <c r="C43" i="16"/>
  <c r="C100" i="16"/>
  <c r="D100" i="16" s="1"/>
  <c r="D109" i="16" s="1"/>
  <c r="C101" i="16"/>
  <c r="D101" i="16" s="1"/>
  <c r="D110" i="16" s="1"/>
  <c r="C97" i="16"/>
  <c r="D97" i="16" s="1"/>
  <c r="D106" i="16" s="1"/>
  <c r="C98" i="16"/>
  <c r="D98" i="16" s="1"/>
  <c r="D107" i="16" s="1"/>
  <c r="C99" i="16"/>
  <c r="D99" i="16" s="1"/>
  <c r="D108" i="16" s="1"/>
  <c r="E21" i="17"/>
  <c r="F21" i="17" s="1"/>
  <c r="G21" i="17" s="1"/>
  <c r="H21" i="17" s="1"/>
  <c r="I21" i="17" s="1"/>
  <c r="J21" i="17" s="1"/>
  <c r="K21" i="17" s="1"/>
  <c r="L21" i="17" s="1"/>
  <c r="M21" i="17" s="1"/>
  <c r="N21" i="17" s="1"/>
  <c r="O21" i="17" s="1"/>
  <c r="P20" i="17" s="1"/>
  <c r="P22" i="17"/>
  <c r="P25" i="17"/>
  <c r="E29" i="17"/>
  <c r="C88" i="16"/>
  <c r="C60" i="16"/>
  <c r="D96" i="16"/>
  <c r="P24" i="17"/>
  <c r="D29" i="17"/>
  <c r="D146" i="16"/>
  <c r="D88" i="16"/>
  <c r="H20" i="16"/>
  <c r="P20" i="16"/>
  <c r="D58" i="16"/>
  <c r="C87" i="16"/>
  <c r="C111" i="16"/>
  <c r="C91" i="16"/>
  <c r="E12" i="16"/>
  <c r="M12" i="16"/>
  <c r="C57" i="16"/>
  <c r="F20" i="18"/>
  <c r="L21" i="18" s="1"/>
  <c r="C86" i="16"/>
  <c r="C55" i="16"/>
  <c r="C90" i="16"/>
  <c r="C59" i="16"/>
  <c r="C56" i="16"/>
  <c r="B29" i="17"/>
  <c r="J29" i="17"/>
  <c r="P10" i="17"/>
  <c r="F15" i="28" s="1"/>
  <c r="P12" i="17"/>
  <c r="H15" i="28" s="1"/>
  <c r="M29" i="17"/>
  <c r="P23" i="17"/>
  <c r="F8" i="18"/>
  <c r="I9" i="18" s="1"/>
  <c r="F17" i="18"/>
  <c r="K18" i="18" s="1"/>
  <c r="N29" i="17"/>
  <c r="E23" i="20"/>
  <c r="D38" i="3" s="1"/>
  <c r="E16" i="20"/>
  <c r="E17" i="20" s="1"/>
  <c r="P8" i="17"/>
  <c r="D15" i="28" s="1"/>
  <c r="P16" i="17"/>
  <c r="C29" i="17"/>
  <c r="K29" i="17"/>
  <c r="F29" i="17"/>
  <c r="F38" i="18"/>
  <c r="P27" i="17"/>
  <c r="F14" i="18"/>
  <c r="L15" i="18" s="1"/>
  <c r="H49" i="18"/>
  <c r="F49" i="18" s="1"/>
  <c r="P26" i="17"/>
  <c r="F11" i="18"/>
  <c r="C15" i="28" l="1"/>
  <c r="H47" i="16"/>
  <c r="C106" i="16"/>
  <c r="C144" i="16"/>
  <c r="C149" i="16"/>
  <c r="IY24" i="14"/>
  <c r="IY32" i="14" s="1"/>
  <c r="IZ24" i="14" s="1"/>
  <c r="IZ32" i="14" s="1"/>
  <c r="JA24" i="14" s="1"/>
  <c r="JA32" i="14" s="1"/>
  <c r="JB24" i="14" s="1"/>
  <c r="JB32" i="14" s="1"/>
  <c r="JC24" i="14" s="1"/>
  <c r="JC32" i="14" s="1"/>
  <c r="JD24" i="14" s="1"/>
  <c r="JD32" i="14" s="1"/>
  <c r="JE24" i="14" s="1"/>
  <c r="JE32" i="14" s="1"/>
  <c r="JF24" i="14" s="1"/>
  <c r="JF32" i="14" s="1"/>
  <c r="JG24" i="14" s="1"/>
  <c r="JG32" i="14" s="1"/>
  <c r="JH24" i="14" s="1"/>
  <c r="JH32" i="14" s="1"/>
  <c r="JI24" i="14" s="1"/>
  <c r="JI32" i="14" s="1"/>
  <c r="HC21" i="14"/>
  <c r="HD15" i="14" s="1"/>
  <c r="HD21" i="14" s="1"/>
  <c r="HE15" i="14" s="1"/>
  <c r="HE21" i="14" s="1"/>
  <c r="HF15" i="14" s="1"/>
  <c r="HF21" i="14" s="1"/>
  <c r="HG15" i="14" s="1"/>
  <c r="HG21" i="14" s="1"/>
  <c r="HH15" i="14" s="1"/>
  <c r="HH21" i="14" s="1"/>
  <c r="HI15" i="14" s="1"/>
  <c r="HI21" i="14" s="1"/>
  <c r="HJ15" i="14" s="1"/>
  <c r="HJ21" i="14" s="1"/>
  <c r="HK15" i="14" s="1"/>
  <c r="HK21" i="14" s="1"/>
  <c r="HL15" i="14" s="1"/>
  <c r="HL21" i="14" s="1"/>
  <c r="HM15" i="14" s="1"/>
  <c r="HM21" i="14" s="1"/>
  <c r="HN15" i="14" s="1"/>
  <c r="HN21" i="14" s="1"/>
  <c r="HO15" i="14" s="1"/>
  <c r="HO21" i="14" s="1"/>
  <c r="HP15" i="14" s="1"/>
  <c r="HP21" i="14" s="1"/>
  <c r="HQ15" i="14" s="1"/>
  <c r="HQ21" i="14" s="1"/>
  <c r="HR15" i="14" s="1"/>
  <c r="HR21" i="14" s="1"/>
  <c r="HS15" i="14" s="1"/>
  <c r="HS21" i="14" s="1"/>
  <c r="HT15" i="14" s="1"/>
  <c r="HT21" i="14" s="1"/>
  <c r="HU15" i="14" s="1"/>
  <c r="HU21" i="14" s="1"/>
  <c r="HV15" i="14" s="1"/>
  <c r="HV21" i="14" s="1"/>
  <c r="HW15" i="14" s="1"/>
  <c r="HW21" i="14" s="1"/>
  <c r="HX15" i="14" s="1"/>
  <c r="HX21" i="14" s="1"/>
  <c r="HY15" i="14" s="1"/>
  <c r="HY21" i="14" s="1"/>
  <c r="HZ15" i="14" s="1"/>
  <c r="HZ21" i="14" s="1"/>
  <c r="IA15" i="14" s="1"/>
  <c r="IA21" i="14" s="1"/>
  <c r="IB15" i="14" s="1"/>
  <c r="IB21" i="14" s="1"/>
  <c r="IC15" i="14" s="1"/>
  <c r="IC21" i="14" s="1"/>
  <c r="ID15" i="14" s="1"/>
  <c r="ID21" i="14" s="1"/>
  <c r="IE15" i="14" s="1"/>
  <c r="IE21" i="14" s="1"/>
  <c r="IF15" i="14" s="1"/>
  <c r="IF21" i="14" s="1"/>
  <c r="IG15" i="14" s="1"/>
  <c r="IG21" i="14" s="1"/>
  <c r="IH15" i="14" s="1"/>
  <c r="IH21" i="14" s="1"/>
  <c r="II15" i="14" s="1"/>
  <c r="II21" i="14" s="1"/>
  <c r="IJ15" i="14" s="1"/>
  <c r="IJ21" i="14" s="1"/>
  <c r="IK15" i="14" s="1"/>
  <c r="IK21" i="14" s="1"/>
  <c r="IL15" i="14" s="1"/>
  <c r="IL21" i="14" s="1"/>
  <c r="IM15" i="14" s="1"/>
  <c r="IM21" i="14" s="1"/>
  <c r="IN15" i="14" s="1"/>
  <c r="IN21" i="14" s="1"/>
  <c r="IO15" i="14" s="1"/>
  <c r="IO21" i="14" s="1"/>
  <c r="IP15" i="14" s="1"/>
  <c r="IP21" i="14" s="1"/>
  <c r="IQ15" i="14" s="1"/>
  <c r="IQ21" i="14" s="1"/>
  <c r="IR15" i="14" s="1"/>
  <c r="IR21" i="14" s="1"/>
  <c r="IS15" i="14" s="1"/>
  <c r="IS21" i="14" s="1"/>
  <c r="IT15" i="14" s="1"/>
  <c r="IT21" i="14" s="1"/>
  <c r="IU15" i="14" s="1"/>
  <c r="IU21" i="14" s="1"/>
  <c r="IV15" i="14" s="1"/>
  <c r="IV21" i="14" s="1"/>
  <c r="IW15" i="14" s="1"/>
  <c r="IW21" i="14" s="1"/>
  <c r="IX15" i="14" s="1"/>
  <c r="C146" i="16"/>
  <c r="C145" i="16"/>
  <c r="C107" i="16"/>
  <c r="J10" i="3"/>
  <c r="H10" i="3"/>
  <c r="I10" i="3"/>
  <c r="F10" i="3"/>
  <c r="G10" i="3"/>
  <c r="K10" i="3"/>
  <c r="P15" i="17"/>
  <c r="C130" i="16"/>
  <c r="F27" i="18"/>
  <c r="D130" i="16"/>
  <c r="D72" i="16" s="1"/>
  <c r="C110" i="16"/>
  <c r="D128" i="16"/>
  <c r="D70" i="16" s="1"/>
  <c r="H18" i="18"/>
  <c r="H9" i="18"/>
  <c r="L9" i="18"/>
  <c r="G12" i="16"/>
  <c r="C127" i="16"/>
  <c r="C148" i="16"/>
  <c r="C108" i="16"/>
  <c r="P29" i="17"/>
  <c r="C48" i="16"/>
  <c r="G18" i="18"/>
  <c r="K31" i="16"/>
  <c r="J43" i="16"/>
  <c r="M12" i="18"/>
  <c r="L12" i="18"/>
  <c r="K12" i="18"/>
  <c r="I12" i="18"/>
  <c r="J12" i="18"/>
  <c r="D69" i="16"/>
  <c r="D143" i="16"/>
  <c r="D150" i="16" s="1"/>
  <c r="D124" i="16"/>
  <c r="D105" i="16"/>
  <c r="D112" i="16" s="1"/>
  <c r="D54" i="16"/>
  <c r="D61" i="16" s="1"/>
  <c r="D12" i="16"/>
  <c r="D85" i="16"/>
  <c r="D36" i="16"/>
  <c r="D48" i="16" s="1"/>
  <c r="M18" i="18"/>
  <c r="L18" i="18"/>
  <c r="J18" i="18"/>
  <c r="I18" i="18"/>
  <c r="C109" i="16"/>
  <c r="D126" i="16"/>
  <c r="D68" i="16" s="1"/>
  <c r="IW43" i="14"/>
  <c r="IX35" i="14" s="1"/>
  <c r="C61" i="16"/>
  <c r="M15" i="18"/>
  <c r="K15" i="18"/>
  <c r="I15" i="18"/>
  <c r="H15" i="18"/>
  <c r="M9" i="18"/>
  <c r="J9" i="18"/>
  <c r="G9" i="18"/>
  <c r="J15" i="18"/>
  <c r="M21" i="18"/>
  <c r="I21" i="18"/>
  <c r="H21" i="18"/>
  <c r="G21" i="18"/>
  <c r="K21" i="18"/>
  <c r="C126" i="16"/>
  <c r="C92" i="16"/>
  <c r="D125" i="16"/>
  <c r="D67" i="16" s="1"/>
  <c r="P8" i="15"/>
  <c r="F12" i="16"/>
  <c r="K9" i="18"/>
  <c r="C129" i="16"/>
  <c r="C125" i="16"/>
  <c r="J21" i="18"/>
  <c r="L12" i="16"/>
  <c r="C128" i="16"/>
  <c r="D129" i="16"/>
  <c r="D71" i="16" s="1"/>
  <c r="J33" i="16"/>
  <c r="I47" i="16"/>
  <c r="C66" i="16"/>
  <c r="H12" i="18"/>
  <c r="I32" i="16"/>
  <c r="H46" i="16"/>
  <c r="G15" i="18"/>
  <c r="E10" i="3"/>
  <c r="H45" i="16"/>
  <c r="G12" i="18"/>
  <c r="D113" i="14"/>
  <c r="D114" i="14"/>
  <c r="E56" i="14"/>
  <c r="BX65" i="14"/>
  <c r="BX66" i="14" s="1"/>
  <c r="BX112" i="14" s="1"/>
  <c r="BX11" i="14"/>
  <c r="BX12" i="14" s="1"/>
  <c r="BY6" i="14" s="1"/>
  <c r="BY12" i="14" s="1"/>
  <c r="BZ6" i="14" s="1"/>
  <c r="BZ12" i="14" s="1"/>
  <c r="CA6" i="14" s="1"/>
  <c r="CA12" i="14" s="1"/>
  <c r="CB6" i="14" s="1"/>
  <c r="CB12" i="14" s="1"/>
  <c r="CC6" i="14" s="1"/>
  <c r="CC12" i="14" s="1"/>
  <c r="CD6" i="14" s="1"/>
  <c r="CD12" i="14" s="1"/>
  <c r="CE6" i="14" s="1"/>
  <c r="CE12" i="14" s="1"/>
  <c r="CF6" i="14" s="1"/>
  <c r="CF12" i="14" s="1"/>
  <c r="CG6" i="14" s="1"/>
  <c r="CG12" i="14" s="1"/>
  <c r="CH6" i="14" s="1"/>
  <c r="CH12" i="14" s="1"/>
  <c r="CI6" i="14" s="1"/>
  <c r="CI12" i="14" s="1"/>
  <c r="CJ6" i="14" s="1"/>
  <c r="CJ12" i="14" s="1"/>
  <c r="CK6" i="14" s="1"/>
  <c r="CK12" i="14" s="1"/>
  <c r="CL6" i="14" s="1"/>
  <c r="CL12" i="14" s="1"/>
  <c r="CM6" i="14" s="1"/>
  <c r="CM12" i="14" s="1"/>
  <c r="CN6" i="14" s="1"/>
  <c r="CN12" i="14" s="1"/>
  <c r="CO6" i="14" s="1"/>
  <c r="CO12" i="14" s="1"/>
  <c r="CP6" i="14" s="1"/>
  <c r="CP12" i="14" s="1"/>
  <c r="CQ6" i="14" s="1"/>
  <c r="CQ12" i="14" s="1"/>
  <c r="CR6" i="14" s="1"/>
  <c r="CR12" i="14" s="1"/>
  <c r="CS6" i="14" s="1"/>
  <c r="CS12" i="14" s="1"/>
  <c r="CT6" i="14" s="1"/>
  <c r="CT12" i="14" s="1"/>
  <c r="CU6" i="14" s="1"/>
  <c r="CU12" i="14" s="1"/>
  <c r="CV6" i="14" s="1"/>
  <c r="CV12" i="14" s="1"/>
  <c r="CW6" i="14" s="1"/>
  <c r="CW12" i="14" s="1"/>
  <c r="CX6" i="14" s="1"/>
  <c r="CX12" i="14" s="1"/>
  <c r="CY6" i="14" s="1"/>
  <c r="CY12" i="14" s="1"/>
  <c r="CZ6" i="14" s="1"/>
  <c r="CZ12" i="14" s="1"/>
  <c r="DA6" i="14" s="1"/>
  <c r="DA12" i="14" s="1"/>
  <c r="DB6" i="14" s="1"/>
  <c r="DB12" i="14" s="1"/>
  <c r="DC6" i="14" s="1"/>
  <c r="DC12" i="14" s="1"/>
  <c r="DD6" i="14" s="1"/>
  <c r="DD12" i="14" s="1"/>
  <c r="DE6" i="14" s="1"/>
  <c r="DE12" i="14" s="1"/>
  <c r="DF6" i="14" s="1"/>
  <c r="DF12" i="14" s="1"/>
  <c r="DG6" i="14" s="1"/>
  <c r="DG12" i="14" s="1"/>
  <c r="DH6" i="14" s="1"/>
  <c r="DH12" i="14" s="1"/>
  <c r="DI6" i="14" s="1"/>
  <c r="DI12" i="14" s="1"/>
  <c r="DJ6" i="14" s="1"/>
  <c r="DJ12" i="14" s="1"/>
  <c r="DK6" i="14" s="1"/>
  <c r="DK12" i="14" s="1"/>
  <c r="DL6" i="14" s="1"/>
  <c r="DL12" i="14" s="1"/>
  <c r="DM6" i="14" s="1"/>
  <c r="DM12" i="14" s="1"/>
  <c r="DN6" i="14" s="1"/>
  <c r="DN12" i="14" s="1"/>
  <c r="DO6" i="14" s="1"/>
  <c r="DO12" i="14" s="1"/>
  <c r="DP6" i="14" s="1"/>
  <c r="DP12" i="14" s="1"/>
  <c r="DQ6" i="14" s="1"/>
  <c r="DQ12" i="14" s="1"/>
  <c r="DR6" i="14" s="1"/>
  <c r="DR12" i="14" s="1"/>
  <c r="DS6" i="14" s="1"/>
  <c r="DS12" i="14" s="1"/>
  <c r="DT6" i="14" s="1"/>
  <c r="DT12" i="14" s="1"/>
  <c r="DU6" i="14" s="1"/>
  <c r="DU12" i="14" s="1"/>
  <c r="DV6" i="14" s="1"/>
  <c r="DV12" i="14" s="1"/>
  <c r="DW6" i="14" s="1"/>
  <c r="DW12" i="14" s="1"/>
  <c r="DX6" i="14" s="1"/>
  <c r="DX12" i="14" s="1"/>
  <c r="DY6" i="14" s="1"/>
  <c r="DY12" i="14" s="1"/>
  <c r="DZ6" i="14" s="1"/>
  <c r="DZ12" i="14" s="1"/>
  <c r="EA6" i="14" s="1"/>
  <c r="EA12" i="14" s="1"/>
  <c r="EB6" i="14" s="1"/>
  <c r="EB12" i="14" s="1"/>
  <c r="EC6" i="14" s="1"/>
  <c r="EC12" i="14" s="1"/>
  <c r="ED6" i="14" s="1"/>
  <c r="ED12" i="14" s="1"/>
  <c r="EE6" i="14" s="1"/>
  <c r="EE12" i="14" s="1"/>
  <c r="EF6" i="14" s="1"/>
  <c r="EF12" i="14" s="1"/>
  <c r="EG6" i="14" s="1"/>
  <c r="EG12" i="14" s="1"/>
  <c r="EH6" i="14" s="1"/>
  <c r="EH12" i="14" s="1"/>
  <c r="EI6" i="14" s="1"/>
  <c r="EI12" i="14" s="1"/>
  <c r="EJ6" i="14" s="1"/>
  <c r="EJ12" i="14" s="1"/>
  <c r="EK6" i="14" s="1"/>
  <c r="EK12" i="14" s="1"/>
  <c r="EL6" i="14" s="1"/>
  <c r="EL12" i="14" s="1"/>
  <c r="EM6" i="14" s="1"/>
  <c r="EM12" i="14" s="1"/>
  <c r="EN6" i="14" s="1"/>
  <c r="EN12" i="14" s="1"/>
  <c r="EO6" i="14" s="1"/>
  <c r="EO12" i="14" s="1"/>
  <c r="EP6" i="14" s="1"/>
  <c r="EP12" i="14" s="1"/>
  <c r="EQ6" i="14" s="1"/>
  <c r="EQ12" i="14" s="1"/>
  <c r="ER6" i="14" s="1"/>
  <c r="ER12" i="14" s="1"/>
  <c r="ES6" i="14" s="1"/>
  <c r="ES12" i="14" s="1"/>
  <c r="ET6" i="14" s="1"/>
  <c r="ET12" i="14" s="1"/>
  <c r="EU6" i="14" s="1"/>
  <c r="EU12" i="14" s="1"/>
  <c r="EV6" i="14" s="1"/>
  <c r="EV12" i="14" s="1"/>
  <c r="EW6" i="14" s="1"/>
  <c r="EW12" i="14" s="1"/>
  <c r="EX6" i="14" s="1"/>
  <c r="EX12" i="14" s="1"/>
  <c r="EY6" i="14" s="1"/>
  <c r="EY12" i="14" s="1"/>
  <c r="EZ6" i="14" s="1"/>
  <c r="EZ12" i="14" s="1"/>
  <c r="FA6" i="14" s="1"/>
  <c r="FA12" i="14" s="1"/>
  <c r="FB6" i="14" s="1"/>
  <c r="FB12" i="14" s="1"/>
  <c r="FC6" i="14" s="1"/>
  <c r="FC12" i="14" s="1"/>
  <c r="FD6" i="14" s="1"/>
  <c r="FD12" i="14" s="1"/>
  <c r="FE6" i="14" s="1"/>
  <c r="FE12" i="14" s="1"/>
  <c r="FF6" i="14" s="1"/>
  <c r="FF12" i="14" s="1"/>
  <c r="FG6" i="14" s="1"/>
  <c r="FG12" i="14" s="1"/>
  <c r="FH6" i="14" s="1"/>
  <c r="FH12" i="14" s="1"/>
  <c r="FI6" i="14" s="1"/>
  <c r="FI12" i="14" s="1"/>
  <c r="FJ6" i="14" s="1"/>
  <c r="FJ12" i="14" s="1"/>
  <c r="FK6" i="14" s="1"/>
  <c r="FK12" i="14" s="1"/>
  <c r="FL6" i="14" s="1"/>
  <c r="FL12" i="14" s="1"/>
  <c r="FM6" i="14" s="1"/>
  <c r="FM12" i="14" s="1"/>
  <c r="FN6" i="14" s="1"/>
  <c r="FN12" i="14" s="1"/>
  <c r="FO6" i="14" s="1"/>
  <c r="FO12" i="14" s="1"/>
  <c r="FP6" i="14" s="1"/>
  <c r="FP12" i="14" s="1"/>
  <c r="FQ6" i="14" s="1"/>
  <c r="FQ12" i="14" s="1"/>
  <c r="FR6" i="14" s="1"/>
  <c r="FR12" i="14" s="1"/>
  <c r="FS6" i="14" s="1"/>
  <c r="FS12" i="14" s="1"/>
  <c r="FT6" i="14" s="1"/>
  <c r="FT12" i="14" s="1"/>
  <c r="FU6" i="14" s="1"/>
  <c r="FU12" i="14" s="1"/>
  <c r="FV6" i="14" s="1"/>
  <c r="FV12" i="14" s="1"/>
  <c r="FW6" i="14" s="1"/>
  <c r="FW12" i="14" s="1"/>
  <c r="FX6" i="14" s="1"/>
  <c r="FX12" i="14" s="1"/>
  <c r="FY6" i="14" s="1"/>
  <c r="FY12" i="14" s="1"/>
  <c r="FZ6" i="14" s="1"/>
  <c r="FZ12" i="14" s="1"/>
  <c r="GA6" i="14" s="1"/>
  <c r="GA12" i="14" s="1"/>
  <c r="GB6" i="14" s="1"/>
  <c r="GB12" i="14" s="1"/>
  <c r="GC6" i="14" s="1"/>
  <c r="GC12" i="14" s="1"/>
  <c r="GD6" i="14" s="1"/>
  <c r="GD12" i="14" s="1"/>
  <c r="GE6" i="14" s="1"/>
  <c r="GE12" i="14" s="1"/>
  <c r="GF6" i="14" s="1"/>
  <c r="GF12" i="14" s="1"/>
  <c r="GG6" i="14" s="1"/>
  <c r="GG12" i="14" s="1"/>
  <c r="GH6" i="14" s="1"/>
  <c r="GH12" i="14" s="1"/>
  <c r="GI6" i="14" s="1"/>
  <c r="GI12" i="14" s="1"/>
  <c r="GJ6" i="14" s="1"/>
  <c r="GJ12" i="14" s="1"/>
  <c r="GK6" i="14" s="1"/>
  <c r="GK12" i="14" s="1"/>
  <c r="GL6" i="14" s="1"/>
  <c r="GL12" i="14" s="1"/>
  <c r="GM6" i="14" s="1"/>
  <c r="GM12" i="14" s="1"/>
  <c r="GN6" i="14" s="1"/>
  <c r="GN12" i="14" s="1"/>
  <c r="GO6" i="14" s="1"/>
  <c r="GO12" i="14" s="1"/>
  <c r="GP6" i="14" s="1"/>
  <c r="GP12" i="14" s="1"/>
  <c r="GQ6" i="14" s="1"/>
  <c r="GQ12" i="14" s="1"/>
  <c r="GR6" i="14" s="1"/>
  <c r="GR12" i="14" s="1"/>
  <c r="GS6" i="14" s="1"/>
  <c r="GS12" i="14" s="1"/>
  <c r="GT6" i="14" s="1"/>
  <c r="GT12" i="14" s="1"/>
  <c r="GU6" i="14" s="1"/>
  <c r="GU12" i="14" s="1"/>
  <c r="GV6" i="14" s="1"/>
  <c r="GV12" i="14" s="1"/>
  <c r="GW6" i="14" s="1"/>
  <c r="GW12" i="14" s="1"/>
  <c r="GX6" i="14" s="1"/>
  <c r="GX12" i="14" s="1"/>
  <c r="GY6" i="14" s="1"/>
  <c r="GY12" i="14" s="1"/>
  <c r="GZ6" i="14" s="1"/>
  <c r="GZ12" i="14" s="1"/>
  <c r="HA6" i="14" s="1"/>
  <c r="HA12" i="14" s="1"/>
  <c r="HB6" i="14" s="1"/>
  <c r="HB12" i="14" s="1"/>
  <c r="HC6" i="14" s="1"/>
  <c r="HC12" i="14" s="1"/>
  <c r="HD6" i="14" s="1"/>
  <c r="HD12" i="14" s="1"/>
  <c r="HE6" i="14" s="1"/>
  <c r="HE12" i="14" s="1"/>
  <c r="HF6" i="14" s="1"/>
  <c r="HF12" i="14" s="1"/>
  <c r="HG6" i="14" s="1"/>
  <c r="HG12" i="14" s="1"/>
  <c r="HH6" i="14" s="1"/>
  <c r="HH12" i="14" s="1"/>
  <c r="HI6" i="14" s="1"/>
  <c r="HI12" i="14" s="1"/>
  <c r="HJ6" i="14" s="1"/>
  <c r="HJ12" i="14" s="1"/>
  <c r="HK6" i="14" s="1"/>
  <c r="HK12" i="14" s="1"/>
  <c r="HL6" i="14" s="1"/>
  <c r="HL12" i="14" s="1"/>
  <c r="HM6" i="14" s="1"/>
  <c r="HM12" i="14" s="1"/>
  <c r="HN6" i="14" s="1"/>
  <c r="HN12" i="14" s="1"/>
  <c r="HO6" i="14" s="1"/>
  <c r="HO12" i="14" s="1"/>
  <c r="HP6" i="14" s="1"/>
  <c r="HP12" i="14" s="1"/>
  <c r="HQ6" i="14" s="1"/>
  <c r="HQ12" i="14" s="1"/>
  <c r="HR6" i="14" s="1"/>
  <c r="HR12" i="14" s="1"/>
  <c r="HS6" i="14" s="1"/>
  <c r="HS12" i="14" s="1"/>
  <c r="HT6" i="14" s="1"/>
  <c r="HT12" i="14" s="1"/>
  <c r="HU6" i="14" s="1"/>
  <c r="HU12" i="14" s="1"/>
  <c r="HV6" i="14" s="1"/>
  <c r="HV12" i="14" s="1"/>
  <c r="HW6" i="14" s="1"/>
  <c r="HW12" i="14" s="1"/>
  <c r="HX6" i="14" s="1"/>
  <c r="HX12" i="14" s="1"/>
  <c r="HY6" i="14" s="1"/>
  <c r="HY12" i="14" s="1"/>
  <c r="HZ6" i="14" s="1"/>
  <c r="HZ12" i="14" s="1"/>
  <c r="IA6" i="14" s="1"/>
  <c r="IA12" i="14" s="1"/>
  <c r="IB6" i="14" s="1"/>
  <c r="IB12" i="14" s="1"/>
  <c r="IC6" i="14" s="1"/>
  <c r="IC12" i="14" s="1"/>
  <c r="ID6" i="14" s="1"/>
  <c r="ID12" i="14" s="1"/>
  <c r="IE6" i="14" s="1"/>
  <c r="IE12" i="14" s="1"/>
  <c r="IF6" i="14" s="1"/>
  <c r="IF12" i="14" s="1"/>
  <c r="IG6" i="14" s="1"/>
  <c r="IG12" i="14" s="1"/>
  <c r="IH6" i="14" s="1"/>
  <c r="IH12" i="14" s="1"/>
  <c r="II6" i="14" s="1"/>
  <c r="II12" i="14" s="1"/>
  <c r="IJ6" i="14" s="1"/>
  <c r="IJ12" i="14" s="1"/>
  <c r="IK6" i="14" s="1"/>
  <c r="IK12" i="14" s="1"/>
  <c r="IL6" i="14" s="1"/>
  <c r="IL12" i="14" s="1"/>
  <c r="IM6" i="14" s="1"/>
  <c r="IM12" i="14" s="1"/>
  <c r="IN6" i="14" s="1"/>
  <c r="IN12" i="14" s="1"/>
  <c r="IO6" i="14" s="1"/>
  <c r="IO12" i="14" s="1"/>
  <c r="IP6" i="14" s="1"/>
  <c r="IP12" i="14" s="1"/>
  <c r="IQ6" i="14" s="1"/>
  <c r="IQ12" i="14" s="1"/>
  <c r="IR6" i="14" s="1"/>
  <c r="IR12" i="14" s="1"/>
  <c r="IS6" i="14" s="1"/>
  <c r="IS12" i="14" s="1"/>
  <c r="IT6" i="14" s="1"/>
  <c r="IT12" i="14" s="1"/>
  <c r="IU6" i="14" s="1"/>
  <c r="IU12" i="14" s="1"/>
  <c r="IV6" i="14" s="1"/>
  <c r="IV12" i="14" s="1"/>
  <c r="IW6" i="14" s="1"/>
  <c r="IX90" i="14" l="1"/>
  <c r="IX91" i="14" s="1"/>
  <c r="IY81" i="14" s="1"/>
  <c r="IY91" i="14" s="1"/>
  <c r="IZ81" i="14" s="1"/>
  <c r="IZ91" i="14" s="1"/>
  <c r="JA81" i="14" s="1"/>
  <c r="JA91" i="14" s="1"/>
  <c r="JB81" i="14" s="1"/>
  <c r="JB91" i="14" s="1"/>
  <c r="JC81" i="14" s="1"/>
  <c r="JC91" i="14" s="1"/>
  <c r="JD81" i="14" s="1"/>
  <c r="JD91" i="14" s="1"/>
  <c r="JE81" i="14" s="1"/>
  <c r="JE91" i="14" s="1"/>
  <c r="JF81" i="14" s="1"/>
  <c r="JF91" i="14" s="1"/>
  <c r="JG81" i="14" s="1"/>
  <c r="JG91" i="14" s="1"/>
  <c r="JH81" i="14" s="1"/>
  <c r="JH91" i="14" s="1"/>
  <c r="JI81" i="14" s="1"/>
  <c r="JI91" i="14" s="1"/>
  <c r="IX77" i="14"/>
  <c r="IX78" i="14" s="1"/>
  <c r="IY70" i="14" s="1"/>
  <c r="IY78" i="14" s="1"/>
  <c r="F24" i="3"/>
  <c r="C72" i="16"/>
  <c r="G24" i="3"/>
  <c r="I24" i="3"/>
  <c r="J24" i="3"/>
  <c r="K24" i="3"/>
  <c r="H24" i="3"/>
  <c r="C69" i="16"/>
  <c r="C150" i="16"/>
  <c r="D115" i="14"/>
  <c r="C68" i="16"/>
  <c r="C112" i="16"/>
  <c r="C131" i="16"/>
  <c r="IX98" i="14"/>
  <c r="IX99" i="14" s="1"/>
  <c r="IY94" i="14" s="1"/>
  <c r="IY99" i="14" s="1"/>
  <c r="IZ94" i="14" s="1"/>
  <c r="IZ99" i="14" s="1"/>
  <c r="JA94" i="14" s="1"/>
  <c r="JA99" i="14" s="1"/>
  <c r="JB94" i="14" s="1"/>
  <c r="JB99" i="14" s="1"/>
  <c r="JC94" i="14" s="1"/>
  <c r="JC99" i="14" s="1"/>
  <c r="JD94" i="14" s="1"/>
  <c r="JD99" i="14" s="1"/>
  <c r="JE94" i="14" s="1"/>
  <c r="JE99" i="14" s="1"/>
  <c r="JF94" i="14" s="1"/>
  <c r="JF99" i="14" s="1"/>
  <c r="JG94" i="14" s="1"/>
  <c r="JG99" i="14" s="1"/>
  <c r="JH94" i="14" s="1"/>
  <c r="JH99" i="14" s="1"/>
  <c r="JI94" i="14" s="1"/>
  <c r="JI99" i="14" s="1"/>
  <c r="C71" i="16"/>
  <c r="L31" i="16"/>
  <c r="K43" i="16"/>
  <c r="D92" i="16"/>
  <c r="D66" i="16"/>
  <c r="D73" i="16" s="1"/>
  <c r="IX58" i="14"/>
  <c r="IW12" i="14"/>
  <c r="IX6" i="14" s="1"/>
  <c r="C70" i="16"/>
  <c r="C67" i="16"/>
  <c r="D131" i="16"/>
  <c r="K33" i="16"/>
  <c r="J47" i="16"/>
  <c r="E24" i="3"/>
  <c r="D10" i="3"/>
  <c r="J32" i="16"/>
  <c r="I44" i="16"/>
  <c r="I46" i="16"/>
  <c r="I45" i="16"/>
  <c r="E111" i="14"/>
  <c r="E67" i="14"/>
  <c r="IX42" i="14"/>
  <c r="IX43" i="14" s="1"/>
  <c r="IY35" i="14" s="1"/>
  <c r="IY43" i="14" s="1"/>
  <c r="IZ35" i="14" s="1"/>
  <c r="IZ43" i="14" s="1"/>
  <c r="JA35" i="14" s="1"/>
  <c r="JA43" i="14" s="1"/>
  <c r="JB35" i="14" s="1"/>
  <c r="JB43" i="14" s="1"/>
  <c r="JC35" i="14" s="1"/>
  <c r="JC43" i="14" s="1"/>
  <c r="JD35" i="14" s="1"/>
  <c r="JD43" i="14" s="1"/>
  <c r="JE35" i="14" s="1"/>
  <c r="JE43" i="14" s="1"/>
  <c r="JF35" i="14" s="1"/>
  <c r="JF43" i="14" s="1"/>
  <c r="JG35" i="14" s="1"/>
  <c r="JG43" i="14" s="1"/>
  <c r="JH35" i="14" s="1"/>
  <c r="JH43" i="14" s="1"/>
  <c r="JI35" i="14" s="1"/>
  <c r="IX106" i="14"/>
  <c r="IX107" i="14" s="1"/>
  <c r="IY102" i="14" s="1"/>
  <c r="IY107" i="14" s="1"/>
  <c r="IZ102" i="14" s="1"/>
  <c r="IZ107" i="14" s="1"/>
  <c r="JA102" i="14" s="1"/>
  <c r="JA107" i="14" s="1"/>
  <c r="JB102" i="14" s="1"/>
  <c r="JB107" i="14" s="1"/>
  <c r="JC102" i="14" s="1"/>
  <c r="JC107" i="14" s="1"/>
  <c r="JD102" i="14" s="1"/>
  <c r="JD107" i="14" s="1"/>
  <c r="JE102" i="14" s="1"/>
  <c r="JE107" i="14" s="1"/>
  <c r="JF102" i="14" s="1"/>
  <c r="JF107" i="14" s="1"/>
  <c r="JG102" i="14" s="1"/>
  <c r="JG107" i="14" s="1"/>
  <c r="JH102" i="14" s="1"/>
  <c r="JH107" i="14" s="1"/>
  <c r="JI102" i="14" s="1"/>
  <c r="JI107" i="14" s="1"/>
  <c r="IX20" i="14" l="1"/>
  <c r="IX21" i="14" s="1"/>
  <c r="IY15" i="14" s="1"/>
  <c r="IY21" i="14" s="1"/>
  <c r="IZ15" i="14" s="1"/>
  <c r="IZ21" i="14" s="1"/>
  <c r="JA15" i="14" s="1"/>
  <c r="JA21" i="14" s="1"/>
  <c r="JB15" i="14" s="1"/>
  <c r="JB21" i="14" s="1"/>
  <c r="JC15" i="14" s="1"/>
  <c r="JC21" i="14" s="1"/>
  <c r="JD15" i="14" s="1"/>
  <c r="JD21" i="14" s="1"/>
  <c r="JE15" i="14" s="1"/>
  <c r="JE21" i="14" s="1"/>
  <c r="JF15" i="14" s="1"/>
  <c r="JF21" i="14" s="1"/>
  <c r="JG15" i="14" s="1"/>
  <c r="JG21" i="14" s="1"/>
  <c r="JH15" i="14" s="1"/>
  <c r="JH21" i="14" s="1"/>
  <c r="JI15" i="14" s="1"/>
  <c r="JI21" i="14" s="1"/>
  <c r="JI43" i="14"/>
  <c r="D24" i="3"/>
  <c r="IZ70" i="14"/>
  <c r="C73" i="16"/>
  <c r="M31" i="16"/>
  <c r="L43" i="16"/>
  <c r="G18" i="4"/>
  <c r="E18" i="4"/>
  <c r="I18" i="4"/>
  <c r="K32" i="16"/>
  <c r="J45" i="16"/>
  <c r="J46" i="16"/>
  <c r="J44" i="16"/>
  <c r="L33" i="16"/>
  <c r="K47" i="16"/>
  <c r="H18" i="4"/>
  <c r="C18" i="4"/>
  <c r="E114" i="14"/>
  <c r="E113" i="14"/>
  <c r="E115" i="14" s="1"/>
  <c r="F56" i="14"/>
  <c r="F18" i="4"/>
  <c r="IZ78" i="14" l="1"/>
  <c r="N31" i="16"/>
  <c r="M43" i="16"/>
  <c r="F111" i="14"/>
  <c r="F67" i="14"/>
  <c r="D19" i="4"/>
  <c r="D18" i="4"/>
  <c r="K44" i="16"/>
  <c r="K45" i="16"/>
  <c r="L32" i="16"/>
  <c r="K46" i="16"/>
  <c r="M33" i="16"/>
  <c r="L47" i="16"/>
  <c r="IX65" i="14"/>
  <c r="IX11" i="14"/>
  <c r="IX12" i="14" s="1"/>
  <c r="IY6" i="14" s="1"/>
  <c r="IY12" i="14" s="1"/>
  <c r="IZ6" i="14" s="1"/>
  <c r="IZ12" i="14" s="1"/>
  <c r="JA6" i="14" s="1"/>
  <c r="JA12" i="14" s="1"/>
  <c r="JB6" i="14" s="1"/>
  <c r="JB12" i="14" s="1"/>
  <c r="JC6" i="14" s="1"/>
  <c r="JC12" i="14" s="1"/>
  <c r="JD6" i="14" s="1"/>
  <c r="JD12" i="14" s="1"/>
  <c r="JE6" i="14" s="1"/>
  <c r="JE12" i="14" s="1"/>
  <c r="JF6" i="14" s="1"/>
  <c r="JF12" i="14" s="1"/>
  <c r="JG6" i="14" s="1"/>
  <c r="JG12" i="14" s="1"/>
  <c r="JH6" i="14" s="1"/>
  <c r="JH12" i="14" s="1"/>
  <c r="JI6" i="14" s="1"/>
  <c r="IX66" i="14" l="1"/>
  <c r="IX112" i="14" s="1"/>
  <c r="JI12" i="14"/>
  <c r="JA70" i="14"/>
  <c r="O31" i="16"/>
  <c r="N43" i="16"/>
  <c r="N33" i="16"/>
  <c r="M47" i="16"/>
  <c r="F114" i="14"/>
  <c r="F113" i="14"/>
  <c r="F115" i="14" s="1"/>
  <c r="G56" i="14"/>
  <c r="M32" i="16"/>
  <c r="L45" i="16"/>
  <c r="L44" i="16"/>
  <c r="L46" i="16"/>
  <c r="JA78" i="14" l="1"/>
  <c r="P31" i="16"/>
  <c r="P43" i="16" s="1"/>
  <c r="O43" i="16"/>
  <c r="M45" i="16"/>
  <c r="M46" i="16"/>
  <c r="N32" i="16"/>
  <c r="M44" i="16"/>
  <c r="O33" i="16"/>
  <c r="N47" i="16"/>
  <c r="G111" i="14"/>
  <c r="G67" i="14"/>
  <c r="C18" i="5" l="1"/>
  <c r="C31" i="5" s="1"/>
  <c r="C38" i="5" s="1"/>
  <c r="D23" i="3" s="1"/>
  <c r="D31" i="5"/>
  <c r="JB70" i="14"/>
  <c r="P33" i="16"/>
  <c r="P47" i="16" s="1"/>
  <c r="O47" i="16"/>
  <c r="G114" i="14"/>
  <c r="G113" i="14"/>
  <c r="H56" i="14"/>
  <c r="O32" i="16"/>
  <c r="N46" i="16"/>
  <c r="N45" i="16"/>
  <c r="N44" i="16"/>
  <c r="G115" i="14" l="1"/>
  <c r="E31" i="5"/>
  <c r="JB78" i="14"/>
  <c r="P32" i="16"/>
  <c r="O46" i="16"/>
  <c r="O45" i="16"/>
  <c r="O44" i="16"/>
  <c r="H111" i="14"/>
  <c r="H67" i="14"/>
  <c r="JC70" i="14" l="1"/>
  <c r="H114" i="14"/>
  <c r="H113" i="14"/>
  <c r="I56" i="14"/>
  <c r="P46" i="16"/>
  <c r="P45" i="16"/>
  <c r="P44" i="16"/>
  <c r="H115" i="14" l="1"/>
  <c r="JC78" i="14"/>
  <c r="I111" i="14"/>
  <c r="I67" i="14"/>
  <c r="JD70" i="14" l="1"/>
  <c r="I113" i="14"/>
  <c r="I114" i="14"/>
  <c r="J56" i="14"/>
  <c r="JD78" i="14" l="1"/>
  <c r="J111" i="14"/>
  <c r="J67" i="14"/>
  <c r="I115" i="14"/>
  <c r="JE70" i="14" l="1"/>
  <c r="J113" i="14"/>
  <c r="J114" i="14"/>
  <c r="K56" i="14"/>
  <c r="JE78" i="14" l="1"/>
  <c r="K111" i="14"/>
  <c r="K67" i="14"/>
  <c r="J115" i="14"/>
  <c r="JF70" i="14" l="1"/>
  <c r="K113" i="14"/>
  <c r="K114" i="14"/>
  <c r="L56" i="14"/>
  <c r="JF78" i="14" l="1"/>
  <c r="L111" i="14"/>
  <c r="L67" i="14"/>
  <c r="K115" i="14"/>
  <c r="JG70" i="14" l="1"/>
  <c r="L113" i="14"/>
  <c r="L114" i="14"/>
  <c r="M56" i="14"/>
  <c r="JG78" i="14" l="1"/>
  <c r="L115" i="14"/>
  <c r="M111" i="14"/>
  <c r="M67" i="14"/>
  <c r="JH70" i="14" l="1"/>
  <c r="M114" i="14"/>
  <c r="M113" i="14"/>
  <c r="N56" i="14"/>
  <c r="M115" i="14" l="1"/>
  <c r="JH78" i="14"/>
  <c r="N111" i="14"/>
  <c r="N67" i="14"/>
  <c r="JI70" i="14" l="1"/>
  <c r="N114" i="14"/>
  <c r="N113" i="14"/>
  <c r="O56" i="14"/>
  <c r="JI78" i="14" l="1"/>
  <c r="O111" i="14"/>
  <c r="O67" i="14"/>
  <c r="N115" i="14"/>
  <c r="O114" i="14" l="1"/>
  <c r="O113" i="14"/>
  <c r="P56" i="14"/>
  <c r="O115" i="14" l="1"/>
  <c r="P111" i="14"/>
  <c r="P67" i="14"/>
  <c r="P114" i="14" l="1"/>
  <c r="P113" i="14"/>
  <c r="Q56" i="14"/>
  <c r="P115" i="14" l="1"/>
  <c r="Q111" i="14"/>
  <c r="Q67" i="14"/>
  <c r="Q113" i="14" l="1"/>
  <c r="Q114" i="14"/>
  <c r="R56" i="14"/>
  <c r="R111" i="14" l="1"/>
  <c r="R67" i="14"/>
  <c r="Q115" i="14"/>
  <c r="R113" i="14" l="1"/>
  <c r="R114" i="14"/>
  <c r="S56" i="14"/>
  <c r="S111" i="14" l="1"/>
  <c r="S67" i="14"/>
  <c r="R115" i="14"/>
  <c r="S113" i="14" l="1"/>
  <c r="S114" i="14"/>
  <c r="T56" i="14"/>
  <c r="T111" i="14" l="1"/>
  <c r="T67" i="14"/>
  <c r="S115" i="14"/>
  <c r="T113" i="14" l="1"/>
  <c r="T114" i="14"/>
  <c r="U56" i="14"/>
  <c r="U111" i="14" l="1"/>
  <c r="U67" i="14"/>
  <c r="T115" i="14"/>
  <c r="U114" i="14" l="1"/>
  <c r="U113" i="14"/>
  <c r="U115" i="14" s="1"/>
  <c r="V56" i="14"/>
  <c r="V111" i="14" l="1"/>
  <c r="V67" i="14"/>
  <c r="V114" i="14" l="1"/>
  <c r="V113" i="14"/>
  <c r="V115" i="14" s="1"/>
  <c r="W56" i="14"/>
  <c r="W111" i="14" l="1"/>
  <c r="W67" i="14"/>
  <c r="W114" i="14" l="1"/>
  <c r="W113" i="14"/>
  <c r="W115" i="14" s="1"/>
  <c r="X56" i="14"/>
  <c r="X111" i="14" l="1"/>
  <c r="X67" i="14"/>
  <c r="X114" i="14" l="1"/>
  <c r="X113" i="14"/>
  <c r="X115" i="14" s="1"/>
  <c r="Y56" i="14"/>
  <c r="Y111" i="14" l="1"/>
  <c r="Y67" i="14"/>
  <c r="Y113" i="14" l="1"/>
  <c r="Y114" i="14"/>
  <c r="Z56" i="14"/>
  <c r="Z111" i="14" l="1"/>
  <c r="Z67" i="14"/>
  <c r="Y115" i="14"/>
  <c r="Z113" i="14" l="1"/>
  <c r="Z114" i="14"/>
  <c r="AA56" i="14"/>
  <c r="AA111" i="14" l="1"/>
  <c r="AA67" i="14"/>
  <c r="Z115" i="14"/>
  <c r="AA113" i="14" l="1"/>
  <c r="AA114" i="14"/>
  <c r="AB56" i="14"/>
  <c r="AB111" i="14" l="1"/>
  <c r="AB67" i="14"/>
  <c r="AA115" i="14"/>
  <c r="AB113" i="14" l="1"/>
  <c r="AB114" i="14"/>
  <c r="AC56" i="14"/>
  <c r="AC111" i="14" l="1"/>
  <c r="AC67" i="14"/>
  <c r="AB115" i="14"/>
  <c r="AC114" i="14" l="1"/>
  <c r="AC113" i="14"/>
  <c r="AD56" i="14"/>
  <c r="AC115" i="14" l="1"/>
  <c r="AD111" i="14"/>
  <c r="AD67" i="14"/>
  <c r="AD114" i="14" l="1"/>
  <c r="AD113" i="14"/>
  <c r="AE56" i="14"/>
  <c r="AD115" i="14" l="1"/>
  <c r="AE111" i="14"/>
  <c r="AE67" i="14"/>
  <c r="AE114" i="14" l="1"/>
  <c r="AE113" i="14"/>
  <c r="AF56" i="14"/>
  <c r="AE115" i="14" l="1"/>
  <c r="AF111" i="14"/>
  <c r="AF67" i="14"/>
  <c r="AF114" i="14" l="1"/>
  <c r="AF113" i="14"/>
  <c r="AG56" i="14"/>
  <c r="AF115" i="14" l="1"/>
  <c r="AG111" i="14"/>
  <c r="AG67" i="14"/>
  <c r="AG113" i="14" l="1"/>
  <c r="AG114" i="14"/>
  <c r="AH56" i="14"/>
  <c r="AH111" i="14" l="1"/>
  <c r="AH67" i="14"/>
  <c r="AG115" i="14"/>
  <c r="AH113" i="14" l="1"/>
  <c r="AH114" i="14"/>
  <c r="AI56" i="14"/>
  <c r="AI111" i="14" l="1"/>
  <c r="AI67" i="14"/>
  <c r="AH115" i="14"/>
  <c r="AI113" i="14" l="1"/>
  <c r="AI114" i="14"/>
  <c r="AJ56" i="14"/>
  <c r="AJ111" i="14" l="1"/>
  <c r="AJ67" i="14"/>
  <c r="AI115" i="14"/>
  <c r="AJ113" i="14" l="1"/>
  <c r="AJ114" i="14"/>
  <c r="AK56" i="14"/>
  <c r="AK111" i="14" l="1"/>
  <c r="AK67" i="14"/>
  <c r="AJ115" i="14"/>
  <c r="AK114" i="14" l="1"/>
  <c r="AK113" i="14"/>
  <c r="AK115" i="14" s="1"/>
  <c r="AL56" i="14"/>
  <c r="AL111" i="14" l="1"/>
  <c r="AL67" i="14"/>
  <c r="AL114" i="14" l="1"/>
  <c r="AL113" i="14"/>
  <c r="AM56" i="14"/>
  <c r="AL115" i="14" l="1"/>
  <c r="AM111" i="14"/>
  <c r="AM67" i="14"/>
  <c r="AM114" i="14" l="1"/>
  <c r="AM113" i="14"/>
  <c r="AN56" i="14"/>
  <c r="AM115" i="14" l="1"/>
  <c r="AN111" i="14"/>
  <c r="AN67" i="14"/>
  <c r="AN114" i="14" l="1"/>
  <c r="AN113" i="14"/>
  <c r="AO56" i="14"/>
  <c r="AN115" i="14" l="1"/>
  <c r="AO111" i="14"/>
  <c r="AO67" i="14"/>
  <c r="AO113" i="14" l="1"/>
  <c r="AO114" i="14"/>
  <c r="AP56" i="14"/>
  <c r="AP111" i="14" l="1"/>
  <c r="AP67" i="14"/>
  <c r="AO115" i="14"/>
  <c r="AP113" i="14" l="1"/>
  <c r="AP114" i="14"/>
  <c r="AQ56" i="14"/>
  <c r="AQ111" i="14" l="1"/>
  <c r="AQ67" i="14"/>
  <c r="AP115" i="14"/>
  <c r="AQ113" i="14" l="1"/>
  <c r="AQ114" i="14"/>
  <c r="AR56" i="14"/>
  <c r="AR111" i="14" l="1"/>
  <c r="AR67" i="14"/>
  <c r="AQ115" i="14"/>
  <c r="AR113" i="14" l="1"/>
  <c r="AR114" i="14"/>
  <c r="AS56" i="14"/>
  <c r="AS111" i="14" l="1"/>
  <c r="AS67" i="14"/>
  <c r="AR115" i="14"/>
  <c r="AS114" i="14" l="1"/>
  <c r="AS113" i="14"/>
  <c r="AT56" i="14"/>
  <c r="AS115" i="14" l="1"/>
  <c r="AT111" i="14"/>
  <c r="AT67" i="14"/>
  <c r="AT114" i="14" l="1"/>
  <c r="AT113" i="14"/>
  <c r="AU56" i="14"/>
  <c r="AT115" i="14" l="1"/>
  <c r="AU111" i="14"/>
  <c r="AU67" i="14"/>
  <c r="AU114" i="14" l="1"/>
  <c r="AU113" i="14"/>
  <c r="AU115" i="14" s="1"/>
  <c r="AV56" i="14"/>
  <c r="AV111" i="14" l="1"/>
  <c r="AV67" i="14"/>
  <c r="AV114" i="14" l="1"/>
  <c r="AV113" i="14"/>
  <c r="AW56" i="14"/>
  <c r="AV115" i="14" l="1"/>
  <c r="AW111" i="14"/>
  <c r="AW67" i="14"/>
  <c r="AW113" i="14" l="1"/>
  <c r="AW114" i="14"/>
  <c r="AX56" i="14"/>
  <c r="AX111" i="14" l="1"/>
  <c r="AX67" i="14"/>
  <c r="AW115" i="14"/>
  <c r="AX113" i="14" l="1"/>
  <c r="AX114" i="14"/>
  <c r="AY56" i="14"/>
  <c r="AY111" i="14" l="1"/>
  <c r="AY67" i="14"/>
  <c r="AX115" i="14"/>
  <c r="AY113" i="14" l="1"/>
  <c r="AY114" i="14"/>
  <c r="AZ56" i="14"/>
  <c r="AZ111" i="14" l="1"/>
  <c r="AZ67" i="14"/>
  <c r="AY115" i="14"/>
  <c r="AZ113" i="14" l="1"/>
  <c r="AZ114" i="14"/>
  <c r="BA56" i="14"/>
  <c r="BA111" i="14" l="1"/>
  <c r="BA67" i="14"/>
  <c r="AZ115" i="14"/>
  <c r="BA114" i="14" l="1"/>
  <c r="BA113" i="14"/>
  <c r="BB56" i="14"/>
  <c r="BA115" i="14" l="1"/>
  <c r="BB111" i="14"/>
  <c r="BB67" i="14"/>
  <c r="BB114" i="14" l="1"/>
  <c r="BB113" i="14"/>
  <c r="BC56" i="14"/>
  <c r="BB115" i="14" l="1"/>
  <c r="BC111" i="14"/>
  <c r="BC67" i="14"/>
  <c r="BC114" i="14" l="1"/>
  <c r="BC113" i="14"/>
  <c r="BD56" i="14"/>
  <c r="BC115" i="14" l="1"/>
  <c r="BD111" i="14"/>
  <c r="BD67" i="14"/>
  <c r="BD114" i="14" l="1"/>
  <c r="BD113" i="14"/>
  <c r="BE56" i="14"/>
  <c r="BD115" i="14" l="1"/>
  <c r="BE111" i="14"/>
  <c r="BE67" i="14"/>
  <c r="BE113" i="14" l="1"/>
  <c r="BE114" i="14"/>
  <c r="BF56" i="14"/>
  <c r="BF111" i="14" l="1"/>
  <c r="BF67" i="14"/>
  <c r="BE115" i="14"/>
  <c r="BF113" i="14" l="1"/>
  <c r="BF114" i="14"/>
  <c r="BG56" i="14"/>
  <c r="BG111" i="14" l="1"/>
  <c r="BG67" i="14"/>
  <c r="BF115" i="14"/>
  <c r="BG113" i="14" l="1"/>
  <c r="BG114" i="14"/>
  <c r="BH56" i="14"/>
  <c r="BH111" i="14" l="1"/>
  <c r="BH67" i="14"/>
  <c r="BG115" i="14"/>
  <c r="BH113" i="14" l="1"/>
  <c r="BH114" i="14"/>
  <c r="BI56" i="14"/>
  <c r="BI111" i="14" l="1"/>
  <c r="BI67" i="14"/>
  <c r="BH115" i="14"/>
  <c r="BI114" i="14" l="1"/>
  <c r="BI113" i="14"/>
  <c r="BJ56" i="14"/>
  <c r="BI115" i="14" l="1"/>
  <c r="BJ111" i="14"/>
  <c r="BJ67" i="14"/>
  <c r="BJ114" i="14" l="1"/>
  <c r="BJ113" i="14"/>
  <c r="BK56" i="14"/>
  <c r="BJ115" i="14" l="1"/>
  <c r="BK111" i="14"/>
  <c r="BK67" i="14"/>
  <c r="BK114" i="14" l="1"/>
  <c r="BK113" i="14"/>
  <c r="BK115" i="14" s="1"/>
  <c r="BL56" i="14"/>
  <c r="BL111" i="14" l="1"/>
  <c r="BL67" i="14"/>
  <c r="BL114" i="14" l="1"/>
  <c r="BL113" i="14"/>
  <c r="BM56" i="14"/>
  <c r="BL115" i="14" l="1"/>
  <c r="BM111" i="14"/>
  <c r="BM67" i="14"/>
  <c r="BM113" i="14" l="1"/>
  <c r="BM114" i="14"/>
  <c r="BN56" i="14"/>
  <c r="BN111" i="14" l="1"/>
  <c r="BN67" i="14"/>
  <c r="BM115" i="14"/>
  <c r="BN113" i="14" l="1"/>
  <c r="BN114" i="14"/>
  <c r="BO56" i="14"/>
  <c r="BO111" i="14" l="1"/>
  <c r="BO67" i="14"/>
  <c r="BN115" i="14"/>
  <c r="BO113" i="14" l="1"/>
  <c r="BO114" i="14"/>
  <c r="BP56" i="14"/>
  <c r="BP111" i="14" l="1"/>
  <c r="BP67" i="14"/>
  <c r="BO115" i="14"/>
  <c r="BP113" i="14" l="1"/>
  <c r="BP114" i="14"/>
  <c r="BQ56" i="14"/>
  <c r="BQ111" i="14" l="1"/>
  <c r="BQ67" i="14"/>
  <c r="BP115" i="14"/>
  <c r="BQ114" i="14" l="1"/>
  <c r="BQ113" i="14"/>
  <c r="BQ115" i="14" s="1"/>
  <c r="BR56" i="14"/>
  <c r="BR111" i="14" l="1"/>
  <c r="BR67" i="14"/>
  <c r="BR114" i="14" l="1"/>
  <c r="BR113" i="14"/>
  <c r="BS56" i="14"/>
  <c r="BR115" i="14" l="1"/>
  <c r="BS111" i="14"/>
  <c r="BS67" i="14"/>
  <c r="BS114" i="14" l="1"/>
  <c r="BS113" i="14"/>
  <c r="BS115" i="14" s="1"/>
  <c r="BT56" i="14"/>
  <c r="BT111" i="14" l="1"/>
  <c r="BT67" i="14"/>
  <c r="BT114" i="14" l="1"/>
  <c r="BT113" i="14"/>
  <c r="BT115" i="14" s="1"/>
  <c r="BU56" i="14"/>
  <c r="BU111" i="14" l="1"/>
  <c r="BU67" i="14"/>
  <c r="BU113" i="14" l="1"/>
  <c r="BU114" i="14"/>
  <c r="BV56" i="14"/>
  <c r="BV111" i="14" l="1"/>
  <c r="BV67" i="14"/>
  <c r="BU115" i="14"/>
  <c r="BV113" i="14" l="1"/>
  <c r="BV114" i="14"/>
  <c r="BW56" i="14"/>
  <c r="BW111" i="14" l="1"/>
  <c r="BW67" i="14"/>
  <c r="BV115" i="14"/>
  <c r="BW113" i="14" l="1"/>
  <c r="BW114" i="14"/>
  <c r="BX56" i="14"/>
  <c r="BX111" i="14" l="1"/>
  <c r="BX67" i="14"/>
  <c r="BW115" i="14"/>
  <c r="BX113" i="14" l="1"/>
  <c r="BX114" i="14"/>
  <c r="BY56" i="14"/>
  <c r="BY111" i="14" l="1"/>
  <c r="BY67" i="14"/>
  <c r="BX115" i="14"/>
  <c r="BY114" i="14" l="1"/>
  <c r="BY113" i="14"/>
  <c r="BY115" i="14" s="1"/>
  <c r="BZ56" i="14"/>
  <c r="BZ111" i="14" l="1"/>
  <c r="BZ67" i="14"/>
  <c r="BZ114" i="14" l="1"/>
  <c r="BZ113" i="14"/>
  <c r="CA56" i="14"/>
  <c r="BZ115" i="14" l="1"/>
  <c r="CA111" i="14"/>
  <c r="CA67" i="14"/>
  <c r="CA114" i="14" l="1"/>
  <c r="CA113" i="14"/>
  <c r="CB56" i="14"/>
  <c r="CA115" i="14" l="1"/>
  <c r="CB111" i="14"/>
  <c r="CB67" i="14"/>
  <c r="CB114" i="14" l="1"/>
  <c r="CB113" i="14"/>
  <c r="CB115" i="14" s="1"/>
  <c r="CC56" i="14"/>
  <c r="CC111" i="14" l="1"/>
  <c r="CC67" i="14"/>
  <c r="CC113" i="14" l="1"/>
  <c r="CC114" i="14"/>
  <c r="CD56" i="14"/>
  <c r="CD111" i="14" l="1"/>
  <c r="CD67" i="14"/>
  <c r="CC115" i="14"/>
  <c r="CD113" i="14" l="1"/>
  <c r="CD114" i="14"/>
  <c r="CE56" i="14"/>
  <c r="CE111" i="14" l="1"/>
  <c r="CE67" i="14"/>
  <c r="CD115" i="14"/>
  <c r="CE113" i="14" l="1"/>
  <c r="CE114" i="14"/>
  <c r="CF56" i="14"/>
  <c r="CE115" i="14" l="1"/>
  <c r="CF111" i="14"/>
  <c r="CF67" i="14"/>
  <c r="CF113" i="14" l="1"/>
  <c r="CF114" i="14"/>
  <c r="CG56" i="14"/>
  <c r="CG111" i="14" l="1"/>
  <c r="CG67" i="14"/>
  <c r="CF115" i="14"/>
  <c r="CG114" i="14" l="1"/>
  <c r="CG113" i="14"/>
  <c r="CG115" i="14" s="1"/>
  <c r="CH56" i="14"/>
  <c r="CH111" i="14" l="1"/>
  <c r="CH67" i="14"/>
  <c r="CH114" i="14" l="1"/>
  <c r="CH113" i="14"/>
  <c r="CH115" i="14" s="1"/>
  <c r="CI56" i="14"/>
  <c r="CI111" i="14" l="1"/>
  <c r="CI67" i="14"/>
  <c r="CI114" i="14" l="1"/>
  <c r="CI113" i="14"/>
  <c r="CI115" i="14" s="1"/>
  <c r="CJ56" i="14"/>
  <c r="CJ111" i="14" l="1"/>
  <c r="CJ67" i="14"/>
  <c r="CJ114" i="14" l="1"/>
  <c r="CJ113" i="14"/>
  <c r="CJ115" i="14" s="1"/>
  <c r="CK56" i="14"/>
  <c r="CK111" i="14" l="1"/>
  <c r="CK67" i="14"/>
  <c r="CK113" i="14" l="1"/>
  <c r="CK114" i="14"/>
  <c r="CL56" i="14"/>
  <c r="CL111" i="14" l="1"/>
  <c r="CL67" i="14"/>
  <c r="CK115" i="14"/>
  <c r="CL113" i="14" l="1"/>
  <c r="CL114" i="14"/>
  <c r="CM56" i="14"/>
  <c r="CM111" i="14" l="1"/>
  <c r="CM67" i="14"/>
  <c r="CL115" i="14"/>
  <c r="CM113" i="14" l="1"/>
  <c r="CM114" i="14"/>
  <c r="CN56" i="14"/>
  <c r="CN111" i="14" l="1"/>
  <c r="CN67" i="14"/>
  <c r="CM115" i="14"/>
  <c r="CN113" i="14" l="1"/>
  <c r="CN114" i="14"/>
  <c r="CO56" i="14"/>
  <c r="CO111" i="14" l="1"/>
  <c r="CO67" i="14"/>
  <c r="CN115" i="14"/>
  <c r="CO114" i="14" l="1"/>
  <c r="CO113" i="14"/>
  <c r="CO115" i="14" s="1"/>
  <c r="CP56" i="14"/>
  <c r="CP111" i="14" l="1"/>
  <c r="CP67" i="14"/>
  <c r="CP114" i="14" l="1"/>
  <c r="CP113" i="14"/>
  <c r="CP115" i="14" s="1"/>
  <c r="CQ56" i="14"/>
  <c r="CQ111" i="14" l="1"/>
  <c r="CQ67" i="14"/>
  <c r="CQ114" i="14" l="1"/>
  <c r="CQ113" i="14"/>
  <c r="CQ115" i="14" s="1"/>
  <c r="CR56" i="14"/>
  <c r="CR111" i="14" l="1"/>
  <c r="CR67" i="14"/>
  <c r="CR114" i="14" l="1"/>
  <c r="CR113" i="14"/>
  <c r="CR115" i="14" s="1"/>
  <c r="CS56" i="14"/>
  <c r="CS111" i="14" l="1"/>
  <c r="CS67" i="14"/>
  <c r="CS113" i="14" l="1"/>
  <c r="CS114" i="14"/>
  <c r="CT56" i="14"/>
  <c r="CT111" i="14" l="1"/>
  <c r="CT67" i="14"/>
  <c r="CS115" i="14"/>
  <c r="CT113" i="14" l="1"/>
  <c r="CT114" i="14"/>
  <c r="CU56" i="14"/>
  <c r="CU111" i="14" l="1"/>
  <c r="CU67" i="14"/>
  <c r="CT115" i="14"/>
  <c r="CU113" i="14" l="1"/>
  <c r="CU114" i="14"/>
  <c r="CV56" i="14"/>
  <c r="CV111" i="14" l="1"/>
  <c r="CV67" i="14"/>
  <c r="CU115" i="14"/>
  <c r="CV113" i="14" l="1"/>
  <c r="CV114" i="14"/>
  <c r="CW56" i="14"/>
  <c r="CW111" i="14" l="1"/>
  <c r="CW67" i="14"/>
  <c r="CV115" i="14"/>
  <c r="CW114" i="14" l="1"/>
  <c r="CW113" i="14"/>
  <c r="CX56" i="14"/>
  <c r="CW115" i="14" l="1"/>
  <c r="CX111" i="14"/>
  <c r="CX67" i="14"/>
  <c r="CX114" i="14" l="1"/>
  <c r="CX113" i="14"/>
  <c r="CX115" i="14" s="1"/>
  <c r="CY56" i="14"/>
  <c r="CY111" i="14" l="1"/>
  <c r="CY67" i="14"/>
  <c r="CY114" i="14" l="1"/>
  <c r="CY113" i="14"/>
  <c r="CY115" i="14" s="1"/>
  <c r="CZ56" i="14"/>
  <c r="CZ111" i="14" l="1"/>
  <c r="CZ67" i="14"/>
  <c r="CZ114" i="14" l="1"/>
  <c r="CZ113" i="14"/>
  <c r="CZ115" i="14" s="1"/>
  <c r="DA56" i="14"/>
  <c r="DA111" i="14" l="1"/>
  <c r="DA67" i="14"/>
  <c r="DA113" i="14" l="1"/>
  <c r="DA114" i="14"/>
  <c r="DB56" i="14"/>
  <c r="DB111" i="14" l="1"/>
  <c r="DB67" i="14"/>
  <c r="DA115" i="14"/>
  <c r="DB113" i="14" l="1"/>
  <c r="DB114" i="14"/>
  <c r="DC56" i="14"/>
  <c r="DC111" i="14" l="1"/>
  <c r="DC67" i="14"/>
  <c r="DB115" i="14"/>
  <c r="DC113" i="14" l="1"/>
  <c r="DC114" i="14"/>
  <c r="DD56" i="14"/>
  <c r="DD111" i="14" l="1"/>
  <c r="DD67" i="14"/>
  <c r="DC115" i="14"/>
  <c r="DD113" i="14" l="1"/>
  <c r="DD114" i="14"/>
  <c r="DE56" i="14"/>
  <c r="DE111" i="14" l="1"/>
  <c r="DE67" i="14"/>
  <c r="DD115" i="14"/>
  <c r="DE114" i="14" l="1"/>
  <c r="DE113" i="14"/>
  <c r="DE115" i="14" s="1"/>
  <c r="DF56" i="14"/>
  <c r="DF111" i="14" l="1"/>
  <c r="DF67" i="14"/>
  <c r="DF114" i="14" l="1"/>
  <c r="DF113" i="14"/>
  <c r="DF115" i="14" s="1"/>
  <c r="DG56" i="14"/>
  <c r="DG111" i="14" l="1"/>
  <c r="DG67" i="14"/>
  <c r="DG114" i="14" l="1"/>
  <c r="DG113" i="14"/>
  <c r="DG115" i="14" s="1"/>
  <c r="DH56" i="14"/>
  <c r="DH111" i="14" l="1"/>
  <c r="DH67" i="14"/>
  <c r="DH114" i="14" l="1"/>
  <c r="DH113" i="14"/>
  <c r="DH115" i="14" s="1"/>
  <c r="DI56" i="14"/>
  <c r="DI111" i="14" l="1"/>
  <c r="DI67" i="14"/>
  <c r="DI113" i="14" l="1"/>
  <c r="DI114" i="14"/>
  <c r="DJ56" i="14"/>
  <c r="DJ111" i="14" l="1"/>
  <c r="DJ67" i="14"/>
  <c r="DI115" i="14"/>
  <c r="DJ113" i="14" l="1"/>
  <c r="DJ114" i="14"/>
  <c r="DK56" i="14"/>
  <c r="DK111" i="14" l="1"/>
  <c r="DK67" i="14"/>
  <c r="DJ115" i="14"/>
  <c r="DK113" i="14" l="1"/>
  <c r="DK114" i="14"/>
  <c r="DL56" i="14"/>
  <c r="DL111" i="14" l="1"/>
  <c r="DL67" i="14"/>
  <c r="DK115" i="14"/>
  <c r="DL113" i="14" l="1"/>
  <c r="DL114" i="14"/>
  <c r="DM56" i="14"/>
  <c r="DM111" i="14" l="1"/>
  <c r="DM67" i="14"/>
  <c r="DL115" i="14"/>
  <c r="DM114" i="14" l="1"/>
  <c r="DM113" i="14"/>
  <c r="DM115" i="14" s="1"/>
  <c r="DN56" i="14"/>
  <c r="DN111" i="14" l="1"/>
  <c r="DN67" i="14"/>
  <c r="DN114" i="14" l="1"/>
  <c r="DN113" i="14"/>
  <c r="DN115" i="14" s="1"/>
  <c r="DO56" i="14"/>
  <c r="DO111" i="14" l="1"/>
  <c r="DO67" i="14"/>
  <c r="DO114" i="14" l="1"/>
  <c r="DO113" i="14"/>
  <c r="DO115" i="14" s="1"/>
  <c r="DP56" i="14"/>
  <c r="DP111" i="14" l="1"/>
  <c r="DP67" i="14"/>
  <c r="DP114" i="14" l="1"/>
  <c r="DP113" i="14"/>
  <c r="DQ56" i="14"/>
  <c r="DP115" i="14" l="1"/>
  <c r="DQ111" i="14"/>
  <c r="DQ67" i="14"/>
  <c r="DQ113" i="14" l="1"/>
  <c r="DQ114" i="14"/>
  <c r="DR56" i="14"/>
  <c r="DR111" i="14" l="1"/>
  <c r="DR67" i="14"/>
  <c r="DQ115" i="14"/>
  <c r="DR113" i="14" l="1"/>
  <c r="DR114" i="14"/>
  <c r="DS56" i="14"/>
  <c r="DS111" i="14" l="1"/>
  <c r="DS67" i="14"/>
  <c r="DR115" i="14"/>
  <c r="DS113" i="14" l="1"/>
  <c r="DS114" i="14"/>
  <c r="DT56" i="14"/>
  <c r="DT111" i="14" l="1"/>
  <c r="DT67" i="14"/>
  <c r="DS115" i="14"/>
  <c r="DT113" i="14" l="1"/>
  <c r="DT114" i="14"/>
  <c r="DU56" i="14"/>
  <c r="DU111" i="14" l="1"/>
  <c r="DU67" i="14"/>
  <c r="DT115" i="14"/>
  <c r="DU114" i="14" l="1"/>
  <c r="DU113" i="14"/>
  <c r="DV56" i="14"/>
  <c r="DU115" i="14" l="1"/>
  <c r="DV111" i="14"/>
  <c r="DV67" i="14"/>
  <c r="DV114" i="14" l="1"/>
  <c r="DV113" i="14"/>
  <c r="DV115" i="14" s="1"/>
  <c r="DW56" i="14"/>
  <c r="DW111" i="14" l="1"/>
  <c r="DW67" i="14"/>
  <c r="DW114" i="14" l="1"/>
  <c r="DW113" i="14"/>
  <c r="DX56" i="14"/>
  <c r="DX111" i="14" l="1"/>
  <c r="DX67" i="14"/>
  <c r="DW115" i="14"/>
  <c r="DX114" i="14" l="1"/>
  <c r="DX113" i="14"/>
  <c r="DX115" i="14" s="1"/>
  <c r="DY56" i="14"/>
  <c r="DY111" i="14" l="1"/>
  <c r="DY67" i="14"/>
  <c r="DY113" i="14" l="1"/>
  <c r="DY114" i="14"/>
  <c r="DZ56" i="14"/>
  <c r="DZ111" i="14" l="1"/>
  <c r="DZ67" i="14"/>
  <c r="DY115" i="14"/>
  <c r="DZ113" i="14" l="1"/>
  <c r="DZ114" i="14"/>
  <c r="EA56" i="14"/>
  <c r="EA111" i="14" l="1"/>
  <c r="EA67" i="14"/>
  <c r="DZ115" i="14"/>
  <c r="EA113" i="14" l="1"/>
  <c r="EA114" i="14"/>
  <c r="EB56" i="14"/>
  <c r="EB111" i="14" l="1"/>
  <c r="EB67" i="14"/>
  <c r="EA115" i="14"/>
  <c r="EB113" i="14" l="1"/>
  <c r="EB114" i="14"/>
  <c r="EC56" i="14"/>
  <c r="EC111" i="14" l="1"/>
  <c r="EC67" i="14"/>
  <c r="EB115" i="14"/>
  <c r="EC114" i="14" l="1"/>
  <c r="EC113" i="14"/>
  <c r="EC115" i="14" s="1"/>
  <c r="ED56" i="14"/>
  <c r="ED111" i="14" l="1"/>
  <c r="ED67" i="14"/>
  <c r="ED114" i="14" l="1"/>
  <c r="ED113" i="14"/>
  <c r="ED115" i="14" s="1"/>
  <c r="EE56" i="14"/>
  <c r="EE111" i="14" l="1"/>
  <c r="EE67" i="14"/>
  <c r="EE114" i="14" l="1"/>
  <c r="EE113" i="14"/>
  <c r="EE115" i="14" s="1"/>
  <c r="EF56" i="14"/>
  <c r="EF111" i="14" l="1"/>
  <c r="EF67" i="14"/>
  <c r="EF114" i="14" l="1"/>
  <c r="EF113" i="14"/>
  <c r="EF115" i="14" s="1"/>
  <c r="EG56" i="14"/>
  <c r="EG111" i="14" l="1"/>
  <c r="EG67" i="14"/>
  <c r="EG113" i="14" l="1"/>
  <c r="EG114" i="14"/>
  <c r="EH56" i="14"/>
  <c r="EH111" i="14" l="1"/>
  <c r="EH67" i="14"/>
  <c r="EG115" i="14"/>
  <c r="EH113" i="14" l="1"/>
  <c r="EH114" i="14"/>
  <c r="EI56" i="14"/>
  <c r="EI111" i="14" l="1"/>
  <c r="EI67" i="14"/>
  <c r="EH115" i="14"/>
  <c r="EI113" i="14" l="1"/>
  <c r="EI114" i="14"/>
  <c r="EJ56" i="14"/>
  <c r="EJ111" i="14" l="1"/>
  <c r="EJ67" i="14"/>
  <c r="EI115" i="14"/>
  <c r="EJ113" i="14" l="1"/>
  <c r="EJ114" i="14"/>
  <c r="EK56" i="14"/>
  <c r="EK111" i="14" l="1"/>
  <c r="EK67" i="14"/>
  <c r="EJ115" i="14"/>
  <c r="EK114" i="14" l="1"/>
  <c r="EK113" i="14"/>
  <c r="EK115" i="14" s="1"/>
  <c r="EL56" i="14"/>
  <c r="EL111" i="14" l="1"/>
  <c r="EL67" i="14"/>
  <c r="EL114" i="14" l="1"/>
  <c r="EL113" i="14"/>
  <c r="EL115" i="14" s="1"/>
  <c r="EM56" i="14"/>
  <c r="EM111" i="14" l="1"/>
  <c r="EM67" i="14"/>
  <c r="EM114" i="14" l="1"/>
  <c r="EM113" i="14"/>
  <c r="EN56" i="14"/>
  <c r="EM115" i="14" l="1"/>
  <c r="EN111" i="14"/>
  <c r="EN67" i="14"/>
  <c r="EN114" i="14" l="1"/>
  <c r="EN113" i="14"/>
  <c r="EN115" i="14" s="1"/>
  <c r="EO56" i="14"/>
  <c r="EO111" i="14" l="1"/>
  <c r="EO67" i="14"/>
  <c r="EO113" i="14" l="1"/>
  <c r="EO114" i="14"/>
  <c r="EP56" i="14"/>
  <c r="EP111" i="14" l="1"/>
  <c r="EP67" i="14"/>
  <c r="EO115" i="14"/>
  <c r="EP113" i="14" l="1"/>
  <c r="EP114" i="14"/>
  <c r="EQ56" i="14"/>
  <c r="EQ111" i="14" l="1"/>
  <c r="EQ67" i="14"/>
  <c r="EP115" i="14"/>
  <c r="EQ113" i="14" l="1"/>
  <c r="EQ114" i="14"/>
  <c r="ER56" i="14"/>
  <c r="ER111" i="14" l="1"/>
  <c r="ER67" i="14"/>
  <c r="EQ115" i="14"/>
  <c r="ER113" i="14" l="1"/>
  <c r="ER114" i="14"/>
  <c r="ES56" i="14"/>
  <c r="ES111" i="14" l="1"/>
  <c r="ES67" i="14"/>
  <c r="ER115" i="14"/>
  <c r="ES114" i="14" l="1"/>
  <c r="ES113" i="14"/>
  <c r="ES115" i="14" s="1"/>
  <c r="ET56" i="14"/>
  <c r="ET111" i="14" l="1"/>
  <c r="ET67" i="14"/>
  <c r="ET114" i="14" l="1"/>
  <c r="ET113" i="14"/>
  <c r="EU56" i="14"/>
  <c r="ET115" i="14" l="1"/>
  <c r="EU111" i="14"/>
  <c r="EU67" i="14"/>
  <c r="EU114" i="14" l="1"/>
  <c r="EU113" i="14"/>
  <c r="EU115" i="14" s="1"/>
  <c r="EV56" i="14"/>
  <c r="EV111" i="14" l="1"/>
  <c r="EV67" i="14"/>
  <c r="EV114" i="14" l="1"/>
  <c r="EV113" i="14"/>
  <c r="EV115" i="14" s="1"/>
  <c r="EW56" i="14"/>
  <c r="EW111" i="14" l="1"/>
  <c r="EW67" i="14"/>
  <c r="EW113" i="14" l="1"/>
  <c r="EW114" i="14"/>
  <c r="EX56" i="14"/>
  <c r="EX111" i="14" l="1"/>
  <c r="EX67" i="14"/>
  <c r="EW115" i="14"/>
  <c r="EX113" i="14" l="1"/>
  <c r="EX114" i="14"/>
  <c r="EY56" i="14"/>
  <c r="EY111" i="14" l="1"/>
  <c r="EY67" i="14"/>
  <c r="EX115" i="14"/>
  <c r="EY113" i="14" l="1"/>
  <c r="EY114" i="14"/>
  <c r="EZ56" i="14"/>
  <c r="EZ111" i="14" l="1"/>
  <c r="EZ67" i="14"/>
  <c r="EY115" i="14"/>
  <c r="EZ113" i="14" l="1"/>
  <c r="EZ114" i="14"/>
  <c r="FA56" i="14"/>
  <c r="FA111" i="14" l="1"/>
  <c r="FA67" i="14"/>
  <c r="EZ115" i="14"/>
  <c r="FA114" i="14" l="1"/>
  <c r="FA113" i="14"/>
  <c r="FA115" i="14" s="1"/>
  <c r="FB56" i="14"/>
  <c r="FB111" i="14" l="1"/>
  <c r="FB67" i="14"/>
  <c r="FB114" i="14" l="1"/>
  <c r="FB113" i="14"/>
  <c r="FB115" i="14" s="1"/>
  <c r="FC56" i="14"/>
  <c r="FC111" i="14" l="1"/>
  <c r="FC67" i="14"/>
  <c r="FC114" i="14" l="1"/>
  <c r="FC113" i="14"/>
  <c r="FC115" i="14" s="1"/>
  <c r="FD56" i="14"/>
  <c r="FD111" i="14" l="1"/>
  <c r="FD67" i="14"/>
  <c r="FD114" i="14" l="1"/>
  <c r="FD113" i="14"/>
  <c r="FD115" i="14" s="1"/>
  <c r="FE56" i="14"/>
  <c r="FE111" i="14" l="1"/>
  <c r="FE67" i="14"/>
  <c r="FE113" i="14" l="1"/>
  <c r="FE114" i="14"/>
  <c r="FF56" i="14"/>
  <c r="FF111" i="14" l="1"/>
  <c r="FF67" i="14"/>
  <c r="FE115" i="14"/>
  <c r="FF113" i="14" l="1"/>
  <c r="FF114" i="14"/>
  <c r="FG56" i="14"/>
  <c r="FG111" i="14" l="1"/>
  <c r="FG67" i="14"/>
  <c r="FF115" i="14"/>
  <c r="FG113" i="14" l="1"/>
  <c r="FG114" i="14"/>
  <c r="FH56" i="14"/>
  <c r="FH111" i="14" l="1"/>
  <c r="FH67" i="14"/>
  <c r="FG115" i="14"/>
  <c r="FH113" i="14" l="1"/>
  <c r="FH114" i="14"/>
  <c r="FI56" i="14"/>
  <c r="FI111" i="14" l="1"/>
  <c r="FI67" i="14"/>
  <c r="FH115" i="14"/>
  <c r="FI114" i="14" l="1"/>
  <c r="FI113" i="14"/>
  <c r="FI115" i="14" s="1"/>
  <c r="FJ56" i="14"/>
  <c r="FJ111" i="14" l="1"/>
  <c r="FJ67" i="14"/>
  <c r="FJ114" i="14" l="1"/>
  <c r="FJ113" i="14"/>
  <c r="FK56" i="14"/>
  <c r="FJ115" i="14" l="1"/>
  <c r="FK111" i="14"/>
  <c r="FK67" i="14"/>
  <c r="FK114" i="14" l="1"/>
  <c r="FK113" i="14"/>
  <c r="FK115" i="14" s="1"/>
  <c r="FL56" i="14"/>
  <c r="FL111" i="14" l="1"/>
  <c r="FL67" i="14"/>
  <c r="FL114" i="14" l="1"/>
  <c r="FL113" i="14"/>
  <c r="FL115" i="14" s="1"/>
  <c r="FM56" i="14"/>
  <c r="FM111" i="14" l="1"/>
  <c r="FM67" i="14"/>
  <c r="FM114" i="14" l="1"/>
  <c r="FM113" i="14"/>
  <c r="FM115" i="14" s="1"/>
  <c r="FN56" i="14"/>
  <c r="FN111" i="14" l="1"/>
  <c r="FN67" i="14"/>
  <c r="FN113" i="14" l="1"/>
  <c r="FN114" i="14"/>
  <c r="FO56" i="14"/>
  <c r="FO111" i="14" l="1"/>
  <c r="FO67" i="14"/>
  <c r="FN115" i="14"/>
  <c r="FO113" i="14" l="1"/>
  <c r="FO114" i="14"/>
  <c r="FP56" i="14"/>
  <c r="FP111" i="14" l="1"/>
  <c r="FP67" i="14"/>
  <c r="FO115" i="14"/>
  <c r="FP113" i="14" l="1"/>
  <c r="FP114" i="14"/>
  <c r="FQ56" i="14"/>
  <c r="FQ111" i="14" l="1"/>
  <c r="FQ67" i="14"/>
  <c r="FP115" i="14"/>
  <c r="FQ114" i="14" l="1"/>
  <c r="FQ113" i="14"/>
  <c r="FQ115" i="14" s="1"/>
  <c r="FR56" i="14"/>
  <c r="FR111" i="14" l="1"/>
  <c r="FR67" i="14"/>
  <c r="FR114" i="14" l="1"/>
  <c r="FR113" i="14"/>
  <c r="FR115" i="14" s="1"/>
  <c r="FS56" i="14"/>
  <c r="FS111" i="14" l="1"/>
  <c r="FS67" i="14"/>
  <c r="FS113" i="14" l="1"/>
  <c r="FS114" i="14"/>
  <c r="FT56" i="14"/>
  <c r="FT111" i="14" l="1"/>
  <c r="FT67" i="14"/>
  <c r="FS115" i="14"/>
  <c r="FT114" i="14" l="1"/>
  <c r="FT113" i="14"/>
  <c r="FT115" i="14" s="1"/>
  <c r="FU56" i="14"/>
  <c r="FU111" i="14" l="1"/>
  <c r="FU67" i="14"/>
  <c r="FU114" i="14" l="1"/>
  <c r="FU113" i="14"/>
  <c r="FU115" i="14" s="1"/>
  <c r="FV56" i="14"/>
  <c r="FV111" i="14" l="1"/>
  <c r="FV67" i="14"/>
  <c r="FV114" i="14" l="1"/>
  <c r="FV113" i="14"/>
  <c r="FV115" i="14" s="1"/>
  <c r="FW56" i="14"/>
  <c r="FW111" i="14" l="1"/>
  <c r="FW67" i="14"/>
  <c r="FW114" i="14" l="1"/>
  <c r="FW113" i="14"/>
  <c r="FW115" i="14" s="1"/>
  <c r="FX56" i="14"/>
  <c r="FX111" i="14" l="1"/>
  <c r="FX67" i="14"/>
  <c r="FX113" i="14" l="1"/>
  <c r="FX114" i="14"/>
  <c r="FY56" i="14"/>
  <c r="FY111" i="14" l="1"/>
  <c r="FY67" i="14"/>
  <c r="FX115" i="14"/>
  <c r="FY114" i="14" l="1"/>
  <c r="FY113" i="14"/>
  <c r="FY115" i="14" s="1"/>
  <c r="FZ56" i="14"/>
  <c r="FZ111" i="14" l="1"/>
  <c r="FZ67" i="14"/>
  <c r="FZ114" i="14" l="1"/>
  <c r="FZ113" i="14"/>
  <c r="FZ115" i="14" s="1"/>
  <c r="GA56" i="14"/>
  <c r="GA111" i="14" l="1"/>
  <c r="GA67" i="14"/>
  <c r="GA113" i="14" l="1"/>
  <c r="GA114" i="14"/>
  <c r="GB56" i="14"/>
  <c r="GB111" i="14" l="1"/>
  <c r="GB67" i="14"/>
  <c r="GA115" i="14"/>
  <c r="GB114" i="14" l="1"/>
  <c r="GB113" i="14"/>
  <c r="GC56" i="14"/>
  <c r="GB115" i="14" l="1"/>
  <c r="GC111" i="14"/>
  <c r="GC67" i="14"/>
  <c r="GC113" i="14" l="1"/>
  <c r="GC114" i="14"/>
  <c r="GD56" i="14"/>
  <c r="GD111" i="14" l="1"/>
  <c r="GD67" i="14"/>
  <c r="GC115" i="14"/>
  <c r="GD113" i="14" l="1"/>
  <c r="GD114" i="14"/>
  <c r="GE56" i="14"/>
  <c r="GE111" i="14" l="1"/>
  <c r="GE67" i="14"/>
  <c r="GD115" i="14"/>
  <c r="GE114" i="14" l="1"/>
  <c r="GE113" i="14"/>
  <c r="GE115" i="14" s="1"/>
  <c r="GF56" i="14"/>
  <c r="GF111" i="14" l="1"/>
  <c r="GF67" i="14"/>
  <c r="GF113" i="14" l="1"/>
  <c r="GF114" i="14"/>
  <c r="GG56" i="14"/>
  <c r="GG111" i="14" l="1"/>
  <c r="GG67" i="14"/>
  <c r="GF115" i="14"/>
  <c r="GG114" i="14" l="1"/>
  <c r="GG113" i="14"/>
  <c r="GH56" i="14"/>
  <c r="GG115" i="14" l="1"/>
  <c r="GH111" i="14"/>
  <c r="GH67" i="14"/>
  <c r="GH114" i="14" l="1"/>
  <c r="GH113" i="14"/>
  <c r="GH115" i="14" s="1"/>
  <c r="GI56" i="14"/>
  <c r="GI111" i="14" l="1"/>
  <c r="GI67" i="14"/>
  <c r="GI114" i="14" l="1"/>
  <c r="GI113" i="14"/>
  <c r="GJ56" i="14"/>
  <c r="GI115" i="14" l="1"/>
  <c r="GJ111" i="14"/>
  <c r="GJ67" i="14"/>
  <c r="GJ114" i="14" l="1"/>
  <c r="GJ113" i="14"/>
  <c r="GJ115" i="14" s="1"/>
  <c r="GK56" i="14"/>
  <c r="GK111" i="14" l="1"/>
  <c r="GK67" i="14"/>
  <c r="GK113" i="14" l="1"/>
  <c r="GK114" i="14"/>
  <c r="GL56" i="14"/>
  <c r="GK115" i="14" l="1"/>
  <c r="GL111" i="14"/>
  <c r="GL67" i="14"/>
  <c r="GL113" i="14" l="1"/>
  <c r="GL114" i="14"/>
  <c r="GM56" i="14"/>
  <c r="GM111" i="14" l="1"/>
  <c r="GM67" i="14"/>
  <c r="GL115" i="14"/>
  <c r="GM114" i="14" l="1"/>
  <c r="GM113" i="14"/>
  <c r="GM115" i="14" s="1"/>
  <c r="GN56" i="14"/>
  <c r="GN111" i="14" l="1"/>
  <c r="GN67" i="14"/>
  <c r="GN113" i="14" l="1"/>
  <c r="GN114" i="14"/>
  <c r="GO56" i="14"/>
  <c r="GO111" i="14" l="1"/>
  <c r="GO67" i="14"/>
  <c r="GN115" i="14"/>
  <c r="GO114" i="14" l="1"/>
  <c r="GO113" i="14"/>
  <c r="GO115" i="14" s="1"/>
  <c r="GP56" i="14"/>
  <c r="GP111" i="14" l="1"/>
  <c r="GP67" i="14"/>
  <c r="GP114" i="14" l="1"/>
  <c r="GP113" i="14"/>
  <c r="GP115" i="14" s="1"/>
  <c r="GQ56" i="14"/>
  <c r="GQ111" i="14" l="1"/>
  <c r="GQ67" i="14"/>
  <c r="GQ113" i="14" l="1"/>
  <c r="GQ114" i="14"/>
  <c r="GR56" i="14"/>
  <c r="GR111" i="14" l="1"/>
  <c r="GR67" i="14"/>
  <c r="GQ115" i="14"/>
  <c r="GR114" i="14" l="1"/>
  <c r="GR113" i="14"/>
  <c r="GR115" i="14" s="1"/>
  <c r="GS56" i="14"/>
  <c r="GS111" i="14" l="1"/>
  <c r="GS67" i="14"/>
  <c r="GS114" i="14" l="1"/>
  <c r="GS113" i="14"/>
  <c r="GT56" i="14"/>
  <c r="GS115" i="14" l="1"/>
  <c r="GT111" i="14"/>
  <c r="GT67" i="14"/>
  <c r="GT114" i="14" l="1"/>
  <c r="GT113" i="14"/>
  <c r="GT115" i="14" s="1"/>
  <c r="GU56" i="14"/>
  <c r="GU111" i="14" l="1"/>
  <c r="GU67" i="14"/>
  <c r="GU114" i="14" l="1"/>
  <c r="GU113" i="14"/>
  <c r="GU115" i="14" s="1"/>
  <c r="GV56" i="14"/>
  <c r="GV111" i="14" l="1"/>
  <c r="GV67" i="14"/>
  <c r="GV114" i="14" l="1"/>
  <c r="GV113" i="14"/>
  <c r="GW56" i="14"/>
  <c r="GV115" i="14" l="1"/>
  <c r="GW111" i="14"/>
  <c r="GW67" i="14"/>
  <c r="GW114" i="14" l="1"/>
  <c r="GW113" i="14"/>
  <c r="GW115" i="14" s="1"/>
  <c r="GX56" i="14"/>
  <c r="GX111" i="14" l="1"/>
  <c r="GX67" i="14"/>
  <c r="GX114" i="14" l="1"/>
  <c r="GX113" i="14"/>
  <c r="GY56" i="14"/>
  <c r="GX115" i="14" l="1"/>
  <c r="GY111" i="14"/>
  <c r="GY67" i="14"/>
  <c r="GY113" i="14" l="1"/>
  <c r="GY114" i="14"/>
  <c r="GZ56" i="14"/>
  <c r="GZ111" i="14" l="1"/>
  <c r="GZ67" i="14"/>
  <c r="GY115" i="14"/>
  <c r="GZ113" i="14" l="1"/>
  <c r="GZ114" i="14"/>
  <c r="HA56" i="14"/>
  <c r="HA111" i="14" l="1"/>
  <c r="HA67" i="14"/>
  <c r="GZ115" i="14"/>
  <c r="HA113" i="14" l="1"/>
  <c r="HA114" i="14"/>
  <c r="HB56" i="14"/>
  <c r="HB111" i="14" l="1"/>
  <c r="HB67" i="14"/>
  <c r="HA115" i="14"/>
  <c r="HB113" i="14" l="1"/>
  <c r="HB114" i="14"/>
  <c r="HC56" i="14"/>
  <c r="HC111" i="14" l="1"/>
  <c r="HC67" i="14"/>
  <c r="HB115" i="14"/>
  <c r="HC114" i="14" l="1"/>
  <c r="HC113" i="14"/>
  <c r="HC115" i="14" s="1"/>
  <c r="HD56" i="14"/>
  <c r="HD111" i="14" l="1"/>
  <c r="HD67" i="14"/>
  <c r="HD113" i="14" l="1"/>
  <c r="HD114" i="14"/>
  <c r="HE56" i="14"/>
  <c r="HE111" i="14" l="1"/>
  <c r="HE67" i="14"/>
  <c r="HD115" i="14"/>
  <c r="HE114" i="14" l="1"/>
  <c r="HE113" i="14"/>
  <c r="HE115" i="14" s="1"/>
  <c r="HF56" i="14"/>
  <c r="HF111" i="14" l="1"/>
  <c r="HF67" i="14"/>
  <c r="HF114" i="14" l="1"/>
  <c r="HF113" i="14"/>
  <c r="HG56" i="14"/>
  <c r="HF115" i="14" l="1"/>
  <c r="HG111" i="14"/>
  <c r="HG67" i="14"/>
  <c r="HG114" i="14" l="1"/>
  <c r="HG113" i="14"/>
  <c r="HH56" i="14"/>
  <c r="HG115" i="14" l="1"/>
  <c r="HH111" i="14"/>
  <c r="HH67" i="14"/>
  <c r="HH114" i="14" l="1"/>
  <c r="HH113" i="14"/>
  <c r="HI56" i="14"/>
  <c r="HH115" i="14" l="1"/>
  <c r="HI111" i="14"/>
  <c r="HI67" i="14"/>
  <c r="HI114" i="14" l="1"/>
  <c r="HI113" i="14"/>
  <c r="HI115" i="14" s="1"/>
  <c r="HJ56" i="14"/>
  <c r="HJ111" i="14" l="1"/>
  <c r="HJ67" i="14"/>
  <c r="HJ114" i="14" l="1"/>
  <c r="HJ113" i="14"/>
  <c r="HJ115" i="14" s="1"/>
  <c r="HK56" i="14"/>
  <c r="HK111" i="14" l="1"/>
  <c r="HK67" i="14"/>
  <c r="HK114" i="14" l="1"/>
  <c r="HK113" i="14"/>
  <c r="HK115" i="14" s="1"/>
  <c r="HL56" i="14"/>
  <c r="HL111" i="14" l="1"/>
  <c r="HL67" i="14"/>
  <c r="HL113" i="14" l="1"/>
  <c r="HL114" i="14"/>
  <c r="HM56" i="14"/>
  <c r="HM111" i="14" l="1"/>
  <c r="HM67" i="14"/>
  <c r="HL115" i="14"/>
  <c r="HM114" i="14" l="1"/>
  <c r="HM113" i="14"/>
  <c r="HN56" i="14"/>
  <c r="HM115" i="14" l="1"/>
  <c r="HN111" i="14"/>
  <c r="HN67" i="14"/>
  <c r="HN114" i="14" l="1"/>
  <c r="HN113" i="14"/>
  <c r="HO56" i="14"/>
  <c r="HN115" i="14" l="1"/>
  <c r="HO111" i="14"/>
  <c r="HO67" i="14"/>
  <c r="HO114" i="14" l="1"/>
  <c r="HO113" i="14"/>
  <c r="HP56" i="14"/>
  <c r="HO115" i="14" l="1"/>
  <c r="HP111" i="14"/>
  <c r="HP67" i="14"/>
  <c r="HP114" i="14" l="1"/>
  <c r="HP113" i="14"/>
  <c r="HP115" i="14" s="1"/>
  <c r="HQ56" i="14"/>
  <c r="HQ111" i="14" l="1"/>
  <c r="HQ67" i="14"/>
  <c r="HQ113" i="14" l="1"/>
  <c r="HQ114" i="14"/>
  <c r="HR56" i="14"/>
  <c r="HQ115" i="14" l="1"/>
  <c r="HR111" i="14"/>
  <c r="HR67" i="14"/>
  <c r="HR113" i="14" l="1"/>
  <c r="HR114" i="14"/>
  <c r="HS56" i="14"/>
  <c r="HS111" i="14" l="1"/>
  <c r="HS67" i="14"/>
  <c r="HR115" i="14"/>
  <c r="HS114" i="14" l="1"/>
  <c r="HS113" i="14"/>
  <c r="HS115" i="14" s="1"/>
  <c r="HT56" i="14"/>
  <c r="HT111" i="14" l="1"/>
  <c r="HT67" i="14"/>
  <c r="HT113" i="14" l="1"/>
  <c r="HT114" i="14"/>
  <c r="HU56" i="14"/>
  <c r="HU111" i="14" l="1"/>
  <c r="HU67" i="14"/>
  <c r="HT115" i="14"/>
  <c r="HU114" i="14" l="1"/>
  <c r="HU113" i="14"/>
  <c r="HV56" i="14"/>
  <c r="HU115" i="14" l="1"/>
  <c r="HV111" i="14"/>
  <c r="HV67" i="14"/>
  <c r="HV114" i="14" l="1"/>
  <c r="HV113" i="14"/>
  <c r="HV115" i="14" s="1"/>
  <c r="HW56" i="14"/>
  <c r="HW111" i="14" l="1"/>
  <c r="HW67" i="14"/>
  <c r="HW114" i="14" l="1"/>
  <c r="HW113" i="14"/>
  <c r="HX56" i="14"/>
  <c r="HW115" i="14" l="1"/>
  <c r="HX111" i="14"/>
  <c r="HX67" i="14"/>
  <c r="HX114" i="14" l="1"/>
  <c r="HX113" i="14"/>
  <c r="HX115" i="14" s="1"/>
  <c r="HY56" i="14"/>
  <c r="HY111" i="14" l="1"/>
  <c r="HY67" i="14"/>
  <c r="HY114" i="14" l="1"/>
  <c r="HY113" i="14"/>
  <c r="HY115" i="14" s="1"/>
  <c r="HZ56" i="14"/>
  <c r="HZ111" i="14" l="1"/>
  <c r="HZ67" i="14"/>
  <c r="HZ114" i="14" l="1"/>
  <c r="HZ113" i="14"/>
  <c r="HZ115" i="14" s="1"/>
  <c r="IA56" i="14"/>
  <c r="IA111" i="14" l="1"/>
  <c r="IA67" i="14"/>
  <c r="IA114" i="14" l="1"/>
  <c r="IA113" i="14"/>
  <c r="IA115" i="14" s="1"/>
  <c r="IB56" i="14"/>
  <c r="IB111" i="14" l="1"/>
  <c r="IB67" i="14"/>
  <c r="IB113" i="14" l="1"/>
  <c r="IB114" i="14"/>
  <c r="IC56" i="14"/>
  <c r="IC111" i="14" l="1"/>
  <c r="IC67" i="14"/>
  <c r="IB115" i="14"/>
  <c r="IC114" i="14" l="1"/>
  <c r="IC113" i="14"/>
  <c r="IC115" i="14" s="1"/>
  <c r="ID56" i="14"/>
  <c r="ID111" i="14" l="1"/>
  <c r="ID67" i="14"/>
  <c r="ID114" i="14" l="1"/>
  <c r="ID113" i="14"/>
  <c r="ID115" i="14" s="1"/>
  <c r="IE56" i="14"/>
  <c r="IE111" i="14" l="1"/>
  <c r="IE67" i="14"/>
  <c r="IE114" i="14" l="1"/>
  <c r="IE113" i="14"/>
  <c r="IE115" i="14" s="1"/>
  <c r="IF56" i="14"/>
  <c r="IF111" i="14" l="1"/>
  <c r="IF67" i="14"/>
  <c r="IF113" i="14" l="1"/>
  <c r="IF114" i="14"/>
  <c r="IG56" i="14"/>
  <c r="IG111" i="14" l="1"/>
  <c r="IG67" i="14"/>
  <c r="IF115" i="14"/>
  <c r="IG113" i="14" l="1"/>
  <c r="IG114" i="14"/>
  <c r="IH56" i="14"/>
  <c r="IH111" i="14" l="1"/>
  <c r="IH67" i="14"/>
  <c r="IG115" i="14"/>
  <c r="IH113" i="14" l="1"/>
  <c r="IH114" i="14"/>
  <c r="II56" i="14"/>
  <c r="II111" i="14" l="1"/>
  <c r="II67" i="14"/>
  <c r="IH115" i="14"/>
  <c r="II114" i="14" l="1"/>
  <c r="II113" i="14"/>
  <c r="II115" i="14" s="1"/>
  <c r="IJ56" i="14"/>
  <c r="IJ111" i="14" l="1"/>
  <c r="IJ67" i="14"/>
  <c r="IJ113" i="14" l="1"/>
  <c r="IJ114" i="14"/>
  <c r="IK56" i="14"/>
  <c r="IK111" i="14" l="1"/>
  <c r="IK67" i="14"/>
  <c r="IJ115" i="14"/>
  <c r="IK114" i="14" l="1"/>
  <c r="IK113" i="14"/>
  <c r="IK115" i="14" s="1"/>
  <c r="IL56" i="14"/>
  <c r="IL111" i="14" l="1"/>
  <c r="IL67" i="14"/>
  <c r="IL114" i="14" l="1"/>
  <c r="IL113" i="14"/>
  <c r="IL115" i="14" s="1"/>
  <c r="IM56" i="14"/>
  <c r="IM111" i="14" l="1"/>
  <c r="IM67" i="14"/>
  <c r="IM114" i="14" l="1"/>
  <c r="IM113" i="14"/>
  <c r="IM115" i="14" s="1"/>
  <c r="IN56" i="14"/>
  <c r="IN111" i="14" l="1"/>
  <c r="IN67" i="14"/>
  <c r="IN114" i="14" l="1"/>
  <c r="IN113" i="14"/>
  <c r="IO56" i="14"/>
  <c r="IN115" i="14" l="1"/>
  <c r="IO111" i="14"/>
  <c r="IO67" i="14"/>
  <c r="IO114" i="14" l="1"/>
  <c r="IO113" i="14"/>
  <c r="IO115" i="14" s="1"/>
  <c r="IP56" i="14"/>
  <c r="IP111" i="14" l="1"/>
  <c r="IP67" i="14"/>
  <c r="IP114" i="14" l="1"/>
  <c r="IP113" i="14"/>
  <c r="IP115" i="14" s="1"/>
  <c r="IQ56" i="14"/>
  <c r="IQ111" i="14" l="1"/>
  <c r="IQ67" i="14"/>
  <c r="IQ114" i="14" l="1"/>
  <c r="IQ113" i="14"/>
  <c r="IR56" i="14"/>
  <c r="IQ115" i="14" l="1"/>
  <c r="IR111" i="14"/>
  <c r="IR67" i="14"/>
  <c r="IR113" i="14" l="1"/>
  <c r="IR114" i="14"/>
  <c r="IS56" i="14"/>
  <c r="IS111" i="14" l="1"/>
  <c r="IS67" i="14"/>
  <c r="IR115" i="14"/>
  <c r="IS114" i="14" l="1"/>
  <c r="IS113" i="14"/>
  <c r="IS115" i="14" s="1"/>
  <c r="IT56" i="14"/>
  <c r="IT111" i="14" l="1"/>
  <c r="IT67" i="14"/>
  <c r="IT114" i="14" l="1"/>
  <c r="IT113" i="14"/>
  <c r="IU56" i="14"/>
  <c r="IT115" i="14" l="1"/>
  <c r="IU111" i="14"/>
  <c r="IU67" i="14"/>
  <c r="IU114" i="14" l="1"/>
  <c r="IU113" i="14"/>
  <c r="IU115" i="14" s="1"/>
  <c r="IV56" i="14"/>
  <c r="IV111" i="14" l="1"/>
  <c r="IV67" i="14"/>
  <c r="IV113" i="14" l="1"/>
  <c r="IV114" i="14"/>
  <c r="IW56" i="14"/>
  <c r="IW111" i="14" l="1"/>
  <c r="IW67" i="14"/>
  <c r="IV115" i="14"/>
  <c r="IW113" i="14" l="1"/>
  <c r="IW114" i="14"/>
  <c r="IX56" i="14"/>
  <c r="IX111" i="14" l="1"/>
  <c r="IX67" i="14"/>
  <c r="IY56" i="14" s="1"/>
  <c r="IW115" i="14"/>
  <c r="IY67" i="14" l="1"/>
  <c r="IY111" i="14"/>
  <c r="IX113" i="14"/>
  <c r="IX114" i="14"/>
  <c r="IZ56" i="14" l="1"/>
  <c r="IY114" i="14"/>
  <c r="IY113" i="14"/>
  <c r="IY115" i="14" s="1"/>
  <c r="IX115" i="14"/>
  <c r="IZ67" i="14" l="1"/>
  <c r="IZ111" i="14"/>
  <c r="JA56" i="14" l="1"/>
  <c r="IZ114" i="14"/>
  <c r="IZ113" i="14"/>
  <c r="IZ115" i="14" s="1"/>
  <c r="JA67" i="14" l="1"/>
  <c r="JB56" i="14" s="1"/>
  <c r="JB67" i="14" s="1"/>
  <c r="JC56" i="14" s="1"/>
  <c r="JC67" i="14" s="1"/>
  <c r="JD56" i="14" s="1"/>
  <c r="JD67" i="14" s="1"/>
  <c r="JE56" i="14" s="1"/>
  <c r="JE67" i="14" s="1"/>
  <c r="JF56" i="14" s="1"/>
  <c r="JF67" i="14" s="1"/>
  <c r="JG56" i="14" s="1"/>
  <c r="JG67" i="14" s="1"/>
  <c r="JH56" i="14" s="1"/>
  <c r="JH67" i="14" s="1"/>
  <c r="JI56" i="14" s="1"/>
  <c r="JI67" i="14" s="1"/>
  <c r="JA111" i="14"/>
  <c r="G38" i="18"/>
  <c r="F42" i="18" s="1"/>
  <c r="H38" i="18"/>
  <c r="F43" i="18" s="1"/>
  <c r="I38" i="18"/>
  <c r="F44" i="18" s="1"/>
  <c r="JA114" i="14" l="1"/>
  <c r="JA113" i="14"/>
  <c r="JA115" i="14" s="1"/>
  <c r="J43" i="18"/>
  <c r="H43" i="18"/>
  <c r="G43" i="18"/>
  <c r="L43" i="18"/>
  <c r="M43" i="18"/>
  <c r="K43" i="18"/>
  <c r="I43" i="18"/>
  <c r="F25" i="18"/>
  <c r="J38" i="18"/>
  <c r="F45" i="18" s="1"/>
  <c r="F47" i="18" s="1"/>
  <c r="K44" i="18"/>
  <c r="L44" i="18"/>
  <c r="H44" i="18"/>
  <c r="I44" i="18"/>
  <c r="M44" i="18"/>
  <c r="G44" i="18"/>
  <c r="J44" i="18"/>
  <c r="G42" i="18"/>
  <c r="I42" i="18"/>
  <c r="M42" i="18"/>
  <c r="J42" i="18"/>
  <c r="K42" i="18"/>
  <c r="H42" i="18"/>
  <c r="L42" i="18"/>
  <c r="JB111" i="14" l="1"/>
  <c r="I52" i="18"/>
  <c r="K52" i="18"/>
  <c r="J52" i="18"/>
  <c r="H17" i="28" s="1"/>
  <c r="H18" i="28" s="1"/>
  <c r="L52" i="18"/>
  <c r="J17" i="28" s="1"/>
  <c r="J18" i="28" s="1"/>
  <c r="G52" i="18"/>
  <c r="H52" i="18"/>
  <c r="F17" i="28" s="1"/>
  <c r="F18" i="28" s="1"/>
  <c r="K45" i="18"/>
  <c r="K47" i="18" s="1"/>
  <c r="J45" i="18"/>
  <c r="J47" i="18" s="1"/>
  <c r="G45" i="18"/>
  <c r="G47" i="18" s="1"/>
  <c r="L45" i="18"/>
  <c r="L47" i="18" s="1"/>
  <c r="H53" i="18"/>
  <c r="K53" i="18"/>
  <c r="H45" i="18"/>
  <c r="H47" i="18" s="1"/>
  <c r="G53" i="18"/>
  <c r="M45" i="18"/>
  <c r="M47" i="18" s="1"/>
  <c r="I45" i="18"/>
  <c r="I47" i="18" s="1"/>
  <c r="L53" i="18"/>
  <c r="I53" i="18"/>
  <c r="J53" i="18"/>
  <c r="E17" i="28" l="1"/>
  <c r="E18" i="28" s="1"/>
  <c r="D17" i="28"/>
  <c r="D18" i="28" s="1"/>
  <c r="J12" i="3"/>
  <c r="J13" i="3" s="1"/>
  <c r="I17" i="28"/>
  <c r="I18" i="28" s="1"/>
  <c r="H12" i="3"/>
  <c r="H13" i="3" s="1"/>
  <c r="G17" i="28"/>
  <c r="G18" i="28" s="1"/>
  <c r="JB113" i="14"/>
  <c r="JB114" i="14"/>
  <c r="K54" i="18"/>
  <c r="I54" i="18"/>
  <c r="I12" i="3"/>
  <c r="I13" i="3" s="1"/>
  <c r="J54" i="18"/>
  <c r="G12" i="3"/>
  <c r="G13" i="3" s="1"/>
  <c r="H54" i="18"/>
  <c r="K12" i="3"/>
  <c r="K13" i="3" s="1"/>
  <c r="L54" i="18"/>
  <c r="G54" i="18"/>
  <c r="F12" i="3"/>
  <c r="F13" i="3" s="1"/>
  <c r="E12" i="3"/>
  <c r="E13" i="3" s="1"/>
  <c r="C18" i="28" l="1"/>
  <c r="JC111" i="14"/>
  <c r="JB115" i="14"/>
  <c r="D13" i="3"/>
  <c r="JC114" i="14" l="1"/>
  <c r="JC113" i="14"/>
  <c r="JC115" i="14" s="1"/>
  <c r="JD111" i="14" l="1"/>
  <c r="JD114" i="14" l="1"/>
  <c r="JD113" i="14"/>
  <c r="JD115" i="14" s="1"/>
  <c r="JE111" i="14" l="1"/>
  <c r="JE114" i="14" l="1"/>
  <c r="JE113" i="14"/>
  <c r="JE115" i="14" l="1"/>
  <c r="JF111" i="14"/>
  <c r="JF114" i="14" l="1"/>
  <c r="JF113" i="14"/>
  <c r="JF115" i="14" s="1"/>
  <c r="JG111" i="14" l="1"/>
  <c r="JG114" i="14" l="1"/>
  <c r="JG113" i="14"/>
  <c r="JG115" i="14" l="1"/>
  <c r="JH111" i="14"/>
  <c r="JI111" i="14" l="1"/>
  <c r="JH114" i="14"/>
  <c r="JH113" i="14"/>
  <c r="JH115" i="14" l="1"/>
  <c r="JI114" i="14" l="1"/>
  <c r="JI113" i="14"/>
  <c r="JI115" i="14" s="1"/>
  <c r="C12" i="5" l="1"/>
  <c r="C20" i="28"/>
  <c r="C39" i="5"/>
  <c r="G20" i="28" l="1"/>
  <c r="G21" i="28" s="1"/>
  <c r="D20" i="28"/>
  <c r="D21" i="28" s="1"/>
  <c r="E20" i="28"/>
  <c r="E21" i="28" s="1"/>
  <c r="F20" i="28"/>
  <c r="F21" i="28" s="1"/>
  <c r="I20" i="28"/>
  <c r="I21" i="28" s="1"/>
  <c r="H20" i="28"/>
  <c r="H21" i="28" s="1"/>
  <c r="J20" i="28"/>
  <c r="J21" i="28" s="1"/>
  <c r="D26" i="3"/>
  <c r="E121" i="16" l="1"/>
  <c r="E130" i="16" s="1"/>
  <c r="E118" i="16"/>
  <c r="F118" i="16" s="1"/>
  <c r="F26" i="3"/>
  <c r="J26" i="3"/>
  <c r="J33" i="3" s="1"/>
  <c r="I26" i="3"/>
  <c r="I33" i="3" s="1"/>
  <c r="G26" i="3"/>
  <c r="G33" i="3" s="1"/>
  <c r="E26" i="3"/>
  <c r="E33" i="3" s="1"/>
  <c r="E96" i="16" s="1"/>
  <c r="K26" i="3"/>
  <c r="K33" i="3" s="1"/>
  <c r="H26" i="3"/>
  <c r="H33" i="3" s="1"/>
  <c r="E120" i="16" l="1"/>
  <c r="F120" i="16" s="1"/>
  <c r="F129" i="16" s="1"/>
  <c r="E117" i="16"/>
  <c r="F117" i="16" s="1"/>
  <c r="G117" i="16" s="1"/>
  <c r="E119" i="16"/>
  <c r="F119" i="16" s="1"/>
  <c r="G119" i="16" s="1"/>
  <c r="E116" i="16"/>
  <c r="E125" i="16" s="1"/>
  <c r="E127" i="16"/>
  <c r="E128" i="16"/>
  <c r="F121" i="16"/>
  <c r="F130" i="16" s="1"/>
  <c r="E105" i="16"/>
  <c r="G118" i="16"/>
  <c r="F127" i="16"/>
  <c r="E124" i="16"/>
  <c r="F115" i="16"/>
  <c r="F33" i="3"/>
  <c r="F27" i="3"/>
  <c r="F34" i="3" s="1"/>
  <c r="G120" i="16" l="1"/>
  <c r="E129" i="16"/>
  <c r="F126" i="16"/>
  <c r="F128" i="16"/>
  <c r="E126" i="16"/>
  <c r="E131" i="16" s="1"/>
  <c r="F116" i="16"/>
  <c r="F125" i="16" s="1"/>
  <c r="G116" i="16"/>
  <c r="G125" i="16" s="1"/>
  <c r="G121" i="16"/>
  <c r="G130" i="16" s="1"/>
  <c r="F96" i="16"/>
  <c r="G96" i="16" s="1"/>
  <c r="E97" i="16"/>
  <c r="F97" i="16" s="1"/>
  <c r="H120" i="16"/>
  <c r="G129" i="16"/>
  <c r="G115" i="16"/>
  <c r="F124" i="16"/>
  <c r="H117" i="16"/>
  <c r="G126" i="16"/>
  <c r="H119" i="16"/>
  <c r="G128" i="16"/>
  <c r="H118" i="16"/>
  <c r="G127" i="16"/>
  <c r="F105" i="16" l="1"/>
  <c r="H121" i="16"/>
  <c r="I121" i="16" s="1"/>
  <c r="H116" i="16"/>
  <c r="F131" i="16"/>
  <c r="E98" i="16"/>
  <c r="F98" i="16" s="1"/>
  <c r="E106" i="16"/>
  <c r="I119" i="16"/>
  <c r="H128" i="16"/>
  <c r="H115" i="16"/>
  <c r="G124" i="16"/>
  <c r="G131" i="16" s="1"/>
  <c r="I120" i="16"/>
  <c r="H129" i="16"/>
  <c r="I118" i="16"/>
  <c r="H127" i="16"/>
  <c r="I117" i="16"/>
  <c r="H126" i="16"/>
  <c r="H130" i="16"/>
  <c r="I116" i="16"/>
  <c r="H125" i="16"/>
  <c r="F106" i="16"/>
  <c r="G97" i="16"/>
  <c r="H96" i="16"/>
  <c r="G105" i="16"/>
  <c r="E99" i="16" l="1"/>
  <c r="E108" i="16" s="1"/>
  <c r="E107" i="16"/>
  <c r="J121" i="16"/>
  <c r="I130" i="16"/>
  <c r="J118" i="16"/>
  <c r="I127" i="16"/>
  <c r="I115" i="16"/>
  <c r="H124" i="16"/>
  <c r="H131" i="16" s="1"/>
  <c r="I125" i="16"/>
  <c r="J116" i="16"/>
  <c r="J117" i="16"/>
  <c r="I126" i="16"/>
  <c r="J120" i="16"/>
  <c r="I129" i="16"/>
  <c r="J119" i="16"/>
  <c r="I128" i="16"/>
  <c r="I96" i="16"/>
  <c r="H105" i="16"/>
  <c r="H97" i="16"/>
  <c r="G106" i="16"/>
  <c r="G98" i="16"/>
  <c r="F107" i="16"/>
  <c r="E100" i="16" l="1"/>
  <c r="F100" i="16" s="1"/>
  <c r="F99" i="16"/>
  <c r="F108" i="16" s="1"/>
  <c r="K120" i="16"/>
  <c r="J129" i="16"/>
  <c r="K116" i="16"/>
  <c r="J125" i="16"/>
  <c r="K118" i="16"/>
  <c r="J127" i="16"/>
  <c r="K119" i="16"/>
  <c r="J128" i="16"/>
  <c r="K117" i="16"/>
  <c r="J126" i="16"/>
  <c r="J115" i="16"/>
  <c r="I124" i="16"/>
  <c r="I131" i="16" s="1"/>
  <c r="K121" i="16"/>
  <c r="J130" i="16"/>
  <c r="H98" i="16"/>
  <c r="G107" i="16"/>
  <c r="J96" i="16"/>
  <c r="I105" i="16"/>
  <c r="I97" i="16"/>
  <c r="H106" i="16"/>
  <c r="E101" i="16" l="1"/>
  <c r="E109" i="16"/>
  <c r="G99" i="16"/>
  <c r="H99" i="16" s="1"/>
  <c r="K115" i="16"/>
  <c r="J124" i="16"/>
  <c r="J131" i="16" s="1"/>
  <c r="L119" i="16"/>
  <c r="K128" i="16"/>
  <c r="K125" i="16"/>
  <c r="L116" i="16"/>
  <c r="L121" i="16"/>
  <c r="K130" i="16"/>
  <c r="L117" i="16"/>
  <c r="K126" i="16"/>
  <c r="L118" i="16"/>
  <c r="K127" i="16"/>
  <c r="L120" i="16"/>
  <c r="K129" i="16"/>
  <c r="F109" i="16"/>
  <c r="G100" i="16"/>
  <c r="I98" i="16"/>
  <c r="H107" i="16"/>
  <c r="J97" i="16"/>
  <c r="I106" i="16"/>
  <c r="E110" i="16"/>
  <c r="F101" i="16"/>
  <c r="E102" i="16"/>
  <c r="K96" i="16"/>
  <c r="J105" i="16"/>
  <c r="G108" i="16" l="1"/>
  <c r="M119" i="16"/>
  <c r="L128" i="16"/>
  <c r="M120" i="16"/>
  <c r="L129" i="16"/>
  <c r="M117" i="16"/>
  <c r="L126" i="16"/>
  <c r="L125" i="16"/>
  <c r="M116" i="16"/>
  <c r="L115" i="16"/>
  <c r="K124" i="16"/>
  <c r="K131" i="16" s="1"/>
  <c r="M118" i="16"/>
  <c r="L127" i="16"/>
  <c r="M121" i="16"/>
  <c r="L130" i="16"/>
  <c r="L96" i="16"/>
  <c r="K105" i="16"/>
  <c r="K97" i="16"/>
  <c r="J106" i="16"/>
  <c r="H100" i="16"/>
  <c r="G109" i="16"/>
  <c r="F102" i="16"/>
  <c r="E111" i="16"/>
  <c r="I99" i="16"/>
  <c r="H108" i="16"/>
  <c r="F110" i="16"/>
  <c r="G101" i="16"/>
  <c r="J98" i="16"/>
  <c r="I107" i="16"/>
  <c r="N118" i="16" l="1"/>
  <c r="M127" i="16"/>
  <c r="M125" i="16"/>
  <c r="N116" i="16"/>
  <c r="N120" i="16"/>
  <c r="M129" i="16"/>
  <c r="N121" i="16"/>
  <c r="M130" i="16"/>
  <c r="M115" i="16"/>
  <c r="L124" i="16"/>
  <c r="L131" i="16" s="1"/>
  <c r="N117" i="16"/>
  <c r="M126" i="16"/>
  <c r="N119" i="16"/>
  <c r="M128" i="16"/>
  <c r="E112" i="16"/>
  <c r="M96" i="16"/>
  <c r="L105" i="16"/>
  <c r="F111" i="16"/>
  <c r="G102" i="16"/>
  <c r="K106" i="16"/>
  <c r="L97" i="16"/>
  <c r="H101" i="16"/>
  <c r="G110" i="16"/>
  <c r="K98" i="16"/>
  <c r="J107" i="16"/>
  <c r="I108" i="16"/>
  <c r="J99" i="16"/>
  <c r="I100" i="16"/>
  <c r="H109" i="16"/>
  <c r="O121" i="16" l="1"/>
  <c r="N130" i="16"/>
  <c r="O119" i="16"/>
  <c r="N128" i="16"/>
  <c r="N115" i="16"/>
  <c r="M124" i="16"/>
  <c r="M131" i="16" s="1"/>
  <c r="O120" i="16"/>
  <c r="N129" i="16"/>
  <c r="O116" i="16"/>
  <c r="N125" i="16"/>
  <c r="O117" i="16"/>
  <c r="N126" i="16"/>
  <c r="O118" i="16"/>
  <c r="N127" i="16"/>
  <c r="J100" i="16"/>
  <c r="I109" i="16"/>
  <c r="L98" i="16"/>
  <c r="K107" i="16"/>
  <c r="H102" i="16"/>
  <c r="G111" i="16"/>
  <c r="N96" i="16"/>
  <c r="M105" i="16"/>
  <c r="K99" i="16"/>
  <c r="J108" i="16"/>
  <c r="I101" i="16"/>
  <c r="H110" i="16"/>
  <c r="F112" i="16"/>
  <c r="M97" i="16"/>
  <c r="L106" i="16"/>
  <c r="P117" i="16" l="1"/>
  <c r="O126" i="16"/>
  <c r="P120" i="16"/>
  <c r="O129" i="16"/>
  <c r="P119" i="16"/>
  <c r="O128" i="16"/>
  <c r="P118" i="16"/>
  <c r="O127" i="16"/>
  <c r="O125" i="16"/>
  <c r="P116" i="16"/>
  <c r="O115" i="16"/>
  <c r="N124" i="16"/>
  <c r="N131" i="16" s="1"/>
  <c r="P121" i="16"/>
  <c r="O130" i="16"/>
  <c r="J101" i="16"/>
  <c r="I110" i="16"/>
  <c r="M98" i="16"/>
  <c r="L107" i="16"/>
  <c r="N97" i="16"/>
  <c r="M106" i="16"/>
  <c r="L99" i="16"/>
  <c r="K108" i="16"/>
  <c r="I102" i="16"/>
  <c r="H111" i="16"/>
  <c r="K100" i="16"/>
  <c r="J109" i="16"/>
  <c r="O96" i="16"/>
  <c r="N105" i="16"/>
  <c r="G112" i="16"/>
  <c r="P115" i="16" l="1"/>
  <c r="O124" i="16"/>
  <c r="O131" i="16" s="1"/>
  <c r="P127" i="16"/>
  <c r="P125" i="16"/>
  <c r="P129" i="16"/>
  <c r="P130" i="16"/>
  <c r="P128" i="16"/>
  <c r="P126" i="16"/>
  <c r="O97" i="16"/>
  <c r="N106" i="16"/>
  <c r="J102" i="16"/>
  <c r="I111" i="16"/>
  <c r="J110" i="16"/>
  <c r="K101" i="16"/>
  <c r="P96" i="16"/>
  <c r="P105" i="16" s="1"/>
  <c r="O105" i="16"/>
  <c r="L100" i="16"/>
  <c r="K109" i="16"/>
  <c r="M99" i="16"/>
  <c r="L108" i="16"/>
  <c r="N98" i="16"/>
  <c r="M107" i="16"/>
  <c r="H112" i="16"/>
  <c r="P124" i="16" l="1"/>
  <c r="L101" i="16"/>
  <c r="K110" i="16"/>
  <c r="N99" i="16"/>
  <c r="M108" i="16"/>
  <c r="O98" i="16"/>
  <c r="N107" i="16"/>
  <c r="M100" i="16"/>
  <c r="L109" i="16"/>
  <c r="K102" i="16"/>
  <c r="J111" i="16"/>
  <c r="I112" i="16"/>
  <c r="P97" i="16"/>
  <c r="P106" i="16" s="1"/>
  <c r="O106" i="16"/>
  <c r="P131" i="16" l="1"/>
  <c r="P98" i="16"/>
  <c r="P107" i="16" s="1"/>
  <c r="O107" i="16"/>
  <c r="J112" i="16"/>
  <c r="N100" i="16"/>
  <c r="M109" i="16"/>
  <c r="O99" i="16"/>
  <c r="N108" i="16"/>
  <c r="M101" i="16"/>
  <c r="L110" i="16"/>
  <c r="L102" i="16"/>
  <c r="K111" i="16"/>
  <c r="N109" i="16" l="1"/>
  <c r="O100" i="16"/>
  <c r="N101" i="16"/>
  <c r="M110" i="16"/>
  <c r="K112" i="16"/>
  <c r="M102" i="16"/>
  <c r="L111" i="16"/>
  <c r="O108" i="16"/>
  <c r="P99" i="16"/>
  <c r="P108" i="16" s="1"/>
  <c r="N102" i="16" l="1"/>
  <c r="M111" i="16"/>
  <c r="O101" i="16"/>
  <c r="N110" i="16"/>
  <c r="P100" i="16"/>
  <c r="P109" i="16" s="1"/>
  <c r="O109" i="16"/>
  <c r="L112" i="16"/>
  <c r="O110" i="16" l="1"/>
  <c r="P101" i="16"/>
  <c r="P110" i="16" s="1"/>
  <c r="M112" i="16"/>
  <c r="N111" i="16"/>
  <c r="O102" i="16"/>
  <c r="N112" i="16" l="1"/>
  <c r="O111" i="16"/>
  <c r="P102" i="16"/>
  <c r="P111" i="16" s="1"/>
  <c r="P112" i="16" l="1"/>
  <c r="O112" i="16"/>
  <c r="E20" i="5" l="1"/>
  <c r="D20" i="5" l="1"/>
  <c r="C17" i="5"/>
  <c r="C20" i="5" s="1"/>
  <c r="D30" i="5"/>
  <c r="D32" i="5" l="1"/>
  <c r="C22" i="5"/>
  <c r="C30" i="5"/>
  <c r="C32" i="5" l="1"/>
  <c r="C37" i="5"/>
  <c r="E30" i="5"/>
  <c r="E32" i="5" l="1"/>
  <c r="C40" i="5"/>
  <c r="D15" i="3"/>
  <c r="G15" i="3" l="1"/>
  <c r="K15" i="3"/>
  <c r="I15" i="3"/>
  <c r="H15" i="3"/>
  <c r="F15" i="3"/>
  <c r="J15" i="3"/>
  <c r="E15" i="3"/>
  <c r="H16" i="3" l="1"/>
  <c r="H18" i="3"/>
  <c r="K16" i="3"/>
  <c r="K18" i="3"/>
  <c r="E16" i="3"/>
  <c r="E18" i="3"/>
  <c r="I16" i="3"/>
  <c r="I18" i="3"/>
  <c r="J16" i="3"/>
  <c r="J18" i="3"/>
  <c r="F16" i="3"/>
  <c r="F18" i="3"/>
  <c r="G16" i="3"/>
  <c r="G18" i="3"/>
  <c r="I31" i="3" l="1"/>
  <c r="I35" i="3" s="1"/>
  <c r="I40" i="3" s="1"/>
  <c r="E80" i="16"/>
  <c r="K31" i="3"/>
  <c r="K35" i="3" s="1"/>
  <c r="K40" i="3" s="1"/>
  <c r="E82" i="16"/>
  <c r="H31" i="3"/>
  <c r="H35" i="3" s="1"/>
  <c r="H40" i="3" s="1"/>
  <c r="E79" i="16"/>
  <c r="D16" i="3"/>
  <c r="G31" i="3"/>
  <c r="G35" i="3" s="1"/>
  <c r="G40" i="3" s="1"/>
  <c r="E78" i="16"/>
  <c r="F19" i="3"/>
  <c r="F32" i="3" s="1"/>
  <c r="F36" i="3" s="1"/>
  <c r="F41" i="3" s="1"/>
  <c r="D24" i="4" s="1"/>
  <c r="F31" i="3"/>
  <c r="F35" i="3" s="1"/>
  <c r="F40" i="3" s="1"/>
  <c r="E77" i="16"/>
  <c r="J31" i="3"/>
  <c r="J35" i="3" s="1"/>
  <c r="J40" i="3" s="1"/>
  <c r="E81" i="16"/>
  <c r="E31" i="3"/>
  <c r="E35" i="3" s="1"/>
  <c r="E40" i="3" s="1"/>
  <c r="E76" i="16"/>
  <c r="H15" i="33" l="1"/>
  <c r="H10" i="33"/>
  <c r="H11" i="33"/>
  <c r="H16" i="33"/>
  <c r="H13" i="33"/>
  <c r="H14" i="33"/>
  <c r="H12" i="33"/>
  <c r="E85" i="16"/>
  <c r="F76" i="16"/>
  <c r="E86" i="16"/>
  <c r="F77" i="16"/>
  <c r="E23" i="4"/>
  <c r="E91" i="16"/>
  <c r="F82" i="16"/>
  <c r="E89" i="16"/>
  <c r="F80" i="16"/>
  <c r="H23" i="4"/>
  <c r="C23" i="4"/>
  <c r="D23" i="4"/>
  <c r="I23" i="4"/>
  <c r="G23" i="4"/>
  <c r="E87" i="16"/>
  <c r="F78" i="16"/>
  <c r="F23" i="4"/>
  <c r="E90" i="16"/>
  <c r="F81" i="16"/>
  <c r="E88" i="16"/>
  <c r="F79" i="16"/>
  <c r="G78" i="16" l="1"/>
  <c r="F87" i="16"/>
  <c r="G80" i="16"/>
  <c r="F89" i="16"/>
  <c r="F85" i="16"/>
  <c r="G76" i="16"/>
  <c r="G81" i="16"/>
  <c r="F90" i="16"/>
  <c r="F88" i="16"/>
  <c r="G79" i="16"/>
  <c r="E92" i="16"/>
  <c r="F91" i="16"/>
  <c r="G82" i="16"/>
  <c r="F86" i="16"/>
  <c r="G77" i="16"/>
  <c r="G86" i="16" l="1"/>
  <c r="H77" i="16"/>
  <c r="F92" i="16"/>
  <c r="H78" i="16"/>
  <c r="G87" i="16"/>
  <c r="G91" i="16"/>
  <c r="H82" i="16"/>
  <c r="G90" i="16"/>
  <c r="H81" i="16"/>
  <c r="G89" i="16"/>
  <c r="H80" i="16"/>
  <c r="G88" i="16"/>
  <c r="H79" i="16"/>
  <c r="G85" i="16"/>
  <c r="H76" i="16"/>
  <c r="I80" i="16" l="1"/>
  <c r="H89" i="16"/>
  <c r="H88" i="16"/>
  <c r="I79" i="16"/>
  <c r="H91" i="16"/>
  <c r="I82" i="16"/>
  <c r="H86" i="16"/>
  <c r="I77" i="16"/>
  <c r="G92" i="16"/>
  <c r="H90" i="16"/>
  <c r="I81" i="16"/>
  <c r="I76" i="16"/>
  <c r="H85" i="16"/>
  <c r="H87" i="16"/>
  <c r="I78" i="16"/>
  <c r="I85" i="16" l="1"/>
  <c r="J76" i="16"/>
  <c r="I86" i="16"/>
  <c r="J77" i="16"/>
  <c r="I91" i="16"/>
  <c r="J82" i="16"/>
  <c r="I90" i="16"/>
  <c r="J81" i="16"/>
  <c r="I89" i="16"/>
  <c r="J80" i="16"/>
  <c r="H92" i="16"/>
  <c r="I87" i="16"/>
  <c r="J78" i="16"/>
  <c r="I88" i="16"/>
  <c r="J79" i="16"/>
  <c r="J85" i="16" l="1"/>
  <c r="K76" i="16"/>
  <c r="K81" i="16"/>
  <c r="J90" i="16"/>
  <c r="J89" i="16"/>
  <c r="K80" i="16"/>
  <c r="I92" i="16"/>
  <c r="J91" i="16"/>
  <c r="K82" i="16"/>
  <c r="K78" i="16"/>
  <c r="J87" i="16"/>
  <c r="J88" i="16"/>
  <c r="K79" i="16"/>
  <c r="J86" i="16"/>
  <c r="K77" i="16"/>
  <c r="K86" i="16" l="1"/>
  <c r="L77" i="16"/>
  <c r="L76" i="16"/>
  <c r="K85" i="16"/>
  <c r="K87" i="16"/>
  <c r="L78" i="16"/>
  <c r="K88" i="16"/>
  <c r="L79" i="16"/>
  <c r="K91" i="16"/>
  <c r="L82" i="16"/>
  <c r="K89" i="16"/>
  <c r="L80" i="16"/>
  <c r="K90" i="16"/>
  <c r="L81" i="16"/>
  <c r="J92" i="16"/>
  <c r="K92" i="16" l="1"/>
  <c r="L88" i="16"/>
  <c r="M79" i="16"/>
  <c r="M76" i="16"/>
  <c r="L85" i="16"/>
  <c r="L86" i="16"/>
  <c r="M77" i="16"/>
  <c r="L90" i="16"/>
  <c r="M81" i="16"/>
  <c r="L87" i="16"/>
  <c r="M78" i="16"/>
  <c r="L89" i="16"/>
  <c r="M80" i="16"/>
  <c r="L91" i="16"/>
  <c r="M82" i="16"/>
  <c r="M85" i="16" l="1"/>
  <c r="N76" i="16"/>
  <c r="N79" i="16"/>
  <c r="M88" i="16"/>
  <c r="M91" i="16"/>
  <c r="N82" i="16"/>
  <c r="M87" i="16"/>
  <c r="N78" i="16"/>
  <c r="M86" i="16"/>
  <c r="N77" i="16"/>
  <c r="M89" i="16"/>
  <c r="N80" i="16"/>
  <c r="M90" i="16"/>
  <c r="N81" i="16"/>
  <c r="L92" i="16"/>
  <c r="M92" i="16" l="1"/>
  <c r="O77" i="16"/>
  <c r="N86" i="16"/>
  <c r="O82" i="16"/>
  <c r="N91" i="16"/>
  <c r="O81" i="16"/>
  <c r="N90" i="16"/>
  <c r="N88" i="16"/>
  <c r="O79" i="16"/>
  <c r="O80" i="16"/>
  <c r="N89" i="16"/>
  <c r="N87" i="16"/>
  <c r="O78" i="16"/>
  <c r="N85" i="16"/>
  <c r="O76" i="16"/>
  <c r="O89" i="16" l="1"/>
  <c r="P80" i="16"/>
  <c r="P89" i="16" s="1"/>
  <c r="O87" i="16"/>
  <c r="P78" i="16"/>
  <c r="P87" i="16" s="1"/>
  <c r="O90" i="16"/>
  <c r="P81" i="16"/>
  <c r="P90" i="16" s="1"/>
  <c r="O86" i="16"/>
  <c r="P77" i="16"/>
  <c r="P86" i="16" s="1"/>
  <c r="O85" i="16"/>
  <c r="P76" i="16"/>
  <c r="P85" i="16" s="1"/>
  <c r="P79" i="16"/>
  <c r="P88" i="16" s="1"/>
  <c r="O88" i="16"/>
  <c r="N92" i="16"/>
  <c r="O91" i="16"/>
  <c r="P82" i="16"/>
  <c r="P91" i="16" s="1"/>
  <c r="P92" i="16" l="1"/>
  <c r="O92" i="16"/>
  <c r="E54" i="16" l="1"/>
  <c r="F52" i="16"/>
  <c r="E58" i="16"/>
  <c r="E55" i="16"/>
  <c r="E60" i="16"/>
  <c r="E57" i="16"/>
  <c r="E59" i="16"/>
  <c r="E56" i="16"/>
  <c r="F56" i="16" l="1"/>
  <c r="F57" i="16"/>
  <c r="F58" i="16"/>
  <c r="F59" i="16"/>
  <c r="F55" i="16"/>
  <c r="G52" i="16"/>
  <c r="F60" i="16"/>
  <c r="F54" i="16"/>
  <c r="E61" i="16"/>
  <c r="F61" i="16" l="1"/>
  <c r="G58" i="16"/>
  <c r="G59" i="16"/>
  <c r="G54" i="16"/>
  <c r="G60" i="16"/>
  <c r="G56" i="16"/>
  <c r="H52" i="16"/>
  <c r="G55" i="16"/>
  <c r="G57" i="16"/>
  <c r="G61" i="16" l="1"/>
  <c r="H54" i="16"/>
  <c r="I52" i="16"/>
  <c r="H58" i="16"/>
  <c r="H55" i="16"/>
  <c r="H57" i="16"/>
  <c r="H56" i="16"/>
  <c r="H60" i="16"/>
  <c r="H59" i="16"/>
  <c r="I59" i="16" l="1"/>
  <c r="I55" i="16"/>
  <c r="I57" i="16"/>
  <c r="I54" i="16"/>
  <c r="I58" i="16"/>
  <c r="I56" i="16"/>
  <c r="I60" i="16"/>
  <c r="J52" i="16"/>
  <c r="H61" i="16"/>
  <c r="J54" i="16" l="1"/>
  <c r="K52" i="16"/>
  <c r="J56" i="16"/>
  <c r="J57" i="16"/>
  <c r="J58" i="16"/>
  <c r="J59" i="16"/>
  <c r="J55" i="16"/>
  <c r="J60" i="16"/>
  <c r="I61" i="16"/>
  <c r="K58" i="16" l="1"/>
  <c r="K55" i="16"/>
  <c r="K57" i="16"/>
  <c r="L52" i="16"/>
  <c r="K59" i="16"/>
  <c r="K60" i="16"/>
  <c r="K54" i="16"/>
  <c r="K56" i="16"/>
  <c r="J61" i="16"/>
  <c r="L59" i="16" l="1"/>
  <c r="M52" i="16"/>
  <c r="L57" i="16"/>
  <c r="L54" i="16"/>
  <c r="L60" i="16"/>
  <c r="L58" i="16"/>
  <c r="L55" i="16"/>
  <c r="L56" i="16"/>
  <c r="K61" i="16"/>
  <c r="L61" i="16" l="1"/>
  <c r="M59" i="16"/>
  <c r="M58" i="16"/>
  <c r="M54" i="16"/>
  <c r="M55" i="16"/>
  <c r="M56" i="16"/>
  <c r="N52" i="16"/>
  <c r="M60" i="16"/>
  <c r="M57" i="16"/>
  <c r="N55" i="16" l="1"/>
  <c r="N59" i="16"/>
  <c r="N56" i="16"/>
  <c r="N54" i="16"/>
  <c r="O52" i="16"/>
  <c r="N58" i="16"/>
  <c r="N57" i="16"/>
  <c r="N60" i="16"/>
  <c r="M61" i="16"/>
  <c r="O60" i="16" l="1"/>
  <c r="O57" i="16"/>
  <c r="O54" i="16"/>
  <c r="O56" i="16"/>
  <c r="P52" i="16"/>
  <c r="O55" i="16"/>
  <c r="O58" i="16"/>
  <c r="O59" i="16"/>
  <c r="N61" i="16"/>
  <c r="O61" i="16" l="1"/>
  <c r="F29" i="16"/>
  <c r="E41" i="16"/>
  <c r="E40" i="16"/>
  <c r="F28" i="16"/>
  <c r="F25" i="16"/>
  <c r="E37" i="16"/>
  <c r="P54" i="16"/>
  <c r="P55" i="16"/>
  <c r="P60" i="16"/>
  <c r="P59" i="16"/>
  <c r="P57" i="16"/>
  <c r="P58" i="16"/>
  <c r="P56" i="16"/>
  <c r="F27" i="16"/>
  <c r="E39" i="16"/>
  <c r="F30" i="16" l="1"/>
  <c r="E42" i="16"/>
  <c r="E38" i="16"/>
  <c r="F26" i="16"/>
  <c r="F40" i="16"/>
  <c r="G28" i="16"/>
  <c r="P61" i="16"/>
  <c r="F41" i="16"/>
  <c r="G29" i="16"/>
  <c r="G27" i="16"/>
  <c r="F39" i="16"/>
  <c r="G25" i="16"/>
  <c r="F37" i="16"/>
  <c r="G40" i="16" l="1"/>
  <c r="H28" i="16"/>
  <c r="E36" i="16"/>
  <c r="E48" i="16" s="1"/>
  <c r="F24" i="16"/>
  <c r="G41" i="16"/>
  <c r="H29" i="16"/>
  <c r="F42" i="16"/>
  <c r="G30" i="16"/>
  <c r="G37" i="16"/>
  <c r="H25" i="16"/>
  <c r="G39" i="16"/>
  <c r="H27" i="16"/>
  <c r="G26" i="16"/>
  <c r="F38" i="16"/>
  <c r="I27" i="16" l="1"/>
  <c r="H39" i="16"/>
  <c r="G42" i="16"/>
  <c r="H30" i="16"/>
  <c r="F36" i="16"/>
  <c r="F48" i="16" s="1"/>
  <c r="G24" i="16"/>
  <c r="H26" i="16"/>
  <c r="G38" i="16"/>
  <c r="I25" i="16"/>
  <c r="H37" i="16"/>
  <c r="H41" i="16"/>
  <c r="I29" i="16"/>
  <c r="H40" i="16"/>
  <c r="I28" i="16"/>
  <c r="I41" i="16" l="1"/>
  <c r="J29" i="16"/>
  <c r="I37" i="16"/>
  <c r="J25" i="16"/>
  <c r="G36" i="16"/>
  <c r="G48" i="16" s="1"/>
  <c r="H24" i="16"/>
  <c r="J27" i="16"/>
  <c r="I39" i="16"/>
  <c r="J28" i="16"/>
  <c r="I40" i="16"/>
  <c r="H38" i="16"/>
  <c r="I26" i="16"/>
  <c r="I30" i="16"/>
  <c r="H42" i="16"/>
  <c r="J30" i="16" l="1"/>
  <c r="I42" i="16"/>
  <c r="I38" i="16"/>
  <c r="J26" i="16"/>
  <c r="K28" i="16"/>
  <c r="J40" i="16"/>
  <c r="J39" i="16"/>
  <c r="K27" i="16"/>
  <c r="H36" i="16"/>
  <c r="H48" i="16" s="1"/>
  <c r="I24" i="16"/>
  <c r="K25" i="16"/>
  <c r="J37" i="16"/>
  <c r="J41" i="16"/>
  <c r="K29" i="16"/>
  <c r="J24" i="16" l="1"/>
  <c r="I36" i="16"/>
  <c r="I48" i="16" s="1"/>
  <c r="K26" i="16"/>
  <c r="J38" i="16"/>
  <c r="L27" i="16"/>
  <c r="K39" i="16"/>
  <c r="K37" i="16"/>
  <c r="L25" i="16"/>
  <c r="L29" i="16"/>
  <c r="K41" i="16"/>
  <c r="L28" i="16"/>
  <c r="K40" i="16"/>
  <c r="K30" i="16"/>
  <c r="J42" i="16"/>
  <c r="L37" i="16" l="1"/>
  <c r="M25" i="16"/>
  <c r="J36" i="16"/>
  <c r="J48" i="16" s="1"/>
  <c r="K24" i="16"/>
  <c r="K42" i="16"/>
  <c r="L30" i="16"/>
  <c r="L39" i="16"/>
  <c r="M27" i="16"/>
  <c r="K38" i="16"/>
  <c r="L26" i="16"/>
  <c r="M28" i="16"/>
  <c r="L40" i="16"/>
  <c r="L41" i="16"/>
  <c r="M29" i="16"/>
  <c r="K36" i="16" l="1"/>
  <c r="K48" i="16" s="1"/>
  <c r="L24" i="16"/>
  <c r="M37" i="16"/>
  <c r="N25" i="16"/>
  <c r="N29" i="16"/>
  <c r="M41" i="16"/>
  <c r="M40" i="16"/>
  <c r="N28" i="16"/>
  <c r="M26" i="16"/>
  <c r="L38" i="16"/>
  <c r="N27" i="16"/>
  <c r="M39" i="16"/>
  <c r="M30" i="16"/>
  <c r="L42" i="16"/>
  <c r="O28" i="16" l="1"/>
  <c r="N40" i="16"/>
  <c r="N30" i="16"/>
  <c r="M42" i="16"/>
  <c r="O27" i="16"/>
  <c r="N39" i="16"/>
  <c r="N37" i="16"/>
  <c r="O25" i="16"/>
  <c r="M38" i="16"/>
  <c r="N26" i="16"/>
  <c r="N41" i="16"/>
  <c r="O29" i="16"/>
  <c r="L36" i="16"/>
  <c r="L48" i="16" s="1"/>
  <c r="M24" i="16"/>
  <c r="O30" i="16" l="1"/>
  <c r="N42" i="16"/>
  <c r="N38" i="16"/>
  <c r="O26" i="16"/>
  <c r="P25" i="16"/>
  <c r="P37" i="16" s="1"/>
  <c r="O37" i="16"/>
  <c r="O39" i="16"/>
  <c r="P27" i="16"/>
  <c r="P39" i="16" s="1"/>
  <c r="P28" i="16"/>
  <c r="P40" i="16" s="1"/>
  <c r="O40" i="16"/>
  <c r="N24" i="16"/>
  <c r="M36" i="16"/>
  <c r="M48" i="16" s="1"/>
  <c r="O41" i="16"/>
  <c r="P29" i="16"/>
  <c r="P41" i="16" s="1"/>
  <c r="O24" i="16" l="1"/>
  <c r="N36" i="16"/>
  <c r="N48" i="16" s="1"/>
  <c r="P26" i="16"/>
  <c r="P38" i="16" s="1"/>
  <c r="O38" i="16"/>
  <c r="P30" i="16"/>
  <c r="P42" i="16" s="1"/>
  <c r="O42" i="16"/>
  <c r="O36" i="16" l="1"/>
  <c r="O48" i="16" s="1"/>
  <c r="P24" i="16"/>
  <c r="P36" i="16" s="1"/>
  <c r="P48" i="16" s="1"/>
  <c r="D23" i="28" l="1"/>
  <c r="D27" i="28" s="1"/>
  <c r="I23" i="28"/>
  <c r="H23" i="28"/>
  <c r="H27" i="28" s="1"/>
  <c r="F23" i="28"/>
  <c r="F27" i="28" l="1"/>
  <c r="E136" i="16"/>
  <c r="E139" i="16"/>
  <c r="I27" i="28"/>
  <c r="G26" i="4"/>
  <c r="G29" i="4" s="1"/>
  <c r="G34" i="4" s="1"/>
  <c r="G35" i="4" s="1"/>
  <c r="J14" i="33"/>
  <c r="K14" i="33" s="1"/>
  <c r="M14" i="33" s="1"/>
  <c r="N14" i="33" s="1"/>
  <c r="J10" i="33"/>
  <c r="K10" i="33" s="1"/>
  <c r="C26" i="4"/>
  <c r="C29" i="4" s="1"/>
  <c r="C34" i="4" s="1"/>
  <c r="C35" i="4" s="1"/>
  <c r="E138" i="16"/>
  <c r="E23" i="28"/>
  <c r="J23" i="28"/>
  <c r="C21" i="28"/>
  <c r="E134" i="16"/>
  <c r="G23" i="28"/>
  <c r="E137" i="16" l="1"/>
  <c r="G27" i="28"/>
  <c r="J27" i="28"/>
  <c r="E140" i="16"/>
  <c r="J33" i="32"/>
  <c r="J34" i="32" s="1"/>
  <c r="M10" i="33"/>
  <c r="M33" i="32"/>
  <c r="M34" i="32" s="1"/>
  <c r="E143" i="16"/>
  <c r="F134" i="16"/>
  <c r="E24" i="28"/>
  <c r="E27" i="28"/>
  <c r="E135" i="16"/>
  <c r="E148" i="16"/>
  <c r="E71" i="16" s="1"/>
  <c r="F139" i="16"/>
  <c r="E147" i="16"/>
  <c r="E70" i="16" s="1"/>
  <c r="F138" i="16"/>
  <c r="E145" i="16"/>
  <c r="E68" i="16" s="1"/>
  <c r="F136" i="16"/>
  <c r="O14" i="33"/>
  <c r="W15" i="31"/>
  <c r="H26" i="4"/>
  <c r="H29" i="4" s="1"/>
  <c r="H34" i="4" s="1"/>
  <c r="H35" i="4" s="1"/>
  <c r="J15" i="33"/>
  <c r="K15" i="33" s="1"/>
  <c r="M15" i="33" s="1"/>
  <c r="N15" i="33" s="1"/>
  <c r="E26" i="4"/>
  <c r="E29" i="4" s="1"/>
  <c r="E34" i="4" s="1"/>
  <c r="E35" i="4" s="1"/>
  <c r="J12" i="33"/>
  <c r="K12" i="33" s="1"/>
  <c r="M12" i="33" s="1"/>
  <c r="N12" i="33" s="1"/>
  <c r="F147" i="16" l="1"/>
  <c r="F70" i="16" s="1"/>
  <c r="G138" i="16"/>
  <c r="E66" i="16"/>
  <c r="N10" i="33"/>
  <c r="O12" i="33"/>
  <c r="W13" i="31"/>
  <c r="M35" i="32"/>
  <c r="N34" i="32"/>
  <c r="N35" i="32" s="1"/>
  <c r="N37" i="32" s="1"/>
  <c r="N38" i="32" s="1"/>
  <c r="N39" i="32" s="1"/>
  <c r="G139" i="16"/>
  <c r="F148" i="16"/>
  <c r="F71" i="16" s="1"/>
  <c r="K34" i="32"/>
  <c r="K35" i="32" s="1"/>
  <c r="K37" i="32" s="1"/>
  <c r="K38" i="32" s="1"/>
  <c r="K39" i="32" s="1"/>
  <c r="J35" i="32"/>
  <c r="E144" i="16"/>
  <c r="E67" i="16" s="1"/>
  <c r="F135" i="16"/>
  <c r="D26" i="4"/>
  <c r="D29" i="4" s="1"/>
  <c r="D34" i="4" s="1"/>
  <c r="D35" i="4" s="1"/>
  <c r="E28" i="28"/>
  <c r="D27" i="4" s="1"/>
  <c r="D30" i="4" s="1"/>
  <c r="J11" i="33"/>
  <c r="K11" i="33" s="1"/>
  <c r="M11" i="33" s="1"/>
  <c r="N11" i="33" s="1"/>
  <c r="F26" i="4"/>
  <c r="F29" i="4" s="1"/>
  <c r="F34" i="4" s="1"/>
  <c r="F35" i="4" s="1"/>
  <c r="J13" i="33"/>
  <c r="K13" i="33" s="1"/>
  <c r="M13" i="33" s="1"/>
  <c r="N13" i="33" s="1"/>
  <c r="W16" i="31"/>
  <c r="O15" i="33"/>
  <c r="X15" i="31"/>
  <c r="W30" i="31"/>
  <c r="X30" i="31" s="1"/>
  <c r="Y15" i="31"/>
  <c r="F140" i="16"/>
  <c r="E149" i="16"/>
  <c r="E72" i="16" s="1"/>
  <c r="J16" i="33"/>
  <c r="K16" i="33" s="1"/>
  <c r="M16" i="33" s="1"/>
  <c r="N16" i="33" s="1"/>
  <c r="I26" i="4"/>
  <c r="I29" i="4" s="1"/>
  <c r="I34" i="4" s="1"/>
  <c r="I35" i="4" s="1"/>
  <c r="G136" i="16"/>
  <c r="F145" i="16"/>
  <c r="F68" i="16" s="1"/>
  <c r="F143" i="16"/>
  <c r="G134" i="16"/>
  <c r="E146" i="16"/>
  <c r="E69" i="16" s="1"/>
  <c r="F137" i="16"/>
  <c r="Y13" i="31" l="1"/>
  <c r="X13" i="31"/>
  <c r="W28" i="31"/>
  <c r="X28" i="31" s="1"/>
  <c r="O10" i="33"/>
  <c r="N17" i="33"/>
  <c r="O17" i="33" s="1"/>
  <c r="W11" i="31"/>
  <c r="W14" i="31"/>
  <c r="O13" i="33"/>
  <c r="M17" i="33"/>
  <c r="G137" i="16"/>
  <c r="F146" i="16"/>
  <c r="F69" i="16" s="1"/>
  <c r="E150" i="16"/>
  <c r="G135" i="16"/>
  <c r="F144" i="16"/>
  <c r="F67" i="16" s="1"/>
  <c r="G145" i="16"/>
  <c r="G68" i="16" s="1"/>
  <c r="H136" i="16"/>
  <c r="F149" i="16"/>
  <c r="F72" i="16" s="1"/>
  <c r="G140" i="16"/>
  <c r="O11" i="33"/>
  <c r="W12" i="31"/>
  <c r="H139" i="16"/>
  <c r="G148" i="16"/>
  <c r="G71" i="16" s="1"/>
  <c r="E73" i="16"/>
  <c r="O16" i="33"/>
  <c r="W17" i="31"/>
  <c r="G143" i="16"/>
  <c r="H134" i="16"/>
  <c r="H138" i="16"/>
  <c r="G147" i="16"/>
  <c r="G70" i="16" s="1"/>
  <c r="X16" i="31"/>
  <c r="Y16" i="31"/>
  <c r="W31" i="31"/>
  <c r="X31" i="31" s="1"/>
  <c r="Z15" i="31"/>
  <c r="Y30" i="31"/>
  <c r="Z30" i="31" s="1"/>
  <c r="F66" i="16"/>
  <c r="X11" i="31" l="1"/>
  <c r="W27" i="31"/>
  <c r="W24" i="31"/>
  <c r="X24" i="31" s="1"/>
  <c r="Y11" i="31"/>
  <c r="I139" i="16"/>
  <c r="H148" i="16"/>
  <c r="H71" i="16" s="1"/>
  <c r="H147" i="16"/>
  <c r="H70" i="16" s="1"/>
  <c r="I138" i="16"/>
  <c r="G144" i="16"/>
  <c r="G67" i="16" s="1"/>
  <c r="H135" i="16"/>
  <c r="F150" i="16"/>
  <c r="I136" i="16"/>
  <c r="H145" i="16"/>
  <c r="H68" i="16" s="1"/>
  <c r="Y14" i="31"/>
  <c r="W29" i="31"/>
  <c r="X29" i="31" s="1"/>
  <c r="X14" i="31"/>
  <c r="Y12" i="31"/>
  <c r="Z12" i="31" s="1"/>
  <c r="X12" i="31"/>
  <c r="F73" i="16"/>
  <c r="G66" i="16"/>
  <c r="G149" i="16"/>
  <c r="G72" i="16" s="1"/>
  <c r="H140" i="16"/>
  <c r="G146" i="16"/>
  <c r="G69" i="16" s="1"/>
  <c r="H137" i="16"/>
  <c r="Z16" i="31"/>
  <c r="Y31" i="31"/>
  <c r="Z31" i="31" s="1"/>
  <c r="H143" i="16"/>
  <c r="I134" i="16"/>
  <c r="Y17" i="31"/>
  <c r="X17" i="31"/>
  <c r="W32" i="31"/>
  <c r="X32" i="31" s="1"/>
  <c r="Z13" i="31"/>
  <c r="Y28" i="31"/>
  <c r="Z28" i="31" s="1"/>
  <c r="I147" i="16" l="1"/>
  <c r="I70" i="16" s="1"/>
  <c r="J138" i="16"/>
  <c r="G150" i="16"/>
  <c r="Y32" i="31"/>
  <c r="Z32" i="31" s="1"/>
  <c r="Z17" i="31"/>
  <c r="Y29" i="31"/>
  <c r="Z29" i="31" s="1"/>
  <c r="Z14" i="31"/>
  <c r="G73" i="16"/>
  <c r="I145" i="16"/>
  <c r="I68" i="16" s="1"/>
  <c r="J136" i="16"/>
  <c r="Y27" i="31"/>
  <c r="Y24" i="31"/>
  <c r="Z24" i="31" s="1"/>
  <c r="Z11" i="31"/>
  <c r="H149" i="16"/>
  <c r="H72" i="16" s="1"/>
  <c r="I140" i="16"/>
  <c r="I135" i="16"/>
  <c r="H144" i="16"/>
  <c r="H67" i="16" s="1"/>
  <c r="X27" i="31"/>
  <c r="W34" i="31"/>
  <c r="X34" i="31" s="1"/>
  <c r="J134" i="16"/>
  <c r="I143" i="16"/>
  <c r="H66" i="16"/>
  <c r="J139" i="16"/>
  <c r="I148" i="16"/>
  <c r="I71" i="16" s="1"/>
  <c r="I137" i="16"/>
  <c r="H146" i="16"/>
  <c r="H69" i="16" s="1"/>
  <c r="J148" i="16" l="1"/>
  <c r="J71" i="16" s="1"/>
  <c r="K139" i="16"/>
  <c r="Z27" i="31"/>
  <c r="Y34" i="31"/>
  <c r="Z34" i="31" s="1"/>
  <c r="I144" i="16"/>
  <c r="I67" i="16" s="1"/>
  <c r="J135" i="16"/>
  <c r="H73" i="16"/>
  <c r="H150" i="16"/>
  <c r="K136" i="16"/>
  <c r="J145" i="16"/>
  <c r="J68" i="16" s="1"/>
  <c r="K134" i="16"/>
  <c r="J143" i="16"/>
  <c r="J147" i="16"/>
  <c r="J70" i="16" s="1"/>
  <c r="K138" i="16"/>
  <c r="I146" i="16"/>
  <c r="I69" i="16" s="1"/>
  <c r="J137" i="16"/>
  <c r="I66" i="16"/>
  <c r="I149" i="16"/>
  <c r="I72" i="16" s="1"/>
  <c r="J140" i="16"/>
  <c r="I73" i="16" l="1"/>
  <c r="I150" i="16"/>
  <c r="L134" i="16"/>
  <c r="K143" i="16"/>
  <c r="K148" i="16"/>
  <c r="K71" i="16" s="1"/>
  <c r="L139" i="16"/>
  <c r="K135" i="16"/>
  <c r="J144" i="16"/>
  <c r="J67" i="16" s="1"/>
  <c r="J66" i="16"/>
  <c r="K137" i="16"/>
  <c r="J146" i="16"/>
  <c r="J69" i="16" s="1"/>
  <c r="L136" i="16"/>
  <c r="K145" i="16"/>
  <c r="K68" i="16" s="1"/>
  <c r="J149" i="16"/>
  <c r="J72" i="16" s="1"/>
  <c r="K140" i="16"/>
  <c r="L138" i="16"/>
  <c r="K147" i="16"/>
  <c r="K70" i="16" s="1"/>
  <c r="K144" i="16" l="1"/>
  <c r="K67" i="16" s="1"/>
  <c r="L135" i="16"/>
  <c r="L148" i="16"/>
  <c r="L71" i="16" s="1"/>
  <c r="M139" i="16"/>
  <c r="L145" i="16"/>
  <c r="L68" i="16" s="1"/>
  <c r="M136" i="16"/>
  <c r="J73" i="16"/>
  <c r="K66" i="16"/>
  <c r="M134" i="16"/>
  <c r="L143" i="16"/>
  <c r="L137" i="16"/>
  <c r="K146" i="16"/>
  <c r="K69" i="16" s="1"/>
  <c r="L147" i="16"/>
  <c r="L70" i="16" s="1"/>
  <c r="M138" i="16"/>
  <c r="J150" i="16"/>
  <c r="K149" i="16"/>
  <c r="K72" i="16" s="1"/>
  <c r="L140" i="16"/>
  <c r="L146" i="16" l="1"/>
  <c r="L69" i="16" s="1"/>
  <c r="M137" i="16"/>
  <c r="K150" i="16"/>
  <c r="L149" i="16"/>
  <c r="L72" i="16" s="1"/>
  <c r="M140" i="16"/>
  <c r="K73" i="16"/>
  <c r="L66" i="16"/>
  <c r="M143" i="16"/>
  <c r="N134" i="16"/>
  <c r="L144" i="16"/>
  <c r="L67" i="16" s="1"/>
  <c r="M135" i="16"/>
  <c r="N136" i="16"/>
  <c r="M145" i="16"/>
  <c r="M68" i="16" s="1"/>
  <c r="N138" i="16"/>
  <c r="M147" i="16"/>
  <c r="M70" i="16" s="1"/>
  <c r="N139" i="16"/>
  <c r="M148" i="16"/>
  <c r="M71" i="16" s="1"/>
  <c r="O139" i="16" l="1"/>
  <c r="O148" i="16" s="1"/>
  <c r="O71" i="16" s="1"/>
  <c r="N148" i="16"/>
  <c r="N71" i="16" s="1"/>
  <c r="O138" i="16"/>
  <c r="O147" i="16" s="1"/>
  <c r="O70" i="16" s="1"/>
  <c r="N147" i="16"/>
  <c r="N70" i="16" s="1"/>
  <c r="N145" i="16"/>
  <c r="N68" i="16" s="1"/>
  <c r="O136" i="16"/>
  <c r="O145" i="16" s="1"/>
  <c r="O68" i="16" s="1"/>
  <c r="M146" i="16"/>
  <c r="M69" i="16" s="1"/>
  <c r="N137" i="16"/>
  <c r="L73" i="16"/>
  <c r="N140" i="16"/>
  <c r="M149" i="16"/>
  <c r="M72" i="16" s="1"/>
  <c r="N143" i="16"/>
  <c r="O134" i="16"/>
  <c r="M66" i="16"/>
  <c r="L150" i="16"/>
  <c r="N135" i="16"/>
  <c r="M144" i="16"/>
  <c r="M67" i="16" s="1"/>
  <c r="M150" i="16" l="1"/>
  <c r="M73" i="16"/>
  <c r="N146" i="16"/>
  <c r="N69" i="16" s="1"/>
  <c r="O137" i="16"/>
  <c r="O146" i="16" s="1"/>
  <c r="O69" i="16" s="1"/>
  <c r="N66" i="16"/>
  <c r="O135" i="16"/>
  <c r="O144" i="16" s="1"/>
  <c r="O67" i="16" s="1"/>
  <c r="N144" i="16"/>
  <c r="N67" i="16" s="1"/>
  <c r="O140" i="16"/>
  <c r="O149" i="16" s="1"/>
  <c r="O72" i="16" s="1"/>
  <c r="N149" i="16"/>
  <c r="N72" i="16" s="1"/>
  <c r="O143" i="16"/>
  <c r="P134" i="16"/>
  <c r="N73" i="16" l="1"/>
  <c r="N150" i="16"/>
  <c r="P140" i="16"/>
  <c r="P149" i="16" s="1"/>
  <c r="P72" i="16" s="1"/>
  <c r="P139" i="16"/>
  <c r="P148" i="16" s="1"/>
  <c r="P71" i="16" s="1"/>
  <c r="P143" i="16"/>
  <c r="P136" i="16"/>
  <c r="P145" i="16" s="1"/>
  <c r="P68" i="16" s="1"/>
  <c r="P137" i="16"/>
  <c r="P146" i="16" s="1"/>
  <c r="P69" i="16" s="1"/>
  <c r="P138" i="16"/>
  <c r="P147" i="16" s="1"/>
  <c r="P70" i="16" s="1"/>
  <c r="P135" i="16"/>
  <c r="P144" i="16" s="1"/>
  <c r="P67" i="16" s="1"/>
  <c r="O66" i="16"/>
  <c r="O73" i="16" s="1"/>
  <c r="O150" i="16"/>
  <c r="P150" i="16" l="1"/>
  <c r="P66" i="16"/>
  <c r="P73" i="16" s="1"/>
</calcChain>
</file>

<file path=xl/comments1.xml><?xml version="1.0" encoding="utf-8"?>
<comments xmlns="http://schemas.openxmlformats.org/spreadsheetml/2006/main">
  <authors>
    <author>Janet Phelps</author>
    <author>jphelp</author>
    <author>Schmidt, Paul</author>
  </authors>
  <commentList>
    <comment ref="AE6" authorId="0" shapeId="0">
      <text>
        <r>
          <rPr>
            <b/>
            <sz val="8"/>
            <color indexed="81"/>
            <rFont val="Tahoma"/>
            <family val="2"/>
          </rPr>
          <t>Janet Phelps:</t>
        </r>
        <r>
          <rPr>
            <sz val="8"/>
            <color indexed="81"/>
            <rFont val="Tahoma"/>
            <family val="2"/>
          </rPr>
          <t xml:space="preserve">
October 03 transfer of combined account between demand and commodity assumed at beginning of period. (06/05)</t>
        </r>
      </text>
    </comment>
    <comment ref="AE7" authorId="0" shapeId="0">
      <text>
        <r>
          <rPr>
            <b/>
            <sz val="8"/>
            <color indexed="81"/>
            <rFont val="Tahoma"/>
            <family val="2"/>
          </rPr>
          <t>Janet Phelps:</t>
        </r>
        <r>
          <rPr>
            <sz val="8"/>
            <color indexed="81"/>
            <rFont val="Tahoma"/>
            <family val="2"/>
          </rPr>
          <t xml:space="preserve">
</t>
        </r>
      </text>
    </comment>
    <comment ref="B8" authorId="0" shapeId="0">
      <text>
        <r>
          <rPr>
            <b/>
            <sz val="8"/>
            <color indexed="81"/>
            <rFont val="Tahoma"/>
            <family val="2"/>
          </rPr>
          <t>Janet Phelps:</t>
        </r>
        <r>
          <rPr>
            <sz val="8"/>
            <color indexed="81"/>
            <rFont val="Tahoma"/>
            <family val="2"/>
          </rPr>
          <t xml:space="preserve">
Negative amortization numbers are over collections and positive numbers are under collections.  I.e., if the Schedule 106 rate is positive, the revenue shows up here as negative and vice versa. (07/05)</t>
        </r>
      </text>
    </comment>
    <comment ref="AX8" authorId="0" shapeId="0">
      <text>
        <r>
          <rPr>
            <b/>
            <sz val="8"/>
            <color indexed="81"/>
            <rFont val="Tahoma"/>
            <family val="2"/>
          </rPr>
          <t>Janet Phelps:</t>
        </r>
        <r>
          <rPr>
            <sz val="8"/>
            <color indexed="81"/>
            <rFont val="Tahoma"/>
            <family val="2"/>
          </rPr>
          <t xml:space="preserve">
191 account balances and activity are located at J/GrpRates/Public/GASRECON/02GASCST.xls/191 accounts. (06/05)</t>
        </r>
      </text>
    </comment>
    <comment ref="AE15" authorId="0" shapeId="0">
      <text>
        <r>
          <rPr>
            <b/>
            <sz val="8"/>
            <color indexed="81"/>
            <rFont val="Tahoma"/>
            <family val="2"/>
          </rPr>
          <t>Janet Phelps:</t>
        </r>
        <r>
          <rPr>
            <sz val="8"/>
            <color indexed="81"/>
            <rFont val="Tahoma"/>
            <family val="2"/>
          </rPr>
          <t xml:space="preserve">
October 03 transfer of combined account between demand and commodity assumed at beginning of period. (06/05)</t>
        </r>
      </text>
    </comment>
    <comment ref="BH19" authorId="1" shapeId="0">
      <text>
        <r>
          <rPr>
            <b/>
            <sz val="8"/>
            <color indexed="81"/>
            <rFont val="Tahoma"/>
            <family val="2"/>
          </rPr>
          <t>jphelp:</t>
        </r>
        <r>
          <rPr>
            <sz val="8"/>
            <color indexed="81"/>
            <rFont val="Tahoma"/>
            <family val="2"/>
          </rPr>
          <t xml:space="preserve">
5.77% interest rate is FERC rate published for determination of refund purposes on its web site.
http://www.ferc.gov/legal/acct-matts/interest-rates.asp  (06/05)</t>
        </r>
      </text>
    </comment>
    <comment ref="D46" authorId="2" shapeId="0">
      <text>
        <r>
          <rPr>
            <b/>
            <sz val="9"/>
            <color indexed="81"/>
            <rFont val="Tahoma"/>
            <family val="2"/>
          </rPr>
          <t>PSE:</t>
        </r>
        <r>
          <rPr>
            <sz val="9"/>
            <color indexed="81"/>
            <rFont val="Tahoma"/>
            <family val="2"/>
          </rPr>
          <t xml:space="preserve">
Amount was not in December 2022 PGA balance report since this was booked late in January 2023 to reflect the amount in the Settlement filling by Northwest Pipeline.  At that time the December 2022 PGA balance report had already been prepared.
</t>
        </r>
      </text>
    </comment>
    <comment ref="JB46" authorId="2" shapeId="0">
      <text>
        <r>
          <rPr>
            <b/>
            <sz val="9"/>
            <color indexed="81"/>
            <rFont val="Tahoma"/>
            <family val="2"/>
          </rPr>
          <t>PSE:</t>
        </r>
        <r>
          <rPr>
            <sz val="9"/>
            <color indexed="81"/>
            <rFont val="Tahoma"/>
            <family val="2"/>
          </rPr>
          <t xml:space="preserve">
Amount was not in December 2022 PGA balance report since this was booked late in January 2023 to reflect the amount in the Settlement filling by Northwest Pipeline.  At that time the December 2022 PGA balance report had already been prepared.
</t>
        </r>
      </text>
    </comment>
    <comment ref="AZ97" authorId="0" shapeId="0">
      <text>
        <r>
          <rPr>
            <b/>
            <sz val="8"/>
            <color indexed="81"/>
            <rFont val="Tahoma"/>
            <family val="2"/>
          </rPr>
          <t>Janet Phelps:</t>
        </r>
        <r>
          <rPr>
            <sz val="8"/>
            <color indexed="81"/>
            <rFont val="Tahoma"/>
            <family val="2"/>
          </rPr>
          <t xml:space="preserve">
5.77% interest rate is FERC rate published for determination of refund purposes on its web site.
http://www.ferc.gov/legal/acct-matts/interest-rates.asp  (06/05)</t>
        </r>
      </text>
    </comment>
  </commentList>
</comments>
</file>

<file path=xl/comments2.xml><?xml version="1.0" encoding="utf-8"?>
<comments xmlns="http://schemas.openxmlformats.org/spreadsheetml/2006/main">
  <authors>
    <author>Replyanskaya, Ekaterina - Transmission</author>
  </authors>
  <commentList>
    <comment ref="C134" authorId="0" shapeId="0">
      <text>
        <r>
          <rPr>
            <b/>
            <sz val="9"/>
            <color indexed="81"/>
            <rFont val="Tahoma"/>
            <family val="2"/>
          </rPr>
          <t>Replyanskaya, Ekaterina - Transmission:</t>
        </r>
        <r>
          <rPr>
            <sz val="9"/>
            <color indexed="81"/>
            <rFont val="Tahoma"/>
            <family val="2"/>
          </rPr>
          <t xml:space="preserve">
Puget Sound Energy:
Rates Expire on September 30, 2023; any remaining balance will be re-classed to regular 106 Amortization account and set in rates in PGA November 2023 filing.
</t>
        </r>
      </text>
    </comment>
  </commentList>
</comments>
</file>

<file path=xl/sharedStrings.xml><?xml version="1.0" encoding="utf-8"?>
<sst xmlns="http://schemas.openxmlformats.org/spreadsheetml/2006/main" count="1008" uniqueCount="426">
  <si>
    <t>Shaded information is designated as confidential per WAC 480-07-160</t>
  </si>
  <si>
    <t>Puget Sound Energy</t>
  </si>
  <si>
    <t>Calculation of Proposed Schedule 106 Rates</t>
  </si>
  <si>
    <t>Line</t>
  </si>
  <si>
    <t>Residential</t>
  </si>
  <si>
    <t>Commercial and Industrial</t>
  </si>
  <si>
    <t>Interruptible</t>
  </si>
  <si>
    <t>No.</t>
  </si>
  <si>
    <t>Description</t>
  </si>
  <si>
    <t>Source</t>
  </si>
  <si>
    <t>Total</t>
  </si>
  <si>
    <t>(a)</t>
  </si>
  <si>
    <t>(b)</t>
  </si>
  <si>
    <t xml:space="preserve">(c) </t>
  </si>
  <si>
    <t>(d)</t>
  </si>
  <si>
    <t>(e)</t>
  </si>
  <si>
    <t xml:space="preserve">(f) </t>
  </si>
  <si>
    <t>(g)</t>
  </si>
  <si>
    <t>(h)</t>
  </si>
  <si>
    <t xml:space="preserve">(i) </t>
  </si>
  <si>
    <t>(j)</t>
  </si>
  <si>
    <t>Calculation of PGA Amortization Demand Rates</t>
  </si>
  <si>
    <t>Workpaper</t>
  </si>
  <si>
    <t>Estimated PGA Revenue Under Cost of Service Rates</t>
  </si>
  <si>
    <t>(1) x (3)</t>
  </si>
  <si>
    <t>Projected Annual Demand Balance</t>
  </si>
  <si>
    <t>Alloc. based on (4)</t>
  </si>
  <si>
    <t>Percent of Total Demand Balance</t>
  </si>
  <si>
    <t>Percent of (6)</t>
  </si>
  <si>
    <t>Proposed Demand Amortization Rates (Pre-Tax)</t>
  </si>
  <si>
    <t>(6) / (1)</t>
  </si>
  <si>
    <t>Proposed Schedule 16 rate per Mantle (Pre-Tax)</t>
  </si>
  <si>
    <t>(9) x 19</t>
  </si>
  <si>
    <t>Calculation of PGA Amortization Commodity Rates</t>
  </si>
  <si>
    <t>Projected Annual Commodity Balance</t>
  </si>
  <si>
    <t>(1)</t>
  </si>
  <si>
    <t>Proposed Commodity Rates (Pre-Tax)</t>
  </si>
  <si>
    <t>(14b) / (15b)</t>
  </si>
  <si>
    <t>Schedule 16 Rate per Mantle (Pre-Tax)</t>
  </si>
  <si>
    <t>(17) x 19</t>
  </si>
  <si>
    <t>Total Proposed PGA Amortization Rates</t>
  </si>
  <si>
    <t>(9)</t>
  </si>
  <si>
    <t>(10)</t>
  </si>
  <si>
    <t>Proposed Commodity Amortization Rates (Pre-Tax)</t>
  </si>
  <si>
    <t>(17)</t>
  </si>
  <si>
    <t>(18)</t>
  </si>
  <si>
    <t>Proposed Total Sch. 106 PGA Tracker Rates (Pre-Tax)</t>
  </si>
  <si>
    <t>(22) + (24)</t>
  </si>
  <si>
    <t>(23) + (25)</t>
  </si>
  <si>
    <t>Revenue Adjustment Factor (RAF)</t>
  </si>
  <si>
    <t>Proposed Total Sch. 106 PGA Tracker Rates (Including RAF)</t>
  </si>
  <si>
    <t>(26) x (1+29)</t>
  </si>
  <si>
    <t>Proposed Schedule 16 rate per Mantle (Including RAF)</t>
  </si>
  <si>
    <t>(27) x (1+29)</t>
  </si>
  <si>
    <t>Notes:</t>
  </si>
  <si>
    <t xml:space="preserve">(1) </t>
  </si>
  <si>
    <t>Current Rates (Including RAF):</t>
  </si>
  <si>
    <t>Current Sch. 106 Tracker Rates</t>
  </si>
  <si>
    <t>Current Schedule 16 Rate per Mantle</t>
  </si>
  <si>
    <t>Current Total Volumetric Rates (Schedule 106)</t>
  </si>
  <si>
    <t>Proposed Rates (Including RAF):</t>
  </si>
  <si>
    <t>Proposed Sch. 106 Tracker Rates</t>
  </si>
  <si>
    <t>Proposed Schedule 16 Rate per Mantle</t>
  </si>
  <si>
    <t>Total Proposed Sch. 106 Tracker &amp; Supplemental Rates</t>
  </si>
  <si>
    <t>Total Schedule 16 Rate per Mantle</t>
  </si>
  <si>
    <t>Proposed vs Current Rate Changes:</t>
  </si>
  <si>
    <t xml:space="preserve">Proposed Volumetric Change Including RAF </t>
  </si>
  <si>
    <t>Percent Change</t>
  </si>
  <si>
    <t xml:space="preserve">(2) </t>
  </si>
  <si>
    <t>Allocation and Transfer of Amortization Balances</t>
  </si>
  <si>
    <t>Line
No.</t>
  </si>
  <si>
    <t>Estimated Demand Amortization Balance (106 Tracker)</t>
  </si>
  <si>
    <t>Estimated Commodity Amortization Balance (106 Tracker)</t>
  </si>
  <si>
    <t>Estimated Total Amortization Balance</t>
  </si>
  <si>
    <t>Interest</t>
  </si>
  <si>
    <t>Current Balance</t>
  </si>
  <si>
    <t>Estimated Demand Balance</t>
  </si>
  <si>
    <t>Estimated Commodity Balance</t>
  </si>
  <si>
    <t>Estimated Current Period Balance</t>
  </si>
  <si>
    <t>Net Under (Over) Collection (Line 3 + Line 6)</t>
  </si>
  <si>
    <t>Transfer from Current and Interest Accounts to Amortization Accounts</t>
  </si>
  <si>
    <t>Demand</t>
  </si>
  <si>
    <t xml:space="preserve">Commodity </t>
  </si>
  <si>
    <t>Demand (line 1 + line 20)</t>
  </si>
  <si>
    <t>Commodity (line 2 + line 21)</t>
  </si>
  <si>
    <t>Average Monthly</t>
  </si>
  <si>
    <t>Balance</t>
  </si>
  <si>
    <t>Ending Balance</t>
  </si>
  <si>
    <t>Current Demand Balance</t>
  </si>
  <si>
    <t>Current Commodity Balance</t>
  </si>
  <si>
    <t>106 Amortization Accounts</t>
  </si>
  <si>
    <t>Supplemental 106A Amortization Account</t>
  </si>
  <si>
    <t>Supplemental 106B Amortization Account</t>
  </si>
  <si>
    <t>Total 191 Balance</t>
  </si>
  <si>
    <t xml:space="preserve">100% of PGA Commodity balance is transferred to the amortization account. </t>
  </si>
  <si>
    <t>TOTAL</t>
  </si>
  <si>
    <t xml:space="preserve">Calculation of Amortization Commodity Rates </t>
  </si>
  <si>
    <t>Schedule 16 Rate per Mantle</t>
  </si>
  <si>
    <t>Schedule 16 Rate per Mantle Including RAF</t>
  </si>
  <si>
    <t>Gas Schedule 106</t>
  </si>
  <si>
    <t>Purchased Gas Adjustment - Deferred Account Adjustment</t>
  </si>
  <si>
    <t>Current Rates</t>
  </si>
  <si>
    <t>Proposed Rates</t>
  </si>
  <si>
    <t>Forecasted</t>
  </si>
  <si>
    <t xml:space="preserve">SCH 106 </t>
  </si>
  <si>
    <t>SCH 106-A</t>
  </si>
  <si>
    <t>SCH 106-B</t>
  </si>
  <si>
    <t>SCH 106</t>
  </si>
  <si>
    <t>Rate</t>
  </si>
  <si>
    <t>Volume (Therms)</t>
  </si>
  <si>
    <t>(Tracker)</t>
  </si>
  <si>
    <t xml:space="preserve">(Supp) </t>
  </si>
  <si>
    <t>Combined</t>
  </si>
  <si>
    <t>Revenue</t>
  </si>
  <si>
    <t>Percent</t>
  </si>
  <si>
    <t>Rate Class</t>
  </si>
  <si>
    <t>Schedule</t>
  </si>
  <si>
    <t>Rates</t>
  </si>
  <si>
    <t>Change</t>
  </si>
  <si>
    <t>Residential Gas Lights</t>
  </si>
  <si>
    <t>Commercial &amp; Industrial</t>
  </si>
  <si>
    <t>Large Volume</t>
  </si>
  <si>
    <t>Limited Interruptible</t>
  </si>
  <si>
    <t>Non-exclusive Interruptible</t>
  </si>
  <si>
    <t>Rate Change Impacts by Rate Schedule</t>
  </si>
  <si>
    <t>Base Sch.</t>
  </si>
  <si>
    <t>Therms</t>
  </si>
  <si>
    <t>Sch. 106</t>
  </si>
  <si>
    <t>Volume</t>
  </si>
  <si>
    <t>Base Schedule</t>
  </si>
  <si>
    <t>Sch. 101</t>
  </si>
  <si>
    <t>Sch. 120</t>
  </si>
  <si>
    <t>Sch. 129</t>
  </si>
  <si>
    <t>Sch. 140</t>
  </si>
  <si>
    <t>Sch. 141Z</t>
  </si>
  <si>
    <t>Sch. 142</t>
  </si>
  <si>
    <t>Total Forecasted</t>
  </si>
  <si>
    <t>$/Therm</t>
  </si>
  <si>
    <t>A</t>
  </si>
  <si>
    <t>B</t>
  </si>
  <si>
    <t>C</t>
  </si>
  <si>
    <t>D</t>
  </si>
  <si>
    <t>E=D/C</t>
  </si>
  <si>
    <t xml:space="preserve">F </t>
  </si>
  <si>
    <t xml:space="preserve">G=E*F </t>
  </si>
  <si>
    <t>H</t>
  </si>
  <si>
    <t>I</t>
  </si>
  <si>
    <t>J</t>
  </si>
  <si>
    <t>K</t>
  </si>
  <si>
    <t>L</t>
  </si>
  <si>
    <t>M</t>
  </si>
  <si>
    <t>N</t>
  </si>
  <si>
    <t>O</t>
  </si>
  <si>
    <t>P</t>
  </si>
  <si>
    <t>23,53</t>
  </si>
  <si>
    <t>Commercial &amp; Industrial Transportation</t>
  </si>
  <si>
    <t>31T</t>
  </si>
  <si>
    <t>Large Volume Transportation</t>
  </si>
  <si>
    <t>41T</t>
  </si>
  <si>
    <t>Interruptible Transportation</t>
  </si>
  <si>
    <t>85T</t>
  </si>
  <si>
    <t>Limited Interruptible Transportation</t>
  </si>
  <si>
    <t>86T</t>
  </si>
  <si>
    <t>Non-exclusive Interruptible Transportation</t>
  </si>
  <si>
    <t>87T</t>
  </si>
  <si>
    <t>Contracts</t>
  </si>
  <si>
    <t>By Customer Class:</t>
  </si>
  <si>
    <t>16,23,53</t>
  </si>
  <si>
    <t>Commercial &amp; industrial</t>
  </si>
  <si>
    <t>31,31T</t>
  </si>
  <si>
    <t>Large volume</t>
  </si>
  <si>
    <t>41,41T</t>
  </si>
  <si>
    <t>85,85T</t>
  </si>
  <si>
    <t>Limited interruptible</t>
  </si>
  <si>
    <t>86,86T</t>
  </si>
  <si>
    <t>Non-exclusive interruptible</t>
  </si>
  <si>
    <t>87,87T</t>
  </si>
  <si>
    <t>F</t>
  </si>
  <si>
    <t>Schedule 101 PGA</t>
  </si>
  <si>
    <t>Schedule 106 PGA Amort.</t>
  </si>
  <si>
    <t>Rate Change</t>
  </si>
  <si>
    <t>Total Rate Change</t>
  </si>
  <si>
    <t>Charges</t>
  </si>
  <si>
    <t>Volume (therms)</t>
  </si>
  <si>
    <t>Customer charge ($/month)</t>
  </si>
  <si>
    <t>Basic charge (Sch. 23)</t>
  </si>
  <si>
    <t>Subtotal</t>
  </si>
  <si>
    <t>Volumetric charges ($/therm)</t>
  </si>
  <si>
    <t>Delivery charge (Sch. 23)</t>
  </si>
  <si>
    <t>Property tax charge (Sch. 140)</t>
  </si>
  <si>
    <t>UP EDIT adjusting charge (Sch. 141Z)</t>
  </si>
  <si>
    <t>Decoupling charge (Sch. 142)</t>
  </si>
  <si>
    <t>Conservation charge (Sch. 120)</t>
  </si>
  <si>
    <t>Gas cost charge (Sch. 101)</t>
  </si>
  <si>
    <t>Total volumetric charges</t>
  </si>
  <si>
    <t>Total monthly bill</t>
  </si>
  <si>
    <t>Change from bill under current rates</t>
  </si>
  <si>
    <t>Percent change from bill under current rates</t>
  </si>
  <si>
    <t>Total volumetric rates less gas costs</t>
  </si>
  <si>
    <t>Actual</t>
  </si>
  <si>
    <t xml:space="preserve">Actual </t>
  </si>
  <si>
    <t>Projected</t>
  </si>
  <si>
    <t>Acct No.</t>
  </si>
  <si>
    <t>Demand Surcharge/Refund Amortization</t>
  </si>
  <si>
    <t>Beginning</t>
  </si>
  <si>
    <t>Transfer Deferral Amounts to Surcharge/Refund Account</t>
  </si>
  <si>
    <t>Refund (Surcharge) Amortization</t>
  </si>
  <si>
    <t>Migration Credit</t>
  </si>
  <si>
    <t>Total Month</t>
  </si>
  <si>
    <t>Ending</t>
  </si>
  <si>
    <t>Commodity Surcharge/Refund Amortization</t>
  </si>
  <si>
    <t>PGA 106A Supplemental Amortization (Commodity)</t>
  </si>
  <si>
    <t>Transfer Combined Acct between Demand and Commodity</t>
  </si>
  <si>
    <t xml:space="preserve">Adjust PGA Refund/Surcharge </t>
  </si>
  <si>
    <t>Surcharge/Refund Amortization</t>
  </si>
  <si>
    <t>PGA 106B Supplemental Amortization (Commodity)</t>
  </si>
  <si>
    <t>New Account</t>
  </si>
  <si>
    <t>Total Surcharge/Refund Amortization</t>
  </si>
  <si>
    <t>Wire Deposit 8/31/01 - NW Pipeline</t>
  </si>
  <si>
    <t>Wire Deposit 9/10/01 - NW Pipeline</t>
  </si>
  <si>
    <t>Correct PGA surcharge/refund amortization 11/99 - 8/01</t>
  </si>
  <si>
    <t>Adj NWP demand contract 121293</t>
  </si>
  <si>
    <t>Correct 5/95 - 8/02 contract demand deferral</t>
  </si>
  <si>
    <t>Current Demand Deferral</t>
  </si>
  <si>
    <t>Adjust PGA Deferral for Everett Delta Revenue from Nov 08 through May 09</t>
  </si>
  <si>
    <t>PSE Deferral</t>
  </si>
  <si>
    <t>WNG-CAP Deferral</t>
  </si>
  <si>
    <t>PGA Incentive</t>
  </si>
  <si>
    <t>Current Commodity Deferral</t>
  </si>
  <si>
    <t xml:space="preserve">Transfer Deferral Amounts to Surcharge/Refund Account - 106B Portion </t>
  </si>
  <si>
    <t>Refund of B&amp;O Taxes on Off System Sales</t>
  </si>
  <si>
    <t>Adjust Commodity Deferral</t>
  </si>
  <si>
    <t>Transfer Deferral Amounts to Gas Conservation Account UG-120291</t>
  </si>
  <si>
    <t>PGA Deferral Commd Vlntr RNG CR Tru-up 12/21-05/22</t>
  </si>
  <si>
    <t>Interest on Demand Deferral</t>
  </si>
  <si>
    <t>Adjust PGA Interest for Everett Delta Revenue from Nov 08 through May 09</t>
  </si>
  <si>
    <t>Activity (19100012)</t>
  </si>
  <si>
    <t>Interest on Commodity Deferral</t>
  </si>
  <si>
    <t>Activity (19100022)</t>
  </si>
  <si>
    <t>Total 191</t>
  </si>
  <si>
    <t>Less Amount Being Amortized</t>
  </si>
  <si>
    <t>Current Period Under (Over) Recovered</t>
  </si>
  <si>
    <t>Summary of Projected Demand and Commodity Costs</t>
  </si>
  <si>
    <t xml:space="preserve">Summary of Projected Demand and Commodity Costs </t>
  </si>
  <si>
    <t>Projected Demand Cost</t>
  </si>
  <si>
    <t>Projected Commodity Cost</t>
  </si>
  <si>
    <t>Projected Total Gas Cost</t>
  </si>
  <si>
    <t>Estimated Revenue from Schs. 101 and 106 Rates</t>
  </si>
  <si>
    <t>Therm Volumes (Including Unbilled)</t>
  </si>
  <si>
    <t xml:space="preserve">23 - Res. General Service </t>
  </si>
  <si>
    <t>16 - Gas Lighting Service</t>
  </si>
  <si>
    <t xml:space="preserve">31 - Comm. &amp; Ind. General Service </t>
  </si>
  <si>
    <t xml:space="preserve">41 - Lg. Volume High Load Factor </t>
  </si>
  <si>
    <t xml:space="preserve">85 - Interruptible Gas Service </t>
  </si>
  <si>
    <t xml:space="preserve">86 - Limited Interruptible Gas Service </t>
  </si>
  <si>
    <t xml:space="preserve">87 - Non-Exclusive Interruptible Service </t>
  </si>
  <si>
    <t>Total Sales</t>
  </si>
  <si>
    <t xml:space="preserve">Transportation </t>
  </si>
  <si>
    <t>Schedule 41 Gas Supply Demand</t>
  </si>
  <si>
    <t>RS 85 Firm Contract Demand</t>
  </si>
  <si>
    <t>RS 86 Firm Contract Demand</t>
  </si>
  <si>
    <t>RS 87 Firm Contract Demand</t>
  </si>
  <si>
    <t>DEMAND (Schedule 101)</t>
  </si>
  <si>
    <t>Demand Recovery Rates (Schedule 101)</t>
  </si>
  <si>
    <t>RS 85,86,87 Firm CD</t>
  </si>
  <si>
    <t>Transportation (Balancing)</t>
  </si>
  <si>
    <t>Recoveries of Demand Costs</t>
  </si>
  <si>
    <t>RS 85 Firm CD</t>
  </si>
  <si>
    <t>RS 86 Firm CD</t>
  </si>
  <si>
    <t>RS 87 Firm CD</t>
  </si>
  <si>
    <t>Total Recoveries</t>
  </si>
  <si>
    <t>COMMODITY (Schedule 101)</t>
  </si>
  <si>
    <t xml:space="preserve">Commodity Recovery Rates </t>
  </si>
  <si>
    <t>All Rate Schedules(101)</t>
  </si>
  <si>
    <t>Recoveries of Commodity Costs</t>
  </si>
  <si>
    <t>SURCHARGE/CREDIT (Schedule 106)</t>
  </si>
  <si>
    <t>Total Surcharge (Refund) Amortization</t>
  </si>
  <si>
    <t>Demand Surcharge (Refund) Amortization Rates (Schedule 106)</t>
  </si>
  <si>
    <t>Demand Surcharge (Refund) Amortization</t>
  </si>
  <si>
    <t>Total Surcharge Demand (Refund) Amortization</t>
  </si>
  <si>
    <t>Commodity Surcharge (Refund) Amortization Rates (Schedule 106)</t>
  </si>
  <si>
    <t>Commodity Surcharge (Refund) Amortization</t>
  </si>
  <si>
    <t>Total Commodity Surcharge (Refund) Amortization</t>
  </si>
  <si>
    <t>Commodity Surcharge (Refund) Amortization Rates (Schedule 106A - Supplemental)</t>
  </si>
  <si>
    <t>Commodity Surcharge (Refund) Amortization Rates (Schedule 106B - Supplemental)</t>
  </si>
  <si>
    <t>Projected Volume by Month (Therms)</t>
  </si>
  <si>
    <t>Rate Schedule</t>
  </si>
  <si>
    <t>Transportation</t>
  </si>
  <si>
    <t>Projected Demand Volume by Month (Therms)</t>
  </si>
  <si>
    <t>Gas Resource Demand Cost Allocation</t>
  </si>
  <si>
    <t>E</t>
  </si>
  <si>
    <t>G</t>
  </si>
  <si>
    <t>Units</t>
  </si>
  <si>
    <t>Res
16, 23 &amp; 53</t>
  </si>
  <si>
    <t>Commercial &amp; Industrial
31 &amp; 31T</t>
  </si>
  <si>
    <t>Large Volume
41 &amp; 41T</t>
  </si>
  <si>
    <t>Interruptible
85 &amp; 85T</t>
  </si>
  <si>
    <t>Limited Interruptible
86 &amp; 86T</t>
  </si>
  <si>
    <t>Non-Exclusive Interruptible
87 &amp; 87T</t>
  </si>
  <si>
    <t>Spl Contracts</t>
  </si>
  <si>
    <t>Annual Throughput (Sales &amp; Transport Excluding Spl Contracts)</t>
  </si>
  <si>
    <t>(Therms)</t>
  </si>
  <si>
    <t>Annual Sales</t>
  </si>
  <si>
    <t>Nov-Mar Winter Throughput (Sales &amp; Transport Excluding Spl Contracts)</t>
  </si>
  <si>
    <t>Nov-Mar Winter Sales</t>
  </si>
  <si>
    <t>Design Day Sales</t>
  </si>
  <si>
    <t>Cost Allocations</t>
  </si>
  <si>
    <t>Indication</t>
  </si>
  <si>
    <t>Winter Sales</t>
  </si>
  <si>
    <t>Design Peak</t>
  </si>
  <si>
    <t>Sys.Balanc'g</t>
  </si>
  <si>
    <t>Williams Northwest Pipeline,  Gas Transmission Northwest, NGTL, Foothills</t>
  </si>
  <si>
    <t>YR Capacity</t>
  </si>
  <si>
    <t>TF-2 for PSE Owned Storage &amp; JP Leased</t>
  </si>
  <si>
    <t>TF-2</t>
  </si>
  <si>
    <t>Jackson Prairie Storage plus Williams Northwest Pipeline TF-2</t>
  </si>
  <si>
    <t>JP</t>
  </si>
  <si>
    <t>Delivered Product Peaking Contract</t>
  </si>
  <si>
    <t>PC</t>
  </si>
  <si>
    <t>Clay Basin Storage</t>
  </si>
  <si>
    <t>CB</t>
  </si>
  <si>
    <t>Illustrative Costs</t>
  </si>
  <si>
    <t>Clay Basin Storage + Credit for release of JP</t>
  </si>
  <si>
    <t>Illustrative Demand Component</t>
  </si>
  <si>
    <t>PGA Demand Component</t>
  </si>
  <si>
    <t>PGA System Balancing Component</t>
  </si>
  <si>
    <t xml:space="preserve">FERC Interest rate </t>
  </si>
  <si>
    <t>Applicable Annual Quarter</t>
  </si>
  <si>
    <t xml:space="preserve">Annual Rate </t>
  </si>
  <si>
    <t xml:space="preserve">Monthly Rate </t>
  </si>
  <si>
    <t>Source:</t>
  </si>
  <si>
    <t>https://www.ferc.gov/enforcement-legal/enforcement/interest-rates</t>
  </si>
  <si>
    <t>PUGET SOUND ENERGY-GAS</t>
  </si>
  <si>
    <t>CONVERSION FACTOR - GAS</t>
  </si>
  <si>
    <t>LINE</t>
  </si>
  <si>
    <t>NO.</t>
  </si>
  <si>
    <t>DESCRIPTION</t>
  </si>
  <si>
    <t>RATE</t>
  </si>
  <si>
    <t>BAD DEBTS</t>
  </si>
  <si>
    <t>ANNUAL FILING FEE</t>
  </si>
  <si>
    <t>SUM OF TAXES OTHER</t>
  </si>
  <si>
    <t>CONVERSION FACTOR EXCLUDING FEDERAL INCOME TAX ( 1 - LINE 5)</t>
  </si>
  <si>
    <t>FEDERAL INCOME TAX ( LINE 7 * 21%)</t>
  </si>
  <si>
    <t xml:space="preserve">CONVERSION FACTOR INCL FEDERAL INCOME TAX ( LINE 5 + LINE 8 ) </t>
  </si>
  <si>
    <t>PUGET SOUND ENERGY</t>
  </si>
  <si>
    <t>Typical Residential Bill Impacts</t>
  </si>
  <si>
    <t>Effective November 1, 2023</t>
  </si>
  <si>
    <t xml:space="preserve">2023 Gas Schedule 106 PGA Deferral Amortization Tracker Filing </t>
  </si>
  <si>
    <t>2022 GENERAL RATE CASE</t>
  </si>
  <si>
    <t>Note: Updated to new UTC Fees</t>
  </si>
  <si>
    <t>Third Quarter 2023</t>
  </si>
  <si>
    <t>12ME Oct. 2024</t>
  </si>
  <si>
    <t>The portion of the demand balance to transfer to the amortization account was calculated as the amount necessary to set the average balance for the November 2023 - October 2024 period equal to zero. I.e., on a monthly average basis, the demand cost balance is zero.</t>
  </si>
  <si>
    <t xml:space="preserve">2023 Gas Schedule 106 Purchased Gas Adjustment (PGA) Deferral Amortization Tracker Filing </t>
  </si>
  <si>
    <t>Oct. 2024</t>
  </si>
  <si>
    <t>&lt;&lt;</t>
  </si>
  <si>
    <t>NWP Refund for Gas (Demand)</t>
  </si>
  <si>
    <t>Rcrd Northwest Pipeline Refund Alloc to Gas Book</t>
  </si>
  <si>
    <t>North West Pipeline Refund</t>
  </si>
  <si>
    <t>R</t>
  </si>
  <si>
    <t>T</t>
  </si>
  <si>
    <t xml:space="preserve">PGA Deferral Amortization 106 Tracker Filing </t>
  </si>
  <si>
    <t>Forecasted Sales Volumes and Customer Counts</t>
  </si>
  <si>
    <t xml:space="preserve">Annual Proposed Commodity NorthWest Pipeline Amortization Rates </t>
  </si>
  <si>
    <t>Proposed Commodity NWP Amortization Rates Including RAF*</t>
  </si>
  <si>
    <t>Sch 106B Balance Reclass</t>
  </si>
  <si>
    <t>Reclass to PLNG</t>
  </si>
  <si>
    <t>2023 Gas Schedule 101 and 106 Purchased Gas Adjustment Filing</t>
  </si>
  <si>
    <t>UG-220067</t>
  </si>
  <si>
    <t>Nov 2023 -</t>
  </si>
  <si>
    <t>Sch. 111</t>
  </si>
  <si>
    <t>Sch. 141D</t>
  </si>
  <si>
    <t>Sch. 141N</t>
  </si>
  <si>
    <t>Sch. 141R</t>
  </si>
  <si>
    <t>PGA</t>
  </si>
  <si>
    <t>PGA Amort.</t>
  </si>
  <si>
    <t>Revenue Change</t>
  </si>
  <si>
    <t>% Change</t>
  </si>
  <si>
    <t>Q</t>
  </si>
  <si>
    <t>S = sum(G:R)</t>
  </si>
  <si>
    <t>U= T/S</t>
  </si>
  <si>
    <t>V</t>
  </si>
  <si>
    <t>W= V/S</t>
  </si>
  <si>
    <t>X</t>
  </si>
  <si>
    <t>Y= X/S</t>
  </si>
  <si>
    <t>Cap &amp; Invest Non-Vol Credit (Sch. 111)</t>
  </si>
  <si>
    <t>Cap &amp; Invest charge (Sch. 111)</t>
  </si>
  <si>
    <t>Low Income charge (Sch. 129)</t>
  </si>
  <si>
    <t>Low Income Discount charge (Sch. 129D)</t>
  </si>
  <si>
    <t>Dist. Pipeline Provisional (Sch. 141D)</t>
  </si>
  <si>
    <t>Rates Not Subject to Refund (Sch. 141N)</t>
  </si>
  <si>
    <t>Rates Subject to Refund (Sch. 141R)</t>
  </si>
  <si>
    <t>Gas cost amort. charge (Sch. 106)</t>
  </si>
  <si>
    <r>
      <t xml:space="preserve">Unit Demand Costs from Cost Study </t>
    </r>
    <r>
      <rPr>
        <vertAlign val="superscript"/>
        <sz val="8"/>
        <rFont val="Arial"/>
        <family val="2"/>
      </rPr>
      <t>(1)</t>
    </r>
  </si>
  <si>
    <r>
      <t>Current Sch. 106A Supplemental Rates</t>
    </r>
    <r>
      <rPr>
        <vertAlign val="superscript"/>
        <sz val="8"/>
        <rFont val="Arial"/>
        <family val="2"/>
      </rPr>
      <t>(1)</t>
    </r>
  </si>
  <si>
    <r>
      <t>Current Sch. 106B Supplemental Rates</t>
    </r>
    <r>
      <rPr>
        <vertAlign val="superscript"/>
        <sz val="8"/>
        <rFont val="Arial"/>
        <family val="2"/>
      </rPr>
      <t>(2)</t>
    </r>
  </si>
  <si>
    <r>
      <t xml:space="preserve">Estimated Amortization Balance as of </t>
    </r>
    <r>
      <rPr>
        <b/>
        <u/>
        <sz val="8"/>
        <color rgb="FF0000FF"/>
        <rFont val="Arial"/>
        <family val="2"/>
      </rPr>
      <t>Oct 31, 2023</t>
    </r>
  </si>
  <si>
    <r>
      <t>Estimated Current Period Balance as of</t>
    </r>
    <r>
      <rPr>
        <b/>
        <u/>
        <sz val="8"/>
        <color rgb="FF0000FF"/>
        <rFont val="Arial"/>
        <family val="2"/>
      </rPr>
      <t xml:space="preserve"> Oct 31, 2023</t>
    </r>
  </si>
  <si>
    <r>
      <t>Portion of Current Demand to Transfer to Amortization Account</t>
    </r>
    <r>
      <rPr>
        <vertAlign val="superscript"/>
        <sz val="8"/>
        <rFont val="Arial"/>
        <family val="2"/>
      </rPr>
      <t xml:space="preserve"> (1)</t>
    </r>
  </si>
  <si>
    <r>
      <t>Portion of Current Commodity to Transfer to Amortization Account</t>
    </r>
    <r>
      <rPr>
        <vertAlign val="superscript"/>
        <sz val="8"/>
        <rFont val="Arial"/>
        <family val="2"/>
      </rPr>
      <t xml:space="preserve"> (2)</t>
    </r>
  </si>
  <si>
    <r>
      <t xml:space="preserve">Balance To Collect Through Schedule 106 Amortization Rates in </t>
    </r>
    <r>
      <rPr>
        <b/>
        <u/>
        <sz val="8"/>
        <color rgb="FF0000FF"/>
        <rFont val="Arial"/>
        <family val="2"/>
      </rPr>
      <t xml:space="preserve">2023 PGA </t>
    </r>
  </si>
  <si>
    <r>
      <t>Northwest Pipeline Amortization Balance</t>
    </r>
    <r>
      <rPr>
        <sz val="8"/>
        <color rgb="FF0000FF"/>
        <rFont val="Arial"/>
        <family val="2"/>
      </rPr>
      <t xml:space="preserve"> (as of Oct.31 2023)</t>
    </r>
  </si>
  <si>
    <r>
      <t>Projected Volume</t>
    </r>
    <r>
      <rPr>
        <sz val="8"/>
        <color rgb="FF0000FF"/>
        <rFont val="Arial"/>
        <family val="2"/>
      </rPr>
      <t xml:space="preserve"> November 01, 2023 - October 31, 2024 </t>
    </r>
    <r>
      <rPr>
        <sz val="8"/>
        <rFont val="Arial"/>
        <family val="2"/>
      </rPr>
      <t xml:space="preserve"> (therms)</t>
    </r>
  </si>
  <si>
    <r>
      <t xml:space="preserve">2022 Gas General Rate Case (Docket </t>
    </r>
    <r>
      <rPr>
        <b/>
        <sz val="8"/>
        <rFont val="Arial"/>
        <family val="2"/>
      </rPr>
      <t>UG-220067)</t>
    </r>
  </si>
  <si>
    <t>Fourth Quarter 2023</t>
  </si>
  <si>
    <t>Source: 2022 Gas General Rate Case (UG-222067) Compliance Filing (01-06-2023), Gas Resource Allocation Cost of Service model.</t>
  </si>
  <si>
    <t>Summary of Proposed Schedule 106 Rates (Including Supplemental 106A, 106B)</t>
  </si>
  <si>
    <t>Proposed Sch. 106B Supplemental Rates</t>
  </si>
  <si>
    <t>Proposed Rates Effective November 1, 2023</t>
  </si>
  <si>
    <r>
      <t>(Therms)</t>
    </r>
    <r>
      <rPr>
        <vertAlign val="superscript"/>
        <sz val="11"/>
        <color theme="1"/>
        <rFont val="Calibri"/>
        <family val="2"/>
      </rPr>
      <t xml:space="preserve"> (1)</t>
    </r>
  </si>
  <si>
    <r>
      <t>Revenue</t>
    </r>
    <r>
      <rPr>
        <vertAlign val="superscript"/>
        <sz val="11"/>
        <color theme="1"/>
        <rFont val="Calibri"/>
        <family val="2"/>
      </rPr>
      <t xml:space="preserve"> (1)</t>
    </r>
  </si>
  <si>
    <r>
      <t>Revenue</t>
    </r>
    <r>
      <rPr>
        <vertAlign val="superscript"/>
        <sz val="11"/>
        <color theme="1"/>
        <rFont val="Calibri"/>
        <family val="2"/>
        <scheme val="minor"/>
      </rPr>
      <t xml:space="preserve"> (2)</t>
    </r>
  </si>
  <si>
    <r>
      <rPr>
        <vertAlign val="superscript"/>
        <sz val="11"/>
        <color theme="1"/>
        <rFont val="Calibri"/>
        <family val="2"/>
      </rPr>
      <t xml:space="preserve">(1) </t>
    </r>
    <r>
      <rPr>
        <sz val="11"/>
        <color theme="1"/>
        <rFont val="Calibri"/>
        <family val="2"/>
        <scheme val="minor"/>
      </rPr>
      <t>Weather normalized volume and base schedule margin for 12 months ending June 2021, at approved rates from UG-220067 GRC compliance filing.</t>
    </r>
  </si>
  <si>
    <r>
      <rPr>
        <vertAlign val="superscript"/>
        <sz val="11"/>
        <color theme="1"/>
        <rFont val="Calibri"/>
        <family val="2"/>
      </rPr>
      <t xml:space="preserve">(2) </t>
    </r>
    <r>
      <rPr>
        <sz val="11"/>
        <color theme="1"/>
        <rFont val="Calibri"/>
        <family val="2"/>
        <scheme val="minor"/>
      </rPr>
      <t>Forecasted revenues at current rates effective October 1, 2023.</t>
    </r>
  </si>
  <si>
    <r>
      <t>Rates</t>
    </r>
    <r>
      <rPr>
        <vertAlign val="superscript"/>
        <sz val="11"/>
        <rFont val="Calibri"/>
        <family val="2"/>
        <scheme val="minor"/>
      </rPr>
      <t xml:space="preserve"> (1)</t>
    </r>
  </si>
  <si>
    <r>
      <rPr>
        <vertAlign val="superscript"/>
        <sz val="11"/>
        <rFont val="Calibri"/>
        <family val="2"/>
        <scheme val="minor"/>
      </rPr>
      <t xml:space="preserve">(1) </t>
    </r>
    <r>
      <rPr>
        <sz val="11"/>
        <rFont val="Calibri"/>
        <family val="2"/>
        <scheme val="minor"/>
      </rPr>
      <t>Rates for Schedule 23 customers in effect October 1, 2023</t>
    </r>
  </si>
  <si>
    <t>Sched 106</t>
  </si>
  <si>
    <t>Percent of Total NWP Balance</t>
  </si>
  <si>
    <t>Projected Annual NWP Credit pass-back Balance</t>
  </si>
  <si>
    <t>Calculation of Schedule Northwest Pipeline Refund Amortization Rates (Sch. 106B)</t>
  </si>
  <si>
    <t>Source: F2023 Forecast (5-26-23)</t>
  </si>
  <si>
    <t>Twelve Months Ended June 30, 2021</t>
  </si>
  <si>
    <t>Source: 2022 Gas General Rate Case (Docket UG-220067) Compliance Filing (1-6-2023), Gas Resource Allocation Cost of Service model.</t>
  </si>
  <si>
    <t>FOR THE TWELVE MONTHS ENDED JUNE 30, 2021</t>
  </si>
  <si>
    <t>Source: PSE 2022 GRC (Docket UG-220067), with updated annual filing fee.</t>
  </si>
  <si>
    <t>REDACTED VERSION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</si>
</sst>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5">
    <numFmt numFmtId="6" formatCode="&quot;$&quot;#,##0_);[Red]\(&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quot;$&quot;* #,##0.00000_);_(&quot;$&quot;* \(#,##0.00000\);_(&quot;$&quot;* &quot;-&quot;?????_);_(@_)"/>
    <numFmt numFmtId="165" formatCode="_(&quot;$&quot;* #,##0_);_(&quot;$&quot;* \(#,##0\);_(&quot;$&quot;* &quot;-&quot;??_);_(@_)"/>
    <numFmt numFmtId="166" formatCode="0.0%"/>
    <numFmt numFmtId="167" formatCode="_(&quot;$&quot;* #,##0.00000_);_(&quot;$&quot;* \(#,##0.00000\);_(&quot;$&quot;* &quot;-&quot;??_);_(@_)"/>
    <numFmt numFmtId="168" formatCode="0.0000%"/>
    <numFmt numFmtId="169" formatCode="_(&quot;$&quot;* #,##0.00_);_(&quot;$&quot;* \(#,##0.00\);_(&quot;$&quot;* &quot;-&quot;?????_);_(@_)"/>
    <numFmt numFmtId="170" formatCode="_(* #,##0_);_(* \(#,##0\);_(* &quot;-&quot;??_);_(@_)"/>
    <numFmt numFmtId="171" formatCode="0.000000%"/>
    <numFmt numFmtId="172" formatCode="&quot;$&quot;#,##0"/>
    <numFmt numFmtId="173" formatCode="_(&quot;$&quot;* #,##0.00_);_(&quot;$&quot;* \(#,##0.00\);_(&quot;$&quot;* &quot;-&quot;_);_(@_)"/>
    <numFmt numFmtId="174" formatCode="mmm\-yyyy"/>
    <numFmt numFmtId="175" formatCode="_(* #,##0.00_);_(* \(#,##0.00\);_(* &quot;-&quot;_);_(@_)"/>
    <numFmt numFmtId="176" formatCode="_(&quot;$&quot;* #,##0.0_);_(&quot;$&quot;* \(#,##0.0\);_(&quot;$&quot;* &quot;-&quot;??_);_(@_)"/>
    <numFmt numFmtId="177" formatCode="_(* #,##0.00000_);_(* \(#,##0.00000\);_(* &quot;-&quot;??_);_(@_)"/>
    <numFmt numFmtId="178" formatCode="_(* #,##0.0000_);_(* \(#,##0.0000\);_(* &quot;-&quot;??_);_(@_)"/>
    <numFmt numFmtId="179" formatCode="0.0000"/>
    <numFmt numFmtId="180" formatCode="0.000000"/>
    <numFmt numFmtId="181" formatCode="0.000%"/>
    <numFmt numFmtId="182" formatCode="0.00000000"/>
    <numFmt numFmtId="183" formatCode="_(* #,##0.000000_);_(* \(#,##0.000000\);_(* &quot;-&quot;??_);_(@_)"/>
  </numFmts>
  <fonts count="50" x14ac:knownFonts="1">
    <font>
      <sz val="11"/>
      <color theme="1"/>
      <name val="Calibri"/>
      <family val="2"/>
      <scheme val="minor"/>
    </font>
    <font>
      <sz val="11"/>
      <color theme="1"/>
      <name val="Calibri"/>
      <family val="2"/>
      <scheme val="minor"/>
    </font>
    <font>
      <sz val="11"/>
      <color rgb="FF9C6500"/>
      <name val="Calibri"/>
      <family val="2"/>
      <scheme val="minor"/>
    </font>
    <font>
      <sz val="10"/>
      <name val="Arial"/>
      <family val="2"/>
    </font>
    <font>
      <b/>
      <sz val="12"/>
      <name val="Arial"/>
      <family val="2"/>
    </font>
    <font>
      <sz val="10"/>
      <name val="Arial"/>
      <family val="2"/>
    </font>
    <font>
      <b/>
      <sz val="10"/>
      <name val="Arial"/>
      <family val="2"/>
    </font>
    <font>
      <sz val="10"/>
      <color rgb="FF008080"/>
      <name val="Arial"/>
      <family val="2"/>
    </font>
    <font>
      <sz val="10"/>
      <color indexed="12"/>
      <name val="Arial"/>
      <family val="2"/>
    </font>
    <font>
      <sz val="10"/>
      <color rgb="FFFF0000"/>
      <name val="Arial"/>
      <family val="2"/>
    </font>
    <font>
      <u/>
      <sz val="10"/>
      <name val="Arial"/>
      <family val="2"/>
    </font>
    <font>
      <b/>
      <sz val="8"/>
      <color indexed="81"/>
      <name val="Tahoma"/>
      <family val="2"/>
    </font>
    <font>
      <sz val="8"/>
      <color indexed="81"/>
      <name val="Tahoma"/>
      <family val="2"/>
    </font>
    <font>
      <b/>
      <sz val="9"/>
      <color indexed="81"/>
      <name val="Tahoma"/>
      <family val="2"/>
    </font>
    <font>
      <sz val="9"/>
      <color indexed="81"/>
      <name val="Tahoma"/>
      <family val="2"/>
    </font>
    <font>
      <sz val="8"/>
      <name val="Arial"/>
      <family val="2"/>
    </font>
    <font>
      <sz val="8"/>
      <color rgb="FF0000FF"/>
      <name val="Arial"/>
      <family val="2"/>
    </font>
    <font>
      <b/>
      <sz val="8"/>
      <name val="Arial"/>
      <family val="2"/>
    </font>
    <font>
      <sz val="8"/>
      <color rgb="FFFF0000"/>
      <name val="Arial"/>
      <family val="2"/>
    </font>
    <font>
      <b/>
      <sz val="8"/>
      <color rgb="FF0000FF"/>
      <name val="Arial"/>
      <family val="2"/>
    </font>
    <font>
      <b/>
      <u/>
      <sz val="8"/>
      <name val="Arial"/>
      <family val="2"/>
    </font>
    <font>
      <sz val="8"/>
      <color indexed="21"/>
      <name val="Arial"/>
      <family val="2"/>
    </font>
    <font>
      <vertAlign val="superscript"/>
      <sz val="8"/>
      <name val="Arial"/>
      <family val="2"/>
    </font>
    <font>
      <sz val="8"/>
      <color rgb="FF008080"/>
      <name val="Arial"/>
      <family val="2"/>
    </font>
    <font>
      <sz val="8"/>
      <color theme="1"/>
      <name val="Arial"/>
      <family val="2"/>
    </font>
    <font>
      <b/>
      <u/>
      <sz val="8"/>
      <color rgb="FF0000FF"/>
      <name val="Arial"/>
      <family val="2"/>
    </font>
    <font>
      <sz val="8"/>
      <color indexed="10"/>
      <name val="Arial"/>
      <family val="2"/>
    </font>
    <font>
      <sz val="8"/>
      <color indexed="12"/>
      <name val="Arial"/>
      <family val="2"/>
    </font>
    <font>
      <sz val="8"/>
      <color rgb="FF9C6500"/>
      <name val="Arial"/>
      <family val="2"/>
    </font>
    <font>
      <b/>
      <sz val="8"/>
      <color indexed="21"/>
      <name val="Arial"/>
      <family val="2"/>
    </font>
    <font>
      <sz val="8"/>
      <color rgb="FF009999"/>
      <name val="Arial"/>
      <family val="2"/>
    </font>
    <font>
      <sz val="8"/>
      <color theme="5" tint="-0.249977111117893"/>
      <name val="Arial"/>
      <family val="2"/>
    </font>
    <font>
      <b/>
      <sz val="8"/>
      <color theme="1"/>
      <name val="Arial"/>
      <family val="2"/>
    </font>
    <font>
      <u/>
      <sz val="8"/>
      <name val="Arial"/>
      <family val="2"/>
    </font>
    <font>
      <sz val="8"/>
      <color indexed="12"/>
      <name val="Times New Roman"/>
      <family val="1"/>
    </font>
    <font>
      <sz val="8"/>
      <color indexed="57"/>
      <name val="Arial"/>
      <family val="2"/>
    </font>
    <font>
      <sz val="8"/>
      <color indexed="17"/>
      <name val="Arial"/>
      <family val="2"/>
    </font>
    <font>
      <b/>
      <i/>
      <sz val="8"/>
      <name val="Arial"/>
      <family val="2"/>
    </font>
    <font>
      <b/>
      <sz val="8"/>
      <color rgb="FF008080"/>
      <name val="Arial"/>
      <family val="2"/>
    </font>
    <font>
      <sz val="11"/>
      <name val="Calibri"/>
      <family val="2"/>
      <scheme val="minor"/>
    </font>
    <font>
      <sz val="11"/>
      <color rgb="FF0000FF"/>
      <name val="Calibri"/>
      <family val="2"/>
      <scheme val="minor"/>
    </font>
    <font>
      <vertAlign val="superscript"/>
      <sz val="11"/>
      <color theme="1"/>
      <name val="Calibri"/>
      <family val="2"/>
    </font>
    <font>
      <vertAlign val="superscript"/>
      <sz val="11"/>
      <color theme="1"/>
      <name val="Calibri"/>
      <family val="2"/>
      <scheme val="minor"/>
    </font>
    <font>
      <sz val="11"/>
      <color rgb="FF008080"/>
      <name val="Calibri"/>
      <family val="2"/>
      <scheme val="minor"/>
    </font>
    <font>
      <u/>
      <sz val="11"/>
      <name val="Calibri"/>
      <family val="2"/>
    </font>
    <font>
      <b/>
      <sz val="11"/>
      <name val="Calibri"/>
      <family val="2"/>
    </font>
    <font>
      <sz val="11"/>
      <name val="Calibri"/>
      <family val="2"/>
    </font>
    <font>
      <vertAlign val="superscript"/>
      <sz val="11"/>
      <name val="Calibri"/>
      <family val="2"/>
      <scheme val="minor"/>
    </font>
    <font>
      <sz val="11"/>
      <color indexed="12"/>
      <name val="Calibri"/>
      <family val="2"/>
      <scheme val="minor"/>
    </font>
    <font>
      <u/>
      <sz val="8"/>
      <color rgb="FF0000FF"/>
      <name val="Arial"/>
      <family val="2"/>
    </font>
  </fonts>
  <fills count="10">
    <fill>
      <patternFill patternType="none"/>
    </fill>
    <fill>
      <patternFill patternType="gray125"/>
    </fill>
    <fill>
      <patternFill patternType="solid">
        <fgColor rgb="FFFFEB9C"/>
      </patternFill>
    </fill>
    <fill>
      <patternFill patternType="solid">
        <fgColor rgb="FFFFFF00"/>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rgb="FFDE9BFF"/>
        <bgColor indexed="64"/>
      </patternFill>
    </fill>
  </fills>
  <borders count="40">
    <border>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bottom style="double">
        <color indexed="64"/>
      </bottom>
      <diagonal/>
    </border>
    <border>
      <left/>
      <right/>
      <top/>
      <bottom style="medium">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style="thin">
        <color rgb="FFFFFF00"/>
      </left>
      <right/>
      <top style="thin">
        <color rgb="FFFFFF00"/>
      </top>
      <bottom/>
      <diagonal/>
    </border>
    <border>
      <left/>
      <right/>
      <top style="thin">
        <color rgb="FFFFFF00"/>
      </top>
      <bottom/>
      <diagonal/>
    </border>
    <border>
      <left/>
      <right style="thin">
        <color rgb="FFFFFF00"/>
      </right>
      <top style="thin">
        <color rgb="FFFFFF00"/>
      </top>
      <bottom/>
      <diagonal/>
    </border>
    <border>
      <left style="thin">
        <color rgb="FFFFFF00"/>
      </left>
      <right/>
      <top/>
      <bottom/>
      <diagonal/>
    </border>
    <border>
      <left/>
      <right style="thin">
        <color rgb="FFFFFF00"/>
      </right>
      <top/>
      <bottom/>
      <diagonal/>
    </border>
    <border>
      <left style="thin">
        <color rgb="FFFFFF00"/>
      </left>
      <right/>
      <top/>
      <bottom style="thin">
        <color rgb="FFFFFF00"/>
      </bottom>
      <diagonal/>
    </border>
    <border>
      <left/>
      <right/>
      <top/>
      <bottom style="thin">
        <color rgb="FFFFFF00"/>
      </bottom>
      <diagonal/>
    </border>
    <border>
      <left/>
      <right style="thin">
        <color rgb="FFFFFF00"/>
      </right>
      <top/>
      <bottom style="thin">
        <color rgb="FFFFFF00"/>
      </bottom>
      <diagonal/>
    </border>
  </borders>
  <cellStyleXfs count="21">
    <xf numFmtId="0" fontId="0" fillId="0" borderId="0"/>
    <xf numFmtId="0" fontId="2" fillId="2" borderId="0" applyNumberFormat="0" applyBorder="0" applyAlignment="0" applyProtection="0"/>
    <xf numFmtId="0" fontId="3" fillId="0" borderId="0"/>
    <xf numFmtId="0" fontId="5" fillId="0" borderId="0"/>
    <xf numFmtId="0" fontId="3" fillId="0" borderId="0"/>
    <xf numFmtId="0" fontId="3" fillId="0" borderId="0"/>
    <xf numFmtId="9" fontId="3" fillId="0" borderId="0" applyFont="0" applyFill="0" applyBorder="0" applyAlignment="0" applyProtection="0"/>
    <xf numFmtId="43" fontId="3"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3" fillId="0" borderId="0" applyFont="0" applyFill="0" applyBorder="0" applyAlignment="0" applyProtection="0"/>
    <xf numFmtId="44" fontId="3" fillId="0" borderId="0" applyFont="0" applyFill="0" applyBorder="0" applyAlignment="0" applyProtection="0"/>
    <xf numFmtId="0" fontId="3" fillId="0" borderId="0"/>
    <xf numFmtId="0" fontId="1" fillId="0" borderId="0"/>
    <xf numFmtId="0" fontId="3" fillId="0" borderId="0"/>
    <xf numFmtId="43" fontId="3" fillId="0" borderId="0" applyFont="0" applyFill="0" applyBorder="0" applyAlignment="0" applyProtection="0"/>
    <xf numFmtId="9" fontId="1" fillId="0" borderId="0" applyFont="0" applyFill="0" applyBorder="0" applyAlignment="0" applyProtection="0"/>
    <xf numFmtId="44" fontId="3"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cellStyleXfs>
  <cellXfs count="669">
    <xf numFmtId="0" fontId="0" fillId="0" borderId="0" xfId="0"/>
    <xf numFmtId="0" fontId="3" fillId="0" borderId="0" xfId="3" applyFont="1" applyFill="1"/>
    <xf numFmtId="0" fontId="3" fillId="0" borderId="0" xfId="3" applyFont="1"/>
    <xf numFmtId="42" fontId="3" fillId="0" borderId="0" xfId="3" applyNumberFormat="1" applyFont="1" applyFill="1" applyBorder="1"/>
    <xf numFmtId="0" fontId="5" fillId="0" borderId="0" xfId="3"/>
    <xf numFmtId="42" fontId="8" fillId="0" borderId="0" xfId="3" applyNumberFormat="1" applyFont="1" applyFill="1" applyBorder="1"/>
    <xf numFmtId="0" fontId="3" fillId="0" borderId="0" xfId="3" applyFont="1" applyBorder="1"/>
    <xf numFmtId="17" fontId="10" fillId="0" borderId="0" xfId="3" applyNumberFormat="1" applyFont="1" applyFill="1" applyBorder="1" applyAlignment="1">
      <alignment horizontal="center" wrapText="1"/>
    </xf>
    <xf numFmtId="0" fontId="10" fillId="0" borderId="0" xfId="3" applyFont="1" applyAlignment="1">
      <alignment horizontal="center"/>
    </xf>
    <xf numFmtId="0" fontId="9" fillId="0" borderId="0" xfId="3" applyFont="1" applyAlignment="1">
      <alignment horizontal="right"/>
    </xf>
    <xf numFmtId="43" fontId="9" fillId="0" borderId="0" xfId="7" applyFont="1"/>
    <xf numFmtId="42" fontId="3" fillId="0" borderId="0" xfId="3" applyNumberFormat="1" applyFont="1" applyBorder="1"/>
    <xf numFmtId="17" fontId="3" fillId="0" borderId="0" xfId="3" applyNumberFormat="1" applyFont="1" applyBorder="1"/>
    <xf numFmtId="44" fontId="3" fillId="0" borderId="0" xfId="3" applyNumberFormat="1" applyFont="1" applyFill="1" applyAlignment="1">
      <alignment horizontal="center" wrapText="1"/>
    </xf>
    <xf numFmtId="0" fontId="6" fillId="0" borderId="0" xfId="3" applyFont="1" applyBorder="1"/>
    <xf numFmtId="0" fontId="10" fillId="0" borderId="0" xfId="3" applyFont="1" applyBorder="1" applyAlignment="1">
      <alignment horizontal="center"/>
    </xf>
    <xf numFmtId="6" fontId="8" fillId="0" borderId="0" xfId="3" applyNumberFormat="1" applyFont="1" applyFill="1" applyBorder="1"/>
    <xf numFmtId="37" fontId="7" fillId="0" borderId="0" xfId="3" applyNumberFormat="1" applyFont="1" applyBorder="1"/>
    <xf numFmtId="3" fontId="3" fillId="0" borderId="0" xfId="3" applyNumberFormat="1" applyFont="1" applyBorder="1"/>
    <xf numFmtId="44" fontId="3" fillId="0" borderId="0" xfId="3" applyNumberFormat="1" applyFont="1" applyBorder="1"/>
    <xf numFmtId="165" fontId="3" fillId="0" borderId="0" xfId="3" applyNumberFormat="1" applyFont="1" applyBorder="1"/>
    <xf numFmtId="183" fontId="15" fillId="0" borderId="11" xfId="16" applyNumberFormat="1" applyFont="1" applyBorder="1" applyAlignment="1"/>
    <xf numFmtId="180" fontId="16" fillId="0" borderId="0" xfId="13" applyNumberFormat="1" applyFont="1" applyFill="1" applyAlignment="1"/>
    <xf numFmtId="180" fontId="16" fillId="7" borderId="0" xfId="13" applyNumberFormat="1" applyFont="1" applyFill="1" applyAlignment="1"/>
    <xf numFmtId="180" fontId="15" fillId="0" borderId="2" xfId="13" applyNumberFormat="1" applyFont="1" applyFill="1" applyBorder="1" applyAlignment="1"/>
    <xf numFmtId="180" fontId="15" fillId="0" borderId="0" xfId="13" applyNumberFormat="1" applyFont="1" applyFill="1" applyBorder="1" applyAlignment="1"/>
    <xf numFmtId="180" fontId="15" fillId="0" borderId="0" xfId="13" applyNumberFormat="1" applyFont="1" applyFill="1" applyAlignment="1"/>
    <xf numFmtId="180" fontId="15" fillId="0" borderId="9" xfId="13" applyNumberFormat="1" applyFont="1" applyFill="1" applyBorder="1" applyAlignment="1" applyProtection="1">
      <protection locked="0"/>
    </xf>
    <xf numFmtId="181" fontId="16" fillId="0" borderId="0" xfId="13" applyNumberFormat="1" applyFont="1" applyFill="1" applyAlignment="1"/>
    <xf numFmtId="0" fontId="15" fillId="0" borderId="0" xfId="13" applyNumberFormat="1" applyFont="1" applyFill="1" applyAlignment="1"/>
    <xf numFmtId="0" fontId="15" fillId="7" borderId="0" xfId="13" applyNumberFormat="1" applyFont="1" applyFill="1" applyAlignment="1"/>
    <xf numFmtId="0" fontId="15" fillId="0" borderId="0" xfId="13" applyNumberFormat="1" applyFont="1" applyAlignment="1"/>
    <xf numFmtId="0" fontId="15" fillId="0" borderId="0" xfId="13" applyNumberFormat="1" applyFont="1" applyFill="1" applyAlignment="1">
      <alignment horizontal="center"/>
    </xf>
    <xf numFmtId="0" fontId="15" fillId="0" borderId="0" xfId="13" applyNumberFormat="1" applyFont="1" applyFill="1" applyAlignment="1">
      <alignment horizontal="left"/>
    </xf>
    <xf numFmtId="0" fontId="17" fillId="0" borderId="0" xfId="0" applyFont="1" applyFill="1"/>
    <xf numFmtId="0" fontId="15" fillId="0" borderId="0" xfId="0" applyFont="1" applyFill="1"/>
    <xf numFmtId="0" fontId="18" fillId="0" borderId="0" xfId="0" applyFont="1" applyFill="1" applyAlignment="1">
      <alignment horizontal="right"/>
    </xf>
    <xf numFmtId="37" fontId="15" fillId="0" borderId="0" xfId="0" applyNumberFormat="1" applyFont="1" applyFill="1"/>
    <xf numFmtId="0" fontId="18" fillId="0" borderId="0" xfId="0" applyFont="1" applyFill="1"/>
    <xf numFmtId="43" fontId="16" fillId="0" borderId="0" xfId="10" applyNumberFormat="1" applyFont="1" applyFill="1"/>
    <xf numFmtId="0" fontId="15" fillId="0" borderId="0" xfId="10" applyFont="1" applyFill="1"/>
    <xf numFmtId="44" fontId="16" fillId="0" borderId="0" xfId="18" applyFont="1" applyFill="1"/>
    <xf numFmtId="43" fontId="15" fillId="0" borderId="5" xfId="7" applyNumberFormat="1" applyFont="1" applyFill="1" applyBorder="1"/>
    <xf numFmtId="44" fontId="15" fillId="0" borderId="0" xfId="18" applyFont="1" applyFill="1"/>
    <xf numFmtId="0" fontId="17" fillId="0" borderId="0" xfId="13" applyNumberFormat="1" applyFont="1" applyFill="1" applyAlignment="1" applyProtection="1">
      <alignment horizontal="center"/>
      <protection locked="0"/>
    </xf>
    <xf numFmtId="0" fontId="17" fillId="0" borderId="0" xfId="13" applyNumberFormat="1" applyFont="1" applyFill="1" applyAlignment="1">
      <alignment horizontal="center"/>
    </xf>
    <xf numFmtId="0" fontId="17" fillId="0" borderId="0" xfId="3" applyFont="1" applyFill="1" applyBorder="1" applyAlignment="1">
      <alignment horizontal="centerContinuous" wrapText="1"/>
    </xf>
    <xf numFmtId="0" fontId="17" fillId="0" borderId="0" xfId="3" applyFont="1" applyFill="1"/>
    <xf numFmtId="0" fontId="19" fillId="0" borderId="0" xfId="3" applyFont="1" applyFill="1" applyBorder="1" applyAlignment="1">
      <alignment horizontal="centerContinuous" wrapText="1"/>
    </xf>
    <xf numFmtId="0" fontId="15" fillId="0" borderId="0" xfId="3" applyFont="1" applyFill="1"/>
    <xf numFmtId="0" fontId="15" fillId="0" borderId="0" xfId="3" applyFont="1" applyFill="1" applyAlignment="1">
      <alignment horizontal="center" vertical="center"/>
    </xf>
    <xf numFmtId="0" fontId="17" fillId="0" borderId="0" xfId="4" applyFont="1" applyFill="1" applyBorder="1" applyAlignment="1">
      <alignment horizontal="center" vertical="center"/>
    </xf>
    <xf numFmtId="0" fontId="17" fillId="0" borderId="0" xfId="3" applyFont="1" applyFill="1" applyAlignment="1">
      <alignment horizontal="center" vertical="center"/>
    </xf>
    <xf numFmtId="0" fontId="17" fillId="0" borderId="1" xfId="3" applyFont="1" applyFill="1" applyBorder="1"/>
    <xf numFmtId="0" fontId="17" fillId="0" borderId="2" xfId="3" applyFont="1" applyFill="1" applyBorder="1" applyAlignment="1">
      <alignment horizontal="centerContinuous"/>
    </xf>
    <xf numFmtId="0" fontId="17" fillId="0" borderId="3" xfId="3" applyFont="1" applyFill="1" applyBorder="1" applyAlignment="1">
      <alignment horizontal="centerContinuous"/>
    </xf>
    <xf numFmtId="0" fontId="17" fillId="0" borderId="4" xfId="3" applyFont="1" applyFill="1" applyBorder="1" applyAlignment="1">
      <alignment horizontal="centerContinuous"/>
    </xf>
    <xf numFmtId="0" fontId="17" fillId="0" borderId="2" xfId="4" applyFont="1" applyFill="1" applyBorder="1" applyAlignment="1">
      <alignment horizontal="center" vertical="center"/>
    </xf>
    <xf numFmtId="0" fontId="17" fillId="0" borderId="2" xfId="3" applyFont="1" applyFill="1" applyBorder="1" applyAlignment="1">
      <alignment horizontal="center"/>
    </xf>
    <xf numFmtId="0" fontId="17" fillId="0" borderId="2" xfId="3" applyFont="1" applyFill="1" applyBorder="1" applyAlignment="1">
      <alignment horizontal="center" vertical="center"/>
    </xf>
    <xf numFmtId="0" fontId="17" fillId="0" borderId="3" xfId="3" applyFont="1" applyFill="1" applyBorder="1" applyAlignment="1">
      <alignment horizontal="center"/>
    </xf>
    <xf numFmtId="0" fontId="17" fillId="0" borderId="5" xfId="3" applyFont="1" applyFill="1" applyBorder="1" applyAlignment="1">
      <alignment horizontal="center"/>
    </xf>
    <xf numFmtId="0" fontId="17" fillId="0" borderId="6" xfId="3" applyFont="1" applyFill="1" applyBorder="1" applyAlignment="1">
      <alignment horizontal="center"/>
    </xf>
    <xf numFmtId="0" fontId="17" fillId="0" borderId="7" xfId="3" applyFont="1" applyFill="1" applyBorder="1" applyAlignment="1">
      <alignment horizontal="center"/>
    </xf>
    <xf numFmtId="0" fontId="15" fillId="0" borderId="0" xfId="5" quotePrefix="1" applyFont="1" applyFill="1" applyBorder="1" applyAlignment="1">
      <alignment horizontal="center" vertical="center"/>
    </xf>
    <xf numFmtId="0" fontId="15" fillId="0" borderId="0" xfId="5" applyFont="1" applyFill="1" applyBorder="1" applyAlignment="1">
      <alignment horizontal="center"/>
    </xf>
    <xf numFmtId="0" fontId="15" fillId="0" borderId="0" xfId="3" applyFont="1" applyFill="1" applyBorder="1" applyAlignment="1">
      <alignment horizontal="center"/>
    </xf>
    <xf numFmtId="0" fontId="20" fillId="0" borderId="0" xfId="3" applyFont="1" applyFill="1" applyBorder="1" applyAlignment="1">
      <alignment horizontal="left"/>
    </xf>
    <xf numFmtId="0" fontId="17" fillId="0" borderId="0" xfId="3" applyFont="1" applyFill="1" applyBorder="1" applyAlignment="1">
      <alignment horizontal="center" vertical="center"/>
    </xf>
    <xf numFmtId="0" fontId="15" fillId="0" borderId="0" xfId="3" applyFont="1" applyFill="1" applyAlignment="1">
      <alignment horizontal="left"/>
    </xf>
    <xf numFmtId="3" fontId="15" fillId="0" borderId="0" xfId="3" applyNumberFormat="1" applyFont="1" applyFill="1"/>
    <xf numFmtId="3" fontId="21" fillId="0" borderId="0" xfId="3" applyNumberFormat="1" applyFont="1" applyFill="1"/>
    <xf numFmtId="164" fontId="21" fillId="0" borderId="0" xfId="3" applyNumberFormat="1" applyFont="1" applyFill="1"/>
    <xf numFmtId="164" fontId="23" fillId="0" borderId="0" xfId="3" applyNumberFormat="1" applyFont="1" applyFill="1"/>
    <xf numFmtId="165" fontId="15" fillId="0" borderId="0" xfId="3" applyNumberFormat="1" applyFont="1" applyFill="1"/>
    <xf numFmtId="44" fontId="15" fillId="0" borderId="0" xfId="3" applyNumberFormat="1" applyFont="1" applyFill="1"/>
    <xf numFmtId="42" fontId="15" fillId="0" borderId="0" xfId="3" applyNumberFormat="1" applyFont="1" applyFill="1"/>
    <xf numFmtId="166" fontId="24" fillId="0" borderId="0" xfId="3" applyNumberFormat="1" applyFont="1" applyFill="1"/>
    <xf numFmtId="166" fontId="15" fillId="0" borderId="0" xfId="3" applyNumberFormat="1" applyFont="1" applyFill="1"/>
    <xf numFmtId="167" fontId="15" fillId="0" borderId="0" xfId="3" applyNumberFormat="1" applyFont="1" applyFill="1"/>
    <xf numFmtId="0" fontId="15" fillId="0" borderId="0" xfId="3" applyFont="1" applyFill="1" applyAlignment="1">
      <alignment horizontal="left" indent="1"/>
    </xf>
    <xf numFmtId="0" fontId="15" fillId="0" borderId="0" xfId="3" applyFont="1" applyFill="1" applyAlignment="1">
      <alignment horizontal="right"/>
    </xf>
    <xf numFmtId="0" fontId="20" fillId="0" borderId="0" xfId="3" applyFont="1" applyFill="1"/>
    <xf numFmtId="0" fontId="15" fillId="0" borderId="0" xfId="2" applyFont="1" applyFill="1" applyAlignment="1">
      <alignment horizontal="right"/>
    </xf>
    <xf numFmtId="0" fontId="15" fillId="0" borderId="0" xfId="2" applyFont="1" applyFill="1"/>
    <xf numFmtId="0" fontId="15" fillId="0" borderId="0" xfId="3" quotePrefix="1" applyFont="1" applyFill="1" applyAlignment="1">
      <alignment horizontal="center" vertical="center"/>
    </xf>
    <xf numFmtId="164" fontId="15" fillId="0" borderId="0" xfId="3" applyNumberFormat="1" applyFont="1" applyFill="1"/>
    <xf numFmtId="164" fontId="15" fillId="0" borderId="8" xfId="3" applyNumberFormat="1" applyFont="1" applyFill="1" applyBorder="1"/>
    <xf numFmtId="168" fontId="23" fillId="0" borderId="0" xfId="6" applyNumberFormat="1" applyFont="1" applyFill="1" applyBorder="1"/>
    <xf numFmtId="168" fontId="15" fillId="0" borderId="0" xfId="3" applyNumberFormat="1" applyFont="1" applyFill="1"/>
    <xf numFmtId="0" fontId="17" fillId="0" borderId="0" xfId="3" applyFont="1" applyFill="1" applyAlignment="1">
      <alignment horizontal="left"/>
    </xf>
    <xf numFmtId="164" fontId="17" fillId="0" borderId="8" xfId="3" applyNumberFormat="1" applyFont="1" applyFill="1" applyBorder="1"/>
    <xf numFmtId="0" fontId="17" fillId="0" borderId="0" xfId="3" applyFont="1" applyFill="1" applyAlignment="1">
      <alignment horizontal="left" indent="1"/>
    </xf>
    <xf numFmtId="44" fontId="17" fillId="0" borderId="0" xfId="3" applyNumberFormat="1" applyFont="1" applyFill="1"/>
    <xf numFmtId="0" fontId="15" fillId="0" borderId="0" xfId="3" applyFont="1" applyFill="1" applyAlignment="1"/>
    <xf numFmtId="0" fontId="22" fillId="0" borderId="0" xfId="3" quotePrefix="1" applyFont="1" applyFill="1" applyAlignment="1">
      <alignment horizontal="left" vertical="top"/>
    </xf>
    <xf numFmtId="0" fontId="17" fillId="0" borderId="0" xfId="3" applyFont="1" applyFill="1" applyAlignment="1">
      <alignment horizontal="centerContinuous"/>
    </xf>
    <xf numFmtId="0" fontId="17" fillId="0" borderId="0" xfId="3" applyFont="1" applyAlignment="1">
      <alignment horizontal="centerContinuous"/>
    </xf>
    <xf numFmtId="0" fontId="17" fillId="0" borderId="0" xfId="3" applyFont="1" applyBorder="1" applyAlignment="1">
      <alignment horizontal="centerContinuous" wrapText="1"/>
    </xf>
    <xf numFmtId="0" fontId="15" fillId="0" borderId="0" xfId="3" applyFont="1"/>
    <xf numFmtId="0" fontId="19" fillId="0" borderId="0" xfId="3" applyFont="1" applyAlignment="1">
      <alignment horizontal="centerContinuous"/>
    </xf>
    <xf numFmtId="0" fontId="15" fillId="0" borderId="0" xfId="3" applyFont="1" applyBorder="1" applyAlignment="1">
      <alignment wrapText="1"/>
    </xf>
    <xf numFmtId="0" fontId="15" fillId="0" borderId="0" xfId="3" applyFont="1" applyFill="1" applyBorder="1" applyAlignment="1">
      <alignment wrapText="1"/>
    </xf>
    <xf numFmtId="0" fontId="17" fillId="0" borderId="7" xfId="3" applyFont="1" applyFill="1" applyBorder="1" applyAlignment="1">
      <alignment horizontal="centerContinuous"/>
    </xf>
    <xf numFmtId="0" fontId="17" fillId="0" borderId="6" xfId="3" applyFont="1" applyFill="1" applyBorder="1" applyAlignment="1">
      <alignment horizontal="centerContinuous"/>
    </xf>
    <xf numFmtId="0" fontId="17" fillId="0" borderId="5" xfId="3" applyFont="1" applyFill="1" applyBorder="1" applyAlignment="1">
      <alignment horizontal="centerContinuous"/>
    </xf>
    <xf numFmtId="0" fontId="17" fillId="0" borderId="0" xfId="3" applyFont="1"/>
    <xf numFmtId="0" fontId="17" fillId="0" borderId="0" xfId="3" applyFont="1" applyFill="1" applyBorder="1" applyAlignment="1">
      <alignment horizontal="center"/>
    </xf>
    <xf numFmtId="0" fontId="15" fillId="0" borderId="0" xfId="3" applyFont="1" applyAlignment="1">
      <alignment horizontal="center"/>
    </xf>
    <xf numFmtId="9" fontId="15" fillId="0" borderId="0" xfId="6" applyFont="1"/>
    <xf numFmtId="164" fontId="16" fillId="0" borderId="0" xfId="3" applyNumberFormat="1" applyFont="1" applyFill="1"/>
    <xf numFmtId="169" fontId="23" fillId="0" borderId="0" xfId="3" applyNumberFormat="1" applyFont="1" applyFill="1"/>
    <xf numFmtId="164" fontId="23" fillId="0" borderId="0" xfId="3" applyNumberFormat="1" applyFont="1"/>
    <xf numFmtId="169" fontId="16" fillId="0" borderId="0" xfId="3" applyNumberFormat="1" applyFont="1" applyFill="1"/>
    <xf numFmtId="169" fontId="15" fillId="0" borderId="0" xfId="3" applyNumberFormat="1" applyFont="1" applyFill="1"/>
    <xf numFmtId="0" fontId="17" fillId="0" borderId="0" xfId="3" applyFont="1" applyAlignment="1">
      <alignment horizontal="left"/>
    </xf>
    <xf numFmtId="164" fontId="17" fillId="0" borderId="8" xfId="3" applyNumberFormat="1" applyFont="1" applyBorder="1"/>
    <xf numFmtId="164" fontId="17" fillId="0" borderId="0" xfId="3" applyNumberFormat="1" applyFont="1"/>
    <xf numFmtId="169" fontId="17" fillId="0" borderId="0" xfId="3" applyNumberFormat="1" applyFont="1"/>
    <xf numFmtId="0" fontId="20" fillId="0" borderId="0" xfId="3" applyFont="1" applyBorder="1" applyAlignment="1">
      <alignment horizontal="left"/>
    </xf>
    <xf numFmtId="0" fontId="15" fillId="0" borderId="0" xfId="3" applyFont="1" applyAlignment="1">
      <alignment horizontal="left"/>
    </xf>
    <xf numFmtId="164" fontId="15" fillId="0" borderId="0" xfId="3" applyNumberFormat="1" applyFont="1" applyBorder="1"/>
    <xf numFmtId="166" fontId="15" fillId="0" borderId="0" xfId="6" applyNumberFormat="1" applyFont="1"/>
    <xf numFmtId="43" fontId="15" fillId="0" borderId="0" xfId="7" applyFont="1"/>
    <xf numFmtId="0" fontId="15" fillId="0" borderId="0" xfId="3" applyFont="1" applyFill="1" applyAlignment="1">
      <alignment wrapText="1"/>
    </xf>
    <xf numFmtId="0" fontId="15" fillId="0" borderId="0" xfId="3" applyFont="1" applyAlignment="1">
      <alignment wrapText="1"/>
    </xf>
    <xf numFmtId="0" fontId="17" fillId="0" borderId="0" xfId="3" applyFont="1" applyFill="1" applyAlignment="1">
      <alignment horizontal="centerContinuous" vertical="center" wrapText="1"/>
    </xf>
    <xf numFmtId="0" fontId="17" fillId="0" borderId="0" xfId="3" applyFont="1" applyFill="1" applyAlignment="1">
      <alignment vertical="center" wrapText="1"/>
    </xf>
    <xf numFmtId="0" fontId="17" fillId="0" borderId="2" xfId="4" applyFont="1" applyFill="1" applyBorder="1" applyAlignment="1">
      <alignment horizontal="center" vertical="center" wrapText="1"/>
    </xf>
    <xf numFmtId="17" fontId="15" fillId="0" borderId="0" xfId="3" applyNumberFormat="1" applyFont="1" applyFill="1" applyAlignment="1">
      <alignment horizontal="center" wrapText="1"/>
    </xf>
    <xf numFmtId="0" fontId="15" fillId="0" borderId="0" xfId="3" applyFont="1" applyFill="1" applyAlignment="1">
      <alignment horizontal="center"/>
    </xf>
    <xf numFmtId="17" fontId="15" fillId="0" borderId="2" xfId="3" applyNumberFormat="1" applyFont="1" applyFill="1" applyBorder="1" applyAlignment="1">
      <alignment horizontal="center" wrapText="1"/>
    </xf>
    <xf numFmtId="165" fontId="23" fillId="0" borderId="0" xfId="3" applyNumberFormat="1" applyFont="1" applyFill="1"/>
    <xf numFmtId="165" fontId="15" fillId="0" borderId="8" xfId="3" applyNumberFormat="1" applyFont="1" applyFill="1" applyBorder="1"/>
    <xf numFmtId="170" fontId="15" fillId="0" borderId="0" xfId="3" applyNumberFormat="1" applyFont="1" applyFill="1"/>
    <xf numFmtId="0" fontId="15" fillId="0" borderId="0" xfId="3" applyFont="1" applyFill="1" applyAlignment="1">
      <alignment horizontal="center" wrapText="1"/>
    </xf>
    <xf numFmtId="0" fontId="15" fillId="0" borderId="2" xfId="3" applyFont="1" applyFill="1" applyBorder="1" applyAlignment="1">
      <alignment horizontal="center"/>
    </xf>
    <xf numFmtId="9" fontId="15" fillId="0" borderId="2" xfId="3" applyNumberFormat="1" applyFont="1" applyFill="1" applyBorder="1" applyAlignment="1">
      <alignment horizontal="center"/>
    </xf>
    <xf numFmtId="0" fontId="18" fillId="0" borderId="0" xfId="3" applyFont="1" applyFill="1"/>
    <xf numFmtId="166" fontId="26" fillId="0" borderId="9" xfId="3" applyNumberFormat="1" applyFont="1" applyFill="1" applyBorder="1"/>
    <xf numFmtId="171" fontId="26" fillId="0" borderId="0" xfId="3" applyNumberFormat="1" applyFont="1" applyFill="1" applyBorder="1"/>
    <xf numFmtId="165" fontId="15" fillId="0" borderId="0" xfId="3" applyNumberFormat="1" applyFont="1" applyFill="1" applyAlignment="1">
      <alignment horizontal="center"/>
    </xf>
    <xf numFmtId="166" fontId="15" fillId="0" borderId="2" xfId="3" applyNumberFormat="1" applyFont="1" applyFill="1" applyBorder="1" applyAlignment="1">
      <alignment horizontal="center"/>
    </xf>
    <xf numFmtId="43" fontId="15" fillId="0" borderId="0" xfId="3" applyNumberFormat="1" applyFont="1" applyFill="1"/>
    <xf numFmtId="0" fontId="18" fillId="0" borderId="0" xfId="2" applyFont="1" applyFill="1"/>
    <xf numFmtId="165" fontId="15" fillId="0" borderId="0" xfId="2" applyNumberFormat="1" applyFont="1" applyFill="1"/>
    <xf numFmtId="165" fontId="15" fillId="0" borderId="0" xfId="19" applyNumberFormat="1" applyFont="1" applyFill="1"/>
    <xf numFmtId="165" fontId="15" fillId="0" borderId="10" xfId="3" applyNumberFormat="1" applyFont="1" applyFill="1" applyBorder="1"/>
    <xf numFmtId="172" fontId="15" fillId="0" borderId="0" xfId="3" applyNumberFormat="1" applyFont="1" applyFill="1"/>
    <xf numFmtId="42" fontId="27" fillId="0" borderId="0" xfId="3" applyNumberFormat="1" applyFont="1" applyFill="1"/>
    <xf numFmtId="165" fontId="15" fillId="0" borderId="9" xfId="3" applyNumberFormat="1" applyFont="1" applyFill="1" applyBorder="1"/>
    <xf numFmtId="0" fontId="28" fillId="0" borderId="0" xfId="1" applyFont="1" applyFill="1"/>
    <xf numFmtId="0" fontId="20" fillId="0" borderId="0" xfId="3" applyFont="1" applyFill="1" applyAlignment="1">
      <alignment horizontal="left" wrapText="1"/>
    </xf>
    <xf numFmtId="0" fontId="17" fillId="0" borderId="0" xfId="3" applyFont="1" applyFill="1" applyAlignment="1">
      <alignment horizontal="left" wrapText="1"/>
    </xf>
    <xf numFmtId="0" fontId="15" fillId="0" borderId="0" xfId="3" applyFont="1" applyFill="1" applyBorder="1" applyAlignment="1">
      <alignment horizontal="center" wrapText="1"/>
    </xf>
    <xf numFmtId="0" fontId="19" fillId="0" borderId="0" xfId="3" applyFont="1" applyFill="1" applyBorder="1" applyAlignment="1">
      <alignment horizontal="center" wrapText="1"/>
    </xf>
    <xf numFmtId="0" fontId="15" fillId="0" borderId="0" xfId="3" applyFont="1" applyFill="1" applyBorder="1"/>
    <xf numFmtId="42" fontId="18" fillId="0" borderId="0" xfId="3" applyNumberFormat="1" applyFont="1" applyFill="1" applyBorder="1"/>
    <xf numFmtId="42" fontId="21" fillId="0" borderId="0" xfId="3" applyNumberFormat="1" applyFont="1" applyFill="1" applyBorder="1"/>
    <xf numFmtId="0" fontId="15" fillId="0" borderId="0" xfId="3" applyFont="1" applyFill="1" applyAlignment="1">
      <alignment horizontal="left" wrapText="1"/>
    </xf>
    <xf numFmtId="0" fontId="15" fillId="0" borderId="2" xfId="3" applyFont="1" applyFill="1" applyBorder="1" applyAlignment="1">
      <alignment horizontal="left" wrapText="1"/>
    </xf>
    <xf numFmtId="42" fontId="29" fillId="0" borderId="0" xfId="3" applyNumberFormat="1" applyFont="1" applyFill="1" applyBorder="1"/>
    <xf numFmtId="42" fontId="15" fillId="0" borderId="0" xfId="3" applyNumberFormat="1" applyFont="1" applyFill="1" applyBorder="1"/>
    <xf numFmtId="0" fontId="15" fillId="0" borderId="0" xfId="3" applyFont="1" applyFill="1" applyAlignment="1">
      <alignment horizontal="left" vertical="top" wrapText="1"/>
    </xf>
    <xf numFmtId="0" fontId="15" fillId="0" borderId="0" xfId="2" applyFont="1"/>
    <xf numFmtId="0" fontId="15" fillId="0" borderId="0" xfId="2" applyFont="1" applyFill="1" applyAlignment="1">
      <alignment horizontal="center"/>
    </xf>
    <xf numFmtId="0" fontId="17" fillId="0" borderId="0" xfId="2" applyFont="1" applyFill="1" applyBorder="1" applyAlignment="1">
      <alignment horizontal="center"/>
    </xf>
    <xf numFmtId="0" fontId="17" fillId="0" borderId="2" xfId="2" applyFont="1" applyFill="1" applyBorder="1" applyAlignment="1">
      <alignment horizontal="center"/>
    </xf>
    <xf numFmtId="170" fontId="15" fillId="0" borderId="0" xfId="2" applyNumberFormat="1" applyFont="1" applyFill="1"/>
    <xf numFmtId="41" fontId="15" fillId="0" borderId="0" xfId="2" applyNumberFormat="1" applyFont="1" applyFill="1" applyBorder="1" applyAlignment="1">
      <alignment horizontal="center" wrapText="1"/>
    </xf>
    <xf numFmtId="42" fontId="15" fillId="0" borderId="0" xfId="2" applyNumberFormat="1" applyFont="1" applyFill="1"/>
    <xf numFmtId="0" fontId="15" fillId="0" borderId="7" xfId="2" applyFont="1" applyFill="1" applyBorder="1" applyAlignment="1">
      <alignment horizontal="centerContinuous"/>
    </xf>
    <xf numFmtId="0" fontId="15" fillId="0" borderId="6" xfId="2" applyFont="1" applyFill="1" applyBorder="1" applyAlignment="1">
      <alignment horizontal="centerContinuous"/>
    </xf>
    <xf numFmtId="0" fontId="15" fillId="0" borderId="5" xfId="2" applyFont="1" applyFill="1" applyBorder="1" applyAlignment="1">
      <alignment horizontal="centerContinuous"/>
    </xf>
    <xf numFmtId="0" fontId="15" fillId="0" borderId="7" xfId="2" applyFont="1" applyFill="1" applyBorder="1" applyAlignment="1">
      <alignment horizontal="center"/>
    </xf>
    <xf numFmtId="0" fontId="15" fillId="0" borderId="6" xfId="2" applyFont="1" applyFill="1" applyBorder="1" applyAlignment="1">
      <alignment horizontal="center"/>
    </xf>
    <xf numFmtId="0" fontId="15" fillId="0" borderId="5" xfId="2" applyFont="1" applyFill="1" applyBorder="1" applyAlignment="1">
      <alignment horizontal="center"/>
    </xf>
    <xf numFmtId="0" fontId="31" fillId="0" borderId="0" xfId="2" applyFont="1"/>
    <xf numFmtId="0" fontId="17" fillId="0" borderId="0" xfId="2" applyFont="1" applyFill="1"/>
    <xf numFmtId="3" fontId="15" fillId="0" borderId="0" xfId="2" applyNumberFormat="1" applyFont="1" applyFill="1" applyAlignment="1">
      <alignment horizontal="right"/>
    </xf>
    <xf numFmtId="3" fontId="23" fillId="0" borderId="0" xfId="2" applyNumberFormat="1" applyFont="1" applyFill="1"/>
    <xf numFmtId="164" fontId="15" fillId="0" borderId="0" xfId="2" applyNumberFormat="1" applyFont="1" applyFill="1"/>
    <xf numFmtId="44" fontId="15" fillId="0" borderId="0" xfId="2" applyNumberFormat="1" applyFont="1" applyFill="1"/>
    <xf numFmtId="44" fontId="15" fillId="0" borderId="0" xfId="2" applyNumberFormat="1" applyFont="1"/>
    <xf numFmtId="174" fontId="15" fillId="0" borderId="0" xfId="3" applyNumberFormat="1" applyFont="1" applyFill="1"/>
    <xf numFmtId="174" fontId="15" fillId="0" borderId="0" xfId="3" applyNumberFormat="1" applyFont="1" applyFill="1" applyBorder="1"/>
    <xf numFmtId="174" fontId="15" fillId="0" borderId="0" xfId="3" applyNumberFormat="1" applyFont="1" applyFill="1" applyBorder="1" applyAlignment="1">
      <alignment horizontal="center"/>
    </xf>
    <xf numFmtId="17" fontId="15" fillId="0" borderId="0" xfId="3" applyNumberFormat="1" applyFont="1" applyFill="1"/>
    <xf numFmtId="0" fontId="17" fillId="3" borderId="0" xfId="3" applyFont="1" applyFill="1" applyBorder="1" applyAlignment="1">
      <alignment horizontal="centerContinuous" wrapText="1"/>
    </xf>
    <xf numFmtId="41" fontId="15" fillId="0" borderId="0" xfId="3" applyNumberFormat="1" applyFont="1" applyFill="1" applyBorder="1" applyAlignment="1">
      <alignment horizontal="center"/>
    </xf>
    <xf numFmtId="0" fontId="27" fillId="0" borderId="0" xfId="3" applyFont="1" applyFill="1" applyBorder="1" applyAlignment="1">
      <alignment horizontal="center"/>
    </xf>
    <xf numFmtId="0" fontId="16" fillId="0" borderId="0" xfId="3" applyFont="1" applyFill="1" applyBorder="1" applyAlignment="1">
      <alignment horizontal="center"/>
    </xf>
    <xf numFmtId="174" fontId="15" fillId="0" borderId="2" xfId="3" applyNumberFormat="1" applyFont="1" applyFill="1" applyBorder="1" applyAlignment="1">
      <alignment horizontal="center" wrapText="1"/>
    </xf>
    <xf numFmtId="174" fontId="17" fillId="0" borderId="2" xfId="3" applyNumberFormat="1" applyFont="1" applyFill="1" applyBorder="1" applyAlignment="1">
      <alignment horizontal="center" wrapText="1"/>
    </xf>
    <xf numFmtId="174" fontId="17" fillId="0" borderId="0" xfId="3" applyNumberFormat="1" applyFont="1" applyFill="1" applyBorder="1" applyAlignment="1">
      <alignment horizontal="center" wrapText="1"/>
    </xf>
    <xf numFmtId="173" fontId="15" fillId="0" borderId="0" xfId="3" applyNumberFormat="1" applyFont="1" applyFill="1" applyBorder="1"/>
    <xf numFmtId="41" fontId="15" fillId="0" borderId="0" xfId="3" applyNumberFormat="1" applyFont="1" applyFill="1" applyBorder="1"/>
    <xf numFmtId="41" fontId="15" fillId="0" borderId="0" xfId="3" applyNumberFormat="1" applyFont="1" applyFill="1"/>
    <xf numFmtId="41" fontId="27" fillId="0" borderId="0" xfId="3" applyNumberFormat="1" applyFont="1" applyFill="1"/>
    <xf numFmtId="41" fontId="27" fillId="0" borderId="0" xfId="3" applyNumberFormat="1" applyFont="1" applyFill="1" applyBorder="1"/>
    <xf numFmtId="173" fontId="16" fillId="0" borderId="0" xfId="3" applyNumberFormat="1" applyFont="1" applyFill="1" applyBorder="1"/>
    <xf numFmtId="41" fontId="16" fillId="0" borderId="0" xfId="3" applyNumberFormat="1" applyFont="1" applyFill="1" applyBorder="1"/>
    <xf numFmtId="42" fontId="27" fillId="0" borderId="0" xfId="3" applyNumberFormat="1" applyFont="1" applyFill="1" applyBorder="1"/>
    <xf numFmtId="170" fontId="27" fillId="0" borderId="0" xfId="3" applyNumberFormat="1" applyFont="1" applyFill="1" applyBorder="1"/>
    <xf numFmtId="173" fontId="27" fillId="0" borderId="0" xfId="3" applyNumberFormat="1" applyFont="1" applyFill="1" applyBorder="1"/>
    <xf numFmtId="170" fontId="27" fillId="0" borderId="0" xfId="3" applyNumberFormat="1" applyFont="1" applyFill="1"/>
    <xf numFmtId="43" fontId="27" fillId="0" borderId="0" xfId="3" applyNumberFormat="1" applyFont="1" applyFill="1"/>
    <xf numFmtId="41" fontId="27" fillId="0" borderId="2" xfId="3" applyNumberFormat="1" applyFont="1" applyFill="1" applyBorder="1"/>
    <xf numFmtId="42" fontId="27" fillId="0" borderId="2" xfId="3" applyNumberFormat="1" applyFont="1" applyFill="1" applyBorder="1"/>
    <xf numFmtId="173" fontId="27" fillId="0" borderId="2" xfId="3" applyNumberFormat="1" applyFont="1" applyFill="1" applyBorder="1"/>
    <xf numFmtId="42" fontId="15" fillId="0" borderId="5" xfId="3" applyNumberFormat="1" applyFont="1" applyFill="1" applyBorder="1" applyAlignment="1"/>
    <xf numFmtId="173" fontId="15" fillId="0" borderId="5" xfId="3" applyNumberFormat="1" applyFont="1" applyFill="1" applyBorder="1" applyAlignment="1"/>
    <xf numFmtId="41" fontId="15" fillId="0" borderId="5" xfId="3" applyNumberFormat="1" applyFont="1" applyFill="1" applyBorder="1" applyAlignment="1"/>
    <xf numFmtId="42" fontId="15" fillId="0" borderId="8" xfId="3" applyNumberFormat="1" applyFont="1" applyFill="1" applyBorder="1"/>
    <xf numFmtId="173" fontId="15" fillId="0" borderId="8" xfId="3" applyNumberFormat="1" applyFont="1" applyFill="1" applyBorder="1"/>
    <xf numFmtId="42" fontId="16" fillId="0" borderId="0" xfId="3" applyNumberFormat="1" applyFont="1" applyFill="1" applyBorder="1"/>
    <xf numFmtId="170" fontId="16" fillId="0" borderId="0" xfId="3" applyNumberFormat="1" applyFont="1" applyFill="1"/>
    <xf numFmtId="175" fontId="27" fillId="0" borderId="0" xfId="3" applyNumberFormat="1" applyFont="1" applyFill="1" applyBorder="1"/>
    <xf numFmtId="175" fontId="16" fillId="0" borderId="0" xfId="10" applyNumberFormat="1" applyFont="1" applyFill="1"/>
    <xf numFmtId="0" fontId="15" fillId="8" borderId="0" xfId="3" applyFont="1" applyFill="1"/>
    <xf numFmtId="44" fontId="15" fillId="0" borderId="0" xfId="3" applyNumberFormat="1" applyFont="1"/>
    <xf numFmtId="170" fontId="34" fillId="0" borderId="0" xfId="3" applyNumberFormat="1" applyFont="1" applyFill="1"/>
    <xf numFmtId="0" fontId="15" fillId="0" borderId="0" xfId="3" applyFont="1" applyBorder="1"/>
    <xf numFmtId="41" fontId="15" fillId="0" borderId="0" xfId="3" applyNumberFormat="1" applyFont="1"/>
    <xf numFmtId="44" fontId="16" fillId="0" borderId="0" xfId="3" applyNumberFormat="1" applyFont="1" applyFill="1"/>
    <xf numFmtId="170" fontId="15" fillId="0" borderId="0" xfId="3" applyNumberFormat="1" applyFont="1" applyBorder="1"/>
    <xf numFmtId="43" fontId="16" fillId="0" borderId="0" xfId="3" applyNumberFormat="1" applyFont="1" applyFill="1"/>
    <xf numFmtId="170" fontId="15" fillId="0" borderId="0" xfId="3" applyNumberFormat="1" applyFont="1" applyFill="1" applyBorder="1"/>
    <xf numFmtId="170" fontId="15" fillId="0" borderId="0" xfId="20" applyNumberFormat="1" applyFont="1"/>
    <xf numFmtId="0" fontId="27" fillId="0" borderId="0" xfId="3" applyFont="1" applyBorder="1"/>
    <xf numFmtId="41" fontId="27" fillId="0" borderId="0" xfId="3" applyNumberFormat="1" applyFont="1" applyBorder="1"/>
    <xf numFmtId="41" fontId="15" fillId="0" borderId="5" xfId="3" applyNumberFormat="1" applyFont="1" applyFill="1" applyBorder="1"/>
    <xf numFmtId="43" fontId="15" fillId="0" borderId="0" xfId="3" applyNumberFormat="1" applyFont="1" applyFill="1" applyBorder="1"/>
    <xf numFmtId="0" fontId="15" fillId="5" borderId="0" xfId="3" applyFont="1" applyFill="1"/>
    <xf numFmtId="175" fontId="15" fillId="0" borderId="0" xfId="3" applyNumberFormat="1" applyFont="1"/>
    <xf numFmtId="43" fontId="16" fillId="0" borderId="0" xfId="11" applyFont="1" applyFill="1"/>
    <xf numFmtId="41" fontId="35" fillId="0" borderId="0" xfId="3" applyNumberFormat="1" applyFont="1" applyFill="1" applyBorder="1"/>
    <xf numFmtId="170" fontId="27" fillId="0" borderId="0" xfId="3" applyNumberFormat="1" applyFont="1" applyFill="1" applyBorder="1" applyAlignment="1">
      <alignment horizontal="left" indent="2"/>
    </xf>
    <xf numFmtId="170" fontId="27" fillId="0" borderId="0" xfId="7" applyNumberFormat="1" applyFont="1" applyFill="1"/>
    <xf numFmtId="42" fontId="15" fillId="0" borderId="5" xfId="3" applyNumberFormat="1" applyFont="1" applyFill="1" applyBorder="1"/>
    <xf numFmtId="41" fontId="16" fillId="6" borderId="0" xfId="3" applyNumberFormat="1" applyFont="1" applyFill="1" applyBorder="1"/>
    <xf numFmtId="41" fontId="16" fillId="5" borderId="0" xfId="3" applyNumberFormat="1" applyFont="1" applyFill="1" applyBorder="1"/>
    <xf numFmtId="43" fontId="23" fillId="0" borderId="0" xfId="3" applyNumberFormat="1" applyFont="1" applyFill="1"/>
    <xf numFmtId="37" fontId="27" fillId="0" borderId="0" xfId="3" applyNumberFormat="1" applyFont="1" applyFill="1" applyBorder="1"/>
    <xf numFmtId="37" fontId="27" fillId="0" borderId="0" xfId="3" applyNumberFormat="1" applyFont="1" applyFill="1"/>
    <xf numFmtId="39" fontId="27" fillId="0" borderId="0" xfId="3" applyNumberFormat="1" applyFont="1" applyFill="1"/>
    <xf numFmtId="39" fontId="16" fillId="0" borderId="0" xfId="10" applyNumberFormat="1" applyFont="1" applyFill="1"/>
    <xf numFmtId="165" fontId="15" fillId="0" borderId="0" xfId="3" applyNumberFormat="1" applyFont="1" applyFill="1" applyBorder="1"/>
    <xf numFmtId="165" fontId="36" fillId="0" borderId="0" xfId="3" applyNumberFormat="1" applyFont="1" applyFill="1" applyBorder="1"/>
    <xf numFmtId="41" fontId="15" fillId="0" borderId="2" xfId="3" applyNumberFormat="1" applyFont="1" applyFill="1" applyBorder="1"/>
    <xf numFmtId="165" fontId="27" fillId="0" borderId="0" xfId="3" applyNumberFormat="1" applyFont="1" applyFill="1" applyBorder="1"/>
    <xf numFmtId="37" fontId="16" fillId="0" borderId="0" xfId="3" applyNumberFormat="1" applyFont="1" applyFill="1"/>
    <xf numFmtId="37" fontId="16" fillId="6" borderId="0" xfId="3" applyNumberFormat="1" applyFont="1" applyFill="1"/>
    <xf numFmtId="37" fontId="16" fillId="5" borderId="0" xfId="3" applyNumberFormat="1" applyFont="1" applyFill="1"/>
    <xf numFmtId="37" fontId="27" fillId="5" borderId="0" xfId="3" applyNumberFormat="1" applyFont="1" applyFill="1"/>
    <xf numFmtId="42" fontId="33" fillId="0" borderId="0" xfId="3" applyNumberFormat="1" applyFont="1" applyFill="1" applyAlignment="1">
      <alignment horizontal="center" wrapText="1"/>
    </xf>
    <xf numFmtId="42" fontId="33" fillId="0" borderId="0" xfId="3" applyNumberFormat="1" applyFont="1" applyFill="1" applyBorder="1" applyAlignment="1">
      <alignment horizontal="center" wrapText="1"/>
    </xf>
    <xf numFmtId="41" fontId="33" fillId="0" borderId="0" xfId="3" applyNumberFormat="1" applyFont="1" applyFill="1" applyBorder="1" applyAlignment="1">
      <alignment horizontal="center" wrapText="1"/>
    </xf>
    <xf numFmtId="42" fontId="15" fillId="0" borderId="14" xfId="3" applyNumberFormat="1" applyFont="1" applyFill="1" applyBorder="1"/>
    <xf numFmtId="42" fontId="15" fillId="0" borderId="15" xfId="3" applyNumberFormat="1" applyFont="1" applyFill="1" applyBorder="1"/>
    <xf numFmtId="41" fontId="15" fillId="0" borderId="15" xfId="3" applyNumberFormat="1" applyFont="1" applyFill="1" applyBorder="1"/>
    <xf numFmtId="42" fontId="15" fillId="0" borderId="16" xfId="3" applyNumberFormat="1" applyFont="1" applyFill="1" applyBorder="1"/>
    <xf numFmtId="41" fontId="15" fillId="0" borderId="16" xfId="3" applyNumberFormat="1" applyFont="1" applyFill="1" applyBorder="1"/>
    <xf numFmtId="42" fontId="15" fillId="0" borderId="11" xfId="3" applyNumberFormat="1" applyFont="1" applyFill="1" applyBorder="1"/>
    <xf numFmtId="17" fontId="33" fillId="0" borderId="0" xfId="3" applyNumberFormat="1" applyFont="1" applyFill="1" applyBorder="1" applyAlignment="1">
      <alignment horizontal="center" wrapText="1"/>
    </xf>
    <xf numFmtId="176" fontId="15" fillId="0" borderId="0" xfId="3" applyNumberFormat="1" applyFont="1" applyFill="1" applyBorder="1"/>
    <xf numFmtId="44" fontId="15" fillId="0" borderId="0" xfId="3" applyNumberFormat="1" applyFont="1" applyFill="1" applyBorder="1"/>
    <xf numFmtId="174" fontId="30" fillId="0" borderId="2" xfId="3" applyNumberFormat="1" applyFont="1" applyFill="1" applyBorder="1" applyAlignment="1">
      <alignment horizontal="center"/>
    </xf>
    <xf numFmtId="174" fontId="15" fillId="0" borderId="2" xfId="3" applyNumberFormat="1" applyFont="1" applyFill="1" applyBorder="1" applyAlignment="1">
      <alignment horizontal="center"/>
    </xf>
    <xf numFmtId="174" fontId="15" fillId="0" borderId="17" xfId="3" applyNumberFormat="1" applyFont="1" applyFill="1" applyBorder="1" applyAlignment="1">
      <alignment horizontal="center"/>
    </xf>
    <xf numFmtId="174" fontId="15" fillId="0" borderId="16" xfId="3" applyNumberFormat="1" applyFont="1" applyFill="1" applyBorder="1" applyAlignment="1">
      <alignment horizontal="center"/>
    </xf>
    <xf numFmtId="174" fontId="15" fillId="0" borderId="18" xfId="3" applyNumberFormat="1" applyFont="1" applyFill="1" applyBorder="1" applyAlignment="1">
      <alignment horizontal="center"/>
    </xf>
    <xf numFmtId="0" fontId="15" fillId="0" borderId="19" xfId="3" applyFont="1" applyFill="1" applyBorder="1"/>
    <xf numFmtId="0" fontId="15" fillId="0" borderId="20" xfId="3" applyFont="1" applyFill="1" applyBorder="1"/>
    <xf numFmtId="37" fontId="21" fillId="0" borderId="0" xfId="3" applyNumberFormat="1" applyFont="1" applyFill="1"/>
    <xf numFmtId="37" fontId="21" fillId="0" borderId="19" xfId="3" applyNumberFormat="1" applyFont="1" applyFill="1" applyBorder="1"/>
    <xf numFmtId="37" fontId="21" fillId="0" borderId="0" xfId="3" applyNumberFormat="1" applyFont="1" applyFill="1" applyBorder="1"/>
    <xf numFmtId="37" fontId="21" fillId="0" borderId="20" xfId="3" applyNumberFormat="1" applyFont="1" applyFill="1" applyBorder="1"/>
    <xf numFmtId="37" fontId="23" fillId="0" borderId="0" xfId="3" applyNumberFormat="1" applyFont="1" applyFill="1" applyBorder="1"/>
    <xf numFmtId="170" fontId="15" fillId="0" borderId="5" xfId="3" applyNumberFormat="1" applyFont="1" applyFill="1" applyBorder="1"/>
    <xf numFmtId="170" fontId="15" fillId="0" borderId="21" xfId="3" applyNumberFormat="1" applyFont="1" applyFill="1" applyBorder="1"/>
    <xf numFmtId="170" fontId="15" fillId="0" borderId="22" xfId="3" applyNumberFormat="1" applyFont="1" applyFill="1" applyBorder="1"/>
    <xf numFmtId="37" fontId="21" fillId="0" borderId="23" xfId="3" applyNumberFormat="1" applyFont="1" applyFill="1" applyBorder="1"/>
    <xf numFmtId="37" fontId="21" fillId="0" borderId="8" xfId="3" applyNumberFormat="1" applyFont="1" applyFill="1" applyBorder="1"/>
    <xf numFmtId="37" fontId="21" fillId="0" borderId="24" xfId="3" applyNumberFormat="1" applyFont="1" applyFill="1" applyBorder="1"/>
    <xf numFmtId="170" fontId="35" fillId="0" borderId="0" xfId="3" applyNumberFormat="1" applyFont="1" applyFill="1"/>
    <xf numFmtId="170" fontId="35" fillId="0" borderId="19" xfId="3" applyNumberFormat="1" applyFont="1" applyFill="1" applyBorder="1"/>
    <xf numFmtId="170" fontId="35" fillId="0" borderId="0" xfId="3" applyNumberFormat="1" applyFont="1" applyFill="1" applyBorder="1"/>
    <xf numFmtId="170" fontId="35" fillId="0" borderId="20" xfId="3" applyNumberFormat="1" applyFont="1" applyFill="1" applyBorder="1"/>
    <xf numFmtId="170" fontId="30" fillId="0" borderId="0" xfId="3" applyNumberFormat="1" applyFont="1" applyFill="1" applyBorder="1"/>
    <xf numFmtId="170" fontId="23" fillId="0" borderId="0" xfId="3" applyNumberFormat="1" applyFont="1" applyFill="1"/>
    <xf numFmtId="170" fontId="23" fillId="0" borderId="19" xfId="3" applyNumberFormat="1" applyFont="1" applyFill="1" applyBorder="1"/>
    <xf numFmtId="170" fontId="23" fillId="0" borderId="0" xfId="3" applyNumberFormat="1" applyFont="1" applyFill="1" applyBorder="1"/>
    <xf numFmtId="170" fontId="23" fillId="0" borderId="20" xfId="3" applyNumberFormat="1" applyFont="1" applyFill="1" applyBorder="1"/>
    <xf numFmtId="170" fontId="30" fillId="0" borderId="2" xfId="3" applyNumberFormat="1" applyFont="1" applyFill="1" applyBorder="1"/>
    <xf numFmtId="170" fontId="15" fillId="0" borderId="8" xfId="3" applyNumberFormat="1" applyFont="1" applyFill="1" applyBorder="1"/>
    <xf numFmtId="170" fontId="15" fillId="0" borderId="23" xfId="3" applyNumberFormat="1" applyFont="1" applyFill="1" applyBorder="1"/>
    <xf numFmtId="170" fontId="15" fillId="0" borderId="24" xfId="3" applyNumberFormat="1" applyFont="1" applyFill="1" applyBorder="1"/>
    <xf numFmtId="0" fontId="37" fillId="0" borderId="0" xfId="3" applyFont="1" applyFill="1"/>
    <xf numFmtId="164" fontId="15" fillId="0" borderId="0" xfId="3" applyNumberFormat="1" applyFont="1" applyFill="1" applyBorder="1"/>
    <xf numFmtId="164" fontId="15" fillId="0" borderId="20" xfId="3" applyNumberFormat="1" applyFont="1" applyFill="1" applyBorder="1"/>
    <xf numFmtId="169" fontId="15" fillId="0" borderId="0" xfId="3" applyNumberFormat="1" applyFont="1" applyFill="1" applyBorder="1"/>
    <xf numFmtId="169" fontId="15" fillId="0" borderId="20" xfId="3" applyNumberFormat="1" applyFont="1" applyFill="1" applyBorder="1"/>
    <xf numFmtId="164" fontId="16" fillId="0" borderId="27" xfId="3" applyNumberFormat="1" applyFont="1" applyFill="1" applyBorder="1"/>
    <xf numFmtId="165" fontId="15" fillId="0" borderId="19" xfId="3" applyNumberFormat="1" applyFont="1" applyFill="1" applyBorder="1"/>
    <xf numFmtId="165" fontId="15" fillId="0" borderId="20" xfId="3" applyNumberFormat="1" applyFont="1" applyFill="1" applyBorder="1"/>
    <xf numFmtId="0" fontId="15" fillId="9" borderId="0" xfId="3" applyFont="1" applyFill="1"/>
    <xf numFmtId="165" fontId="15" fillId="9" borderId="5" xfId="3" applyNumberFormat="1" applyFont="1" applyFill="1" applyBorder="1"/>
    <xf numFmtId="165" fontId="15" fillId="9" borderId="21" xfId="3" applyNumberFormat="1" applyFont="1" applyFill="1" applyBorder="1"/>
    <xf numFmtId="165" fontId="15" fillId="9" borderId="22" xfId="3" applyNumberFormat="1" applyFont="1" applyFill="1" applyBorder="1"/>
    <xf numFmtId="0" fontId="17" fillId="0" borderId="0" xfId="3" applyFont="1" applyFill="1" applyAlignment="1">
      <alignment vertical="center"/>
    </xf>
    <xf numFmtId="164" fontId="15" fillId="0" borderId="19" xfId="3" applyNumberFormat="1" applyFont="1" applyFill="1" applyBorder="1"/>
    <xf numFmtId="167" fontId="23" fillId="0" borderId="25" xfId="3" applyNumberFormat="1" applyFont="1" applyFill="1" applyBorder="1"/>
    <xf numFmtId="167" fontId="15" fillId="0" borderId="0" xfId="3" applyNumberFormat="1" applyFont="1" applyFill="1" applyBorder="1"/>
    <xf numFmtId="167" fontId="15" fillId="0" borderId="20" xfId="3" applyNumberFormat="1" applyFont="1" applyFill="1" applyBorder="1"/>
    <xf numFmtId="167" fontId="23" fillId="0" borderId="26" xfId="3" applyNumberFormat="1" applyFont="1" applyFill="1" applyBorder="1"/>
    <xf numFmtId="167" fontId="23" fillId="0" borderId="27" xfId="3" applyNumberFormat="1" applyFont="1" applyFill="1" applyBorder="1"/>
    <xf numFmtId="177" fontId="15" fillId="0" borderId="19" xfId="3" applyNumberFormat="1" applyFont="1" applyFill="1" applyBorder="1"/>
    <xf numFmtId="167" fontId="15" fillId="0" borderId="13" xfId="3" applyNumberFormat="1" applyFont="1" applyFill="1" applyBorder="1"/>
    <xf numFmtId="167" fontId="15" fillId="0" borderId="26" xfId="3" applyNumberFormat="1" applyFont="1" applyFill="1" applyBorder="1"/>
    <xf numFmtId="167" fontId="15" fillId="0" borderId="12" xfId="3" applyNumberFormat="1" applyFont="1" applyFill="1" applyBorder="1"/>
    <xf numFmtId="167" fontId="15" fillId="0" borderId="27" xfId="3" applyNumberFormat="1" applyFont="1" applyFill="1" applyBorder="1"/>
    <xf numFmtId="0" fontId="15" fillId="0" borderId="24" xfId="3" applyFont="1" applyFill="1" applyBorder="1"/>
    <xf numFmtId="167" fontId="16" fillId="0" borderId="10" xfId="3" applyNumberFormat="1" applyFont="1" applyFill="1" applyBorder="1"/>
    <xf numFmtId="0" fontId="37" fillId="0" borderId="0" xfId="3" applyFont="1" applyFill="1" applyBorder="1"/>
    <xf numFmtId="167" fontId="23" fillId="0" borderId="0" xfId="3" applyNumberFormat="1" applyFont="1" applyFill="1" applyBorder="1"/>
    <xf numFmtId="0" fontId="38" fillId="0" borderId="0" xfId="13" applyFont="1" applyFill="1" applyAlignment="1">
      <alignment horizontal="centerContinuous"/>
    </xf>
    <xf numFmtId="0" fontId="17" fillId="0" borderId="0" xfId="13" applyFont="1" applyFill="1" applyAlignment="1"/>
    <xf numFmtId="0" fontId="17" fillId="0" borderId="0" xfId="13" applyFont="1" applyFill="1" applyBorder="1" applyAlignment="1"/>
    <xf numFmtId="0" fontId="15" fillId="0" borderId="0" xfId="13" applyFont="1" applyFill="1"/>
    <xf numFmtId="0" fontId="17" fillId="0" borderId="0" xfId="13" applyFont="1" applyFill="1" applyAlignment="1">
      <alignment horizontal="centerContinuous"/>
    </xf>
    <xf numFmtId="0" fontId="17" fillId="0" borderId="0" xfId="13" applyFont="1" applyFill="1" applyAlignment="1">
      <alignment horizontal="center"/>
    </xf>
    <xf numFmtId="0" fontId="17" fillId="0" borderId="0" xfId="13" applyFont="1" applyFill="1" applyBorder="1" applyAlignment="1">
      <alignment horizontal="center"/>
    </xf>
    <xf numFmtId="0" fontId="17" fillId="0" borderId="0" xfId="13" applyFont="1" applyFill="1"/>
    <xf numFmtId="17" fontId="16" fillId="0" borderId="0" xfId="13" applyNumberFormat="1" applyFont="1" applyFill="1" applyBorder="1" applyAlignment="1">
      <alignment horizontal="center"/>
    </xf>
    <xf numFmtId="0" fontId="15" fillId="0" borderId="2" xfId="13" applyFont="1" applyFill="1" applyBorder="1" applyAlignment="1">
      <alignment horizontal="center"/>
    </xf>
    <xf numFmtId="174" fontId="15" fillId="0" borderId="0" xfId="13" applyNumberFormat="1" applyFont="1" applyFill="1" applyBorder="1" applyAlignment="1">
      <alignment horizontal="center"/>
    </xf>
    <xf numFmtId="174" fontId="24" fillId="0" borderId="0" xfId="13" applyNumberFormat="1" applyFont="1" applyFill="1" applyBorder="1" applyAlignment="1">
      <alignment horizontal="center"/>
    </xf>
    <xf numFmtId="0" fontId="17" fillId="0" borderId="2" xfId="13" applyFont="1" applyFill="1" applyBorder="1" applyAlignment="1">
      <alignment horizontal="center"/>
    </xf>
    <xf numFmtId="0" fontId="15" fillId="0" borderId="0" xfId="13" applyFont="1" applyFill="1" applyBorder="1" applyAlignment="1">
      <alignment horizontal="center"/>
    </xf>
    <xf numFmtId="170" fontId="15" fillId="0" borderId="0" xfId="13" applyNumberFormat="1" applyFont="1" applyFill="1" applyBorder="1"/>
    <xf numFmtId="37" fontId="15" fillId="0" borderId="0" xfId="13" applyNumberFormat="1" applyFont="1" applyFill="1"/>
    <xf numFmtId="0" fontId="15" fillId="0" borderId="11" xfId="13" applyFont="1" applyFill="1" applyBorder="1" applyAlignment="1">
      <alignment horizontal="center" vertical="center"/>
    </xf>
    <xf numFmtId="37" fontId="15" fillId="0" borderId="11" xfId="13" applyNumberFormat="1" applyFont="1" applyFill="1" applyBorder="1"/>
    <xf numFmtId="37" fontId="17" fillId="0" borderId="11" xfId="13" applyNumberFormat="1" applyFont="1" applyFill="1" applyBorder="1"/>
    <xf numFmtId="37" fontId="17" fillId="0" borderId="0" xfId="13" applyNumberFormat="1" applyFont="1" applyFill="1" applyBorder="1"/>
    <xf numFmtId="0" fontId="15" fillId="0" borderId="0" xfId="13" applyFont="1" applyFill="1" applyBorder="1" applyAlignment="1">
      <alignment horizontal="center" vertical="center"/>
    </xf>
    <xf numFmtId="43" fontId="18" fillId="0" borderId="0" xfId="11" applyFont="1" applyFill="1" applyBorder="1"/>
    <xf numFmtId="0" fontId="18" fillId="0" borderId="0" xfId="13" applyFont="1" applyFill="1" applyBorder="1" applyAlignment="1">
      <alignment horizontal="right"/>
    </xf>
    <xf numFmtId="37" fontId="18" fillId="0" borderId="0" xfId="13" applyNumberFormat="1" applyFont="1" applyFill="1"/>
    <xf numFmtId="37" fontId="18" fillId="0" borderId="0" xfId="13" applyNumberFormat="1" applyFont="1" applyFill="1" applyBorder="1"/>
    <xf numFmtId="0" fontId="15" fillId="0" borderId="0" xfId="13" applyFont="1" applyFill="1" applyAlignment="1">
      <alignment horizontal="left"/>
    </xf>
    <xf numFmtId="0" fontId="15" fillId="0" borderId="0" xfId="13" applyFont="1" applyFill="1" applyBorder="1"/>
    <xf numFmtId="17" fontId="16" fillId="0" borderId="0" xfId="0" applyNumberFormat="1" applyFont="1" applyFill="1" applyBorder="1" applyAlignment="1">
      <alignment horizontal="center"/>
    </xf>
    <xf numFmtId="37" fontId="15" fillId="0" borderId="0" xfId="13" applyNumberFormat="1" applyFont="1" applyFill="1" applyBorder="1"/>
    <xf numFmtId="0" fontId="15" fillId="0" borderId="0" xfId="13" applyFont="1" applyFill="1" applyAlignment="1">
      <alignment horizontal="center"/>
    </xf>
    <xf numFmtId="0" fontId="32" fillId="0" borderId="0" xfId="13" applyFont="1" applyAlignment="1">
      <alignment horizontal="centerContinuous"/>
    </xf>
    <xf numFmtId="0" fontId="24" fillId="0" borderId="0" xfId="13" applyFont="1" applyAlignment="1">
      <alignment horizontal="centerContinuous"/>
    </xf>
    <xf numFmtId="0" fontId="24" fillId="0" borderId="0" xfId="13" applyFont="1"/>
    <xf numFmtId="0" fontId="19" fillId="0" borderId="0" xfId="13" applyFont="1" applyAlignment="1">
      <alignment horizontal="centerContinuous"/>
    </xf>
    <xf numFmtId="0" fontId="24" fillId="0" borderId="0" xfId="13" applyFont="1" applyAlignment="1"/>
    <xf numFmtId="0" fontId="24" fillId="0" borderId="0" xfId="13" applyFont="1" applyAlignment="1">
      <alignment wrapText="1"/>
    </xf>
    <xf numFmtId="0" fontId="32" fillId="0" borderId="0" xfId="13" applyFont="1" applyAlignment="1">
      <alignment horizontal="center"/>
    </xf>
    <xf numFmtId="0" fontId="32" fillId="0" borderId="0" xfId="13" applyFont="1" applyAlignment="1">
      <alignment horizontal="center" wrapText="1"/>
    </xf>
    <xf numFmtId="0" fontId="32" fillId="0" borderId="7" xfId="13" applyFont="1" applyFill="1" applyBorder="1" applyAlignment="1">
      <alignment horizontal="center"/>
    </xf>
    <xf numFmtId="0" fontId="32" fillId="0" borderId="9" xfId="13" applyFont="1" applyFill="1" applyBorder="1" applyAlignment="1">
      <alignment horizontal="center"/>
    </xf>
    <xf numFmtId="37" fontId="32" fillId="0" borderId="7" xfId="13" applyNumberFormat="1" applyFont="1" applyFill="1" applyBorder="1" applyAlignment="1" applyProtection="1">
      <alignment horizontal="center" vertical="center" wrapText="1"/>
    </xf>
    <xf numFmtId="37" fontId="32" fillId="0" borderId="5" xfId="13" applyNumberFormat="1" applyFont="1" applyFill="1" applyBorder="1" applyAlignment="1" applyProtection="1">
      <alignment horizontal="center" vertical="center" wrapText="1"/>
    </xf>
    <xf numFmtId="37" fontId="32" fillId="0" borderId="6" xfId="13" applyNumberFormat="1" applyFont="1" applyFill="1" applyBorder="1" applyAlignment="1" applyProtection="1">
      <alignment horizontal="center" vertical="center" wrapText="1"/>
    </xf>
    <xf numFmtId="0" fontId="24" fillId="0" borderId="29" xfId="13" applyFont="1" applyFill="1" applyBorder="1"/>
    <xf numFmtId="0" fontId="24" fillId="0" borderId="13" xfId="13" applyFont="1" applyFill="1" applyBorder="1" applyAlignment="1">
      <alignment horizontal="center"/>
    </xf>
    <xf numFmtId="170" fontId="24" fillId="0" borderId="13" xfId="13" applyNumberFormat="1" applyFont="1" applyFill="1" applyBorder="1"/>
    <xf numFmtId="170" fontId="16" fillId="0" borderId="1" xfId="13" applyNumberFormat="1" applyFont="1" applyFill="1" applyBorder="1"/>
    <xf numFmtId="0" fontId="24" fillId="0" borderId="13" xfId="13" applyFont="1" applyFill="1" applyBorder="1"/>
    <xf numFmtId="10" fontId="24" fillId="0" borderId="29" xfId="13" applyNumberFormat="1" applyFont="1" applyFill="1" applyBorder="1"/>
    <xf numFmtId="10" fontId="24" fillId="0" borderId="0" xfId="13" applyNumberFormat="1" applyFont="1" applyFill="1" applyBorder="1"/>
    <xf numFmtId="10" fontId="24" fillId="0" borderId="1" xfId="13" applyNumberFormat="1" applyFont="1" applyFill="1" applyBorder="1"/>
    <xf numFmtId="170" fontId="24" fillId="0" borderId="29" xfId="13" applyNumberFormat="1" applyFont="1" applyFill="1" applyBorder="1"/>
    <xf numFmtId="170" fontId="24" fillId="0" borderId="0" xfId="13" applyNumberFormat="1" applyFont="1" applyFill="1" applyBorder="1"/>
    <xf numFmtId="170" fontId="24" fillId="0" borderId="1" xfId="13" applyNumberFormat="1" applyFont="1" applyFill="1" applyBorder="1"/>
    <xf numFmtId="0" fontId="24" fillId="0" borderId="4" xfId="13" applyFont="1" applyFill="1" applyBorder="1"/>
    <xf numFmtId="0" fontId="24" fillId="0" borderId="12" xfId="13" applyFont="1" applyFill="1" applyBorder="1"/>
    <xf numFmtId="170" fontId="24" fillId="0" borderId="12" xfId="13" applyNumberFormat="1" applyFont="1" applyFill="1" applyBorder="1"/>
    <xf numFmtId="10" fontId="24" fillId="0" borderId="4" xfId="13" applyNumberFormat="1" applyFont="1" applyFill="1" applyBorder="1"/>
    <xf numFmtId="10" fontId="24" fillId="0" borderId="2" xfId="13" applyNumberFormat="1" applyFont="1" applyFill="1" applyBorder="1"/>
    <xf numFmtId="10" fontId="24" fillId="0" borderId="3" xfId="13" applyNumberFormat="1" applyFont="1" applyFill="1" applyBorder="1"/>
    <xf numFmtId="0" fontId="24" fillId="0" borderId="0" xfId="13" applyFont="1" applyFill="1"/>
    <xf numFmtId="170" fontId="24" fillId="0" borderId="0" xfId="13" applyNumberFormat="1" applyFont="1" applyFill="1"/>
    <xf numFmtId="170" fontId="24" fillId="0" borderId="0" xfId="13" applyNumberFormat="1" applyFont="1"/>
    <xf numFmtId="0" fontId="32" fillId="0" borderId="0" xfId="13" applyFont="1" applyFill="1"/>
    <xf numFmtId="0" fontId="32" fillId="0" borderId="9" xfId="13" applyFont="1" applyFill="1" applyBorder="1"/>
    <xf numFmtId="0" fontId="32" fillId="0" borderId="5" xfId="13" applyFont="1" applyFill="1" applyBorder="1" applyAlignment="1">
      <alignment horizontal="center"/>
    </xf>
    <xf numFmtId="0" fontId="32" fillId="0" borderId="6" xfId="13" applyFont="1" applyFill="1" applyBorder="1" applyAlignment="1">
      <alignment horizontal="center"/>
    </xf>
    <xf numFmtId="0" fontId="24" fillId="0" borderId="10" xfId="13" applyFont="1" applyFill="1" applyBorder="1"/>
    <xf numFmtId="166" fontId="24" fillId="0" borderId="10" xfId="13" applyNumberFormat="1" applyFont="1" applyFill="1" applyBorder="1"/>
    <xf numFmtId="166" fontId="24" fillId="0" borderId="13" xfId="13" applyNumberFormat="1" applyFont="1" applyFill="1" applyBorder="1"/>
    <xf numFmtId="166" fontId="24" fillId="0" borderId="12" xfId="13" applyNumberFormat="1" applyFont="1" applyFill="1" applyBorder="1"/>
    <xf numFmtId="0" fontId="24" fillId="0" borderId="0" xfId="13" applyFont="1" applyFill="1" applyBorder="1"/>
    <xf numFmtId="166" fontId="24" fillId="0" borderId="0" xfId="13" applyNumberFormat="1" applyFont="1" applyFill="1" applyBorder="1"/>
    <xf numFmtId="0" fontId="32" fillId="0" borderId="0" xfId="13" applyFont="1" applyFill="1" applyBorder="1"/>
    <xf numFmtId="0" fontId="32" fillId="0" borderId="5" xfId="13" applyFont="1" applyFill="1" applyBorder="1" applyAlignment="1">
      <alignment horizontal="center" wrapText="1"/>
    </xf>
    <xf numFmtId="0" fontId="32" fillId="0" borderId="6" xfId="13" applyFont="1" applyFill="1" applyBorder="1" applyAlignment="1">
      <alignment horizontal="center" wrapText="1"/>
    </xf>
    <xf numFmtId="165" fontId="24" fillId="0" borderId="0" xfId="13" applyNumberFormat="1" applyFont="1" applyFill="1" applyBorder="1"/>
    <xf numFmtId="0" fontId="24" fillId="0" borderId="9" xfId="13" applyFont="1" applyFill="1" applyBorder="1"/>
    <xf numFmtId="42" fontId="24" fillId="0" borderId="9" xfId="13" applyNumberFormat="1" applyFont="1" applyFill="1" applyBorder="1" applyAlignment="1">
      <alignment horizontal="center"/>
    </xf>
    <xf numFmtId="42" fontId="24" fillId="0" borderId="5" xfId="13" applyNumberFormat="1" applyFont="1" applyFill="1" applyBorder="1" applyAlignment="1">
      <alignment horizontal="center"/>
    </xf>
    <xf numFmtId="42" fontId="24" fillId="0" borderId="6" xfId="13" applyNumberFormat="1" applyFont="1" applyFill="1" applyBorder="1" applyAlignment="1">
      <alignment horizontal="center"/>
    </xf>
    <xf numFmtId="0" fontId="32" fillId="0" borderId="7" xfId="13" applyFont="1" applyFill="1" applyBorder="1"/>
    <xf numFmtId="0" fontId="32" fillId="0" borderId="5" xfId="13" applyFont="1" applyFill="1" applyBorder="1"/>
    <xf numFmtId="0" fontId="24" fillId="0" borderId="1" xfId="13" applyFont="1" applyBorder="1"/>
    <xf numFmtId="165" fontId="24" fillId="0" borderId="13" xfId="13" applyNumberFormat="1" applyFont="1" applyFill="1" applyBorder="1"/>
    <xf numFmtId="165" fontId="24" fillId="0" borderId="1" xfId="13" applyNumberFormat="1" applyFont="1" applyBorder="1"/>
    <xf numFmtId="0" fontId="24" fillId="0" borderId="7" xfId="13" applyFont="1" applyFill="1" applyBorder="1"/>
    <xf numFmtId="0" fontId="24" fillId="0" borderId="5" xfId="13" applyFont="1" applyFill="1" applyBorder="1"/>
    <xf numFmtId="165" fontId="24" fillId="0" borderId="9" xfId="13" applyNumberFormat="1" applyFont="1" applyFill="1" applyBorder="1"/>
    <xf numFmtId="165" fontId="24" fillId="0" borderId="5" xfId="13" applyNumberFormat="1" applyFont="1" applyFill="1" applyBorder="1"/>
    <xf numFmtId="165" fontId="24" fillId="0" borderId="6" xfId="13" applyNumberFormat="1" applyFont="1" applyBorder="1"/>
    <xf numFmtId="0" fontId="24" fillId="0" borderId="8" xfId="13" applyFont="1" applyFill="1" applyBorder="1"/>
    <xf numFmtId="170" fontId="24" fillId="0" borderId="0" xfId="13" applyNumberFormat="1" applyFont="1" applyBorder="1"/>
    <xf numFmtId="170" fontId="24" fillId="0" borderId="5" xfId="13" applyNumberFormat="1" applyFont="1" applyFill="1" applyBorder="1"/>
    <xf numFmtId="170" fontId="24" fillId="0" borderId="6" xfId="13" applyNumberFormat="1" applyFont="1" applyBorder="1"/>
    <xf numFmtId="0" fontId="24" fillId="0" borderId="31" xfId="13" applyFont="1" applyFill="1" applyBorder="1"/>
    <xf numFmtId="178" fontId="24" fillId="0" borderId="8" xfId="13" applyNumberFormat="1" applyFont="1" applyFill="1" applyBorder="1"/>
    <xf numFmtId="167" fontId="24" fillId="0" borderId="8" xfId="13" applyNumberFormat="1" applyFont="1" applyFill="1" applyBorder="1"/>
    <xf numFmtId="167" fontId="24" fillId="0" borderId="30" xfId="13" applyNumberFormat="1" applyFont="1" applyBorder="1"/>
    <xf numFmtId="178" fontId="24" fillId="0" borderId="0" xfId="13" applyNumberFormat="1" applyFont="1" applyFill="1" applyBorder="1"/>
    <xf numFmtId="167" fontId="24" fillId="0" borderId="0" xfId="13" applyNumberFormat="1" applyFont="1" applyFill="1" applyBorder="1"/>
    <xf numFmtId="167" fontId="24" fillId="0" borderId="1" xfId="13" applyNumberFormat="1" applyFont="1" applyBorder="1"/>
    <xf numFmtId="178" fontId="24" fillId="0" borderId="5" xfId="13" applyNumberFormat="1" applyFont="1" applyFill="1" applyBorder="1"/>
    <xf numFmtId="167" fontId="24" fillId="0" borderId="5" xfId="13" applyNumberFormat="1" applyFont="1" applyFill="1" applyBorder="1"/>
    <xf numFmtId="167" fontId="24" fillId="0" borderId="6" xfId="13" applyNumberFormat="1" applyFont="1" applyBorder="1"/>
    <xf numFmtId="0" fontId="24" fillId="0" borderId="0" xfId="13" applyFont="1" applyBorder="1"/>
    <xf numFmtId="0" fontId="17" fillId="0" borderId="0" xfId="3" applyFont="1" applyFill="1" applyAlignment="1">
      <alignment horizontal="centerContinuous" wrapText="1"/>
    </xf>
    <xf numFmtId="0" fontId="15" fillId="0" borderId="31" xfId="3" applyFont="1" applyFill="1" applyBorder="1" applyAlignment="1">
      <alignment horizontal="center" vertical="center"/>
    </xf>
    <xf numFmtId="0" fontId="15" fillId="0" borderId="10" xfId="3" applyFont="1" applyFill="1" applyBorder="1" applyAlignment="1">
      <alignment horizontal="center" vertical="center"/>
    </xf>
    <xf numFmtId="0" fontId="15" fillId="0" borderId="30" xfId="3" applyFont="1" applyFill="1" applyBorder="1" applyAlignment="1">
      <alignment horizontal="center" vertical="center"/>
    </xf>
    <xf numFmtId="0" fontId="15" fillId="0" borderId="31" xfId="3" applyFont="1" applyFill="1" applyBorder="1"/>
    <xf numFmtId="0" fontId="15" fillId="0" borderId="10" xfId="3" applyFont="1" applyFill="1" applyBorder="1"/>
    <xf numFmtId="0" fontId="15" fillId="0" borderId="30" xfId="3" applyFont="1" applyFill="1" applyBorder="1"/>
    <xf numFmtId="0" fontId="15" fillId="0" borderId="29" xfId="3" applyFont="1" applyFill="1" applyBorder="1"/>
    <xf numFmtId="179" fontId="15" fillId="0" borderId="1" xfId="6" applyNumberFormat="1" applyFont="1" applyFill="1" applyBorder="1"/>
    <xf numFmtId="0" fontId="15" fillId="0" borderId="4" xfId="3" applyFont="1" applyFill="1" applyBorder="1"/>
    <xf numFmtId="0" fontId="15" fillId="0" borderId="12" xfId="3" applyFont="1" applyFill="1" applyBorder="1"/>
    <xf numFmtId="0" fontId="15" fillId="0" borderId="3" xfId="3" applyFont="1" applyFill="1" applyBorder="1"/>
    <xf numFmtId="0" fontId="17" fillId="0" borderId="0" xfId="13" applyNumberFormat="1" applyFont="1" applyFill="1" applyAlignment="1"/>
    <xf numFmtId="0" fontId="17" fillId="0" borderId="2" xfId="13" applyNumberFormat="1" applyFont="1" applyFill="1" applyBorder="1" applyAlignment="1">
      <alignment horizontal="center"/>
    </xf>
    <xf numFmtId="0" fontId="17" fillId="0" borderId="2" xfId="13" applyNumberFormat="1" applyFont="1" applyFill="1" applyBorder="1" applyAlignment="1" applyProtection="1">
      <protection locked="0"/>
    </xf>
    <xf numFmtId="0" fontId="17" fillId="0" borderId="2" xfId="13" applyNumberFormat="1" applyFont="1" applyFill="1" applyBorder="1" applyAlignment="1"/>
    <xf numFmtId="0" fontId="17" fillId="0" borderId="2" xfId="13" applyNumberFormat="1" applyFont="1" applyFill="1" applyBorder="1" applyAlignment="1">
      <alignment horizontal="right"/>
    </xf>
    <xf numFmtId="0" fontId="24" fillId="0" borderId="0" xfId="8" applyNumberFormat="1" applyFont="1" applyFill="1" applyAlignment="1"/>
    <xf numFmtId="182" fontId="15" fillId="0" borderId="0" xfId="13" applyNumberFormat="1" applyFont="1" applyAlignment="1"/>
    <xf numFmtId="177" fontId="15" fillId="0" borderId="0" xfId="13" applyNumberFormat="1" applyFont="1" applyFill="1" applyAlignment="1"/>
    <xf numFmtId="164" fontId="17" fillId="0" borderId="0" xfId="2" applyNumberFormat="1" applyFont="1" applyFill="1"/>
    <xf numFmtId="0" fontId="17" fillId="0" borderId="29" xfId="3" applyFont="1" applyFill="1" applyBorder="1"/>
    <xf numFmtId="10" fontId="19" fillId="0" borderId="13" xfId="6" applyNumberFormat="1" applyFont="1" applyFill="1" applyBorder="1"/>
    <xf numFmtId="44" fontId="17" fillId="0" borderId="0" xfId="2" applyNumberFormat="1" applyFont="1" applyFill="1"/>
    <xf numFmtId="42" fontId="18" fillId="0" borderId="0" xfId="2" applyNumberFormat="1" applyFont="1" applyFill="1"/>
    <xf numFmtId="0" fontId="0" fillId="0" borderId="0" xfId="0" applyAlignment="1">
      <alignment horizontal="center"/>
    </xf>
    <xf numFmtId="0" fontId="0" fillId="0" borderId="0" xfId="0" applyBorder="1" applyAlignment="1">
      <alignment horizontal="center"/>
    </xf>
    <xf numFmtId="0" fontId="40" fillId="0" borderId="0" xfId="0" applyFont="1" applyBorder="1" applyAlignment="1">
      <alignment horizontal="center"/>
    </xf>
    <xf numFmtId="0" fontId="0" fillId="0" borderId="0" xfId="0" applyFont="1" applyBorder="1" applyAlignment="1">
      <alignment horizontal="center"/>
    </xf>
    <xf numFmtId="0" fontId="0" fillId="0" borderId="2" xfId="0" applyBorder="1" applyAlignment="1">
      <alignment horizontal="center"/>
    </xf>
    <xf numFmtId="0" fontId="40" fillId="0" borderId="2" xfId="0" quotePrefix="1" applyFont="1" applyFill="1" applyBorder="1" applyAlignment="1">
      <alignment horizontal="center"/>
    </xf>
    <xf numFmtId="0" fontId="0" fillId="0" borderId="2" xfId="0" applyFont="1" applyBorder="1" applyAlignment="1">
      <alignment horizontal="center"/>
    </xf>
    <xf numFmtId="3" fontId="0" fillId="0" borderId="0" xfId="0" applyNumberFormat="1" applyBorder="1" applyAlignment="1">
      <alignment horizontal="center"/>
    </xf>
    <xf numFmtId="42" fontId="0" fillId="0" borderId="0" xfId="0" applyNumberFormat="1" applyBorder="1" applyAlignment="1">
      <alignment horizontal="center"/>
    </xf>
    <xf numFmtId="42" fontId="0" fillId="0" borderId="0" xfId="0" applyNumberFormat="1" applyFont="1" applyBorder="1" applyAlignment="1">
      <alignment horizontal="center"/>
    </xf>
    <xf numFmtId="3" fontId="43" fillId="0" borderId="0" xfId="0" applyNumberFormat="1" applyFont="1"/>
    <xf numFmtId="42" fontId="43" fillId="0" borderId="0" xfId="0" applyNumberFormat="1" applyFont="1"/>
    <xf numFmtId="167" fontId="0" fillId="0" borderId="0" xfId="0" applyNumberFormat="1"/>
    <xf numFmtId="42" fontId="0" fillId="0" borderId="0" xfId="0" applyNumberFormat="1"/>
    <xf numFmtId="42" fontId="39" fillId="0" borderId="0" xfId="0" applyNumberFormat="1" applyFont="1"/>
    <xf numFmtId="10" fontId="0" fillId="0" borderId="0" xfId="0" applyNumberFormat="1" applyFont="1"/>
    <xf numFmtId="42" fontId="0" fillId="0" borderId="0" xfId="0" applyNumberFormat="1" applyFont="1"/>
    <xf numFmtId="42" fontId="40" fillId="0" borderId="0" xfId="0" applyNumberFormat="1" applyFont="1"/>
    <xf numFmtId="167" fontId="0" fillId="0" borderId="2" xfId="0" applyNumberFormat="1" applyBorder="1"/>
    <xf numFmtId="3" fontId="0" fillId="0" borderId="8" xfId="0" applyNumberFormat="1" applyBorder="1"/>
    <xf numFmtId="42" fontId="0" fillId="0" borderId="8" xfId="0" applyNumberFormat="1" applyBorder="1"/>
    <xf numFmtId="42" fontId="39" fillId="0" borderId="8" xfId="0" applyNumberFormat="1" applyFont="1" applyBorder="1"/>
    <xf numFmtId="10" fontId="0" fillId="0" borderId="8" xfId="0" applyNumberFormat="1" applyFont="1" applyBorder="1"/>
    <xf numFmtId="3" fontId="0" fillId="0" borderId="0" xfId="0" applyNumberFormat="1"/>
    <xf numFmtId="10" fontId="0" fillId="0" borderId="0" xfId="0" applyNumberFormat="1"/>
    <xf numFmtId="0" fontId="44" fillId="0" borderId="0" xfId="0" applyFont="1" applyBorder="1" applyAlignment="1">
      <alignment horizontal="left"/>
    </xf>
    <xf numFmtId="0" fontId="45" fillId="0" borderId="0" xfId="0" applyFont="1" applyAlignment="1">
      <alignment horizontal="left"/>
    </xf>
    <xf numFmtId="3" fontId="46" fillId="0" borderId="0" xfId="0" applyNumberFormat="1" applyFont="1" applyBorder="1"/>
    <xf numFmtId="42" fontId="46" fillId="0" borderId="0" xfId="0" applyNumberFormat="1" applyFont="1" applyBorder="1"/>
    <xf numFmtId="0" fontId="46" fillId="0" borderId="0" xfId="0" applyFont="1"/>
    <xf numFmtId="42" fontId="46" fillId="0" borderId="0" xfId="0" applyNumberFormat="1" applyFont="1"/>
    <xf numFmtId="10" fontId="46" fillId="0" borderId="0" xfId="0" applyNumberFormat="1" applyFont="1"/>
    <xf numFmtId="0" fontId="46" fillId="0" borderId="0" xfId="0" applyFont="1" applyAlignment="1">
      <alignment horizontal="left"/>
    </xf>
    <xf numFmtId="0" fontId="46" fillId="0" borderId="0" xfId="0" applyFont="1" applyAlignment="1">
      <alignment horizontal="center"/>
    </xf>
    <xf numFmtId="170" fontId="46" fillId="0" borderId="0" xfId="0" applyNumberFormat="1" applyFont="1" applyFill="1"/>
    <xf numFmtId="165" fontId="46" fillId="0" borderId="0" xfId="0" applyNumberFormat="1" applyFont="1" applyFill="1"/>
    <xf numFmtId="0" fontId="46" fillId="0" borderId="0" xfId="0" applyFont="1" applyFill="1" applyBorder="1" applyAlignment="1">
      <alignment horizontal="left"/>
    </xf>
    <xf numFmtId="0" fontId="46" fillId="0" borderId="0" xfId="0" applyFont="1" applyBorder="1" applyAlignment="1">
      <alignment horizontal="left"/>
    </xf>
    <xf numFmtId="170" fontId="46" fillId="0" borderId="8" xfId="0" applyNumberFormat="1" applyFont="1" applyFill="1" applyBorder="1"/>
    <xf numFmtId="165" fontId="46" fillId="0" borderId="8" xfId="0" applyNumberFormat="1" applyFont="1" applyFill="1" applyBorder="1"/>
    <xf numFmtId="167" fontId="0" fillId="0" borderId="8" xfId="0" applyNumberFormat="1" applyBorder="1"/>
    <xf numFmtId="0" fontId="46" fillId="0" borderId="0" xfId="0" applyFont="1" applyFill="1"/>
    <xf numFmtId="0" fontId="46" fillId="0" borderId="0" xfId="0" applyFont="1" applyBorder="1"/>
    <xf numFmtId="44" fontId="46" fillId="0" borderId="0" xfId="0" applyNumberFormat="1" applyFont="1"/>
    <xf numFmtId="0" fontId="39" fillId="0" borderId="0" xfId="0" applyFont="1" applyFill="1" applyAlignment="1">
      <alignment horizontal="centerContinuous"/>
    </xf>
    <xf numFmtId="0" fontId="39" fillId="0" borderId="0" xfId="0" applyFont="1"/>
    <xf numFmtId="0" fontId="39" fillId="0" borderId="0" xfId="0" applyFont="1" applyAlignment="1">
      <alignment horizontal="centerContinuous"/>
    </xf>
    <xf numFmtId="0" fontId="39" fillId="0" borderId="0" xfId="0" applyFont="1" applyBorder="1"/>
    <xf numFmtId="0" fontId="39" fillId="0" borderId="0" xfId="0" applyFont="1" applyAlignment="1">
      <alignment horizontal="left"/>
    </xf>
    <xf numFmtId="0" fontId="39" fillId="0" borderId="0" xfId="0" applyFont="1" applyBorder="1" applyAlignment="1">
      <alignment horizontal="centerContinuous"/>
    </xf>
    <xf numFmtId="0" fontId="39" fillId="0" borderId="2" xfId="0" applyFont="1" applyBorder="1" applyAlignment="1">
      <alignment horizontal="centerContinuous"/>
    </xf>
    <xf numFmtId="0" fontId="39" fillId="0" borderId="0" xfId="0" applyFont="1" applyBorder="1" applyAlignment="1">
      <alignment horizontal="left"/>
    </xf>
    <xf numFmtId="0" fontId="39" fillId="0" borderId="2" xfId="0" applyFont="1" applyBorder="1" applyAlignment="1">
      <alignment horizontal="center"/>
    </xf>
    <xf numFmtId="0" fontId="39" fillId="0" borderId="0" xfId="0" applyFont="1" applyBorder="1" applyAlignment="1">
      <alignment horizontal="center"/>
    </xf>
    <xf numFmtId="0" fontId="48" fillId="0" borderId="0" xfId="0" applyFont="1"/>
    <xf numFmtId="173" fontId="39" fillId="0" borderId="0" xfId="0" applyNumberFormat="1" applyFont="1"/>
    <xf numFmtId="0" fontId="48" fillId="0" borderId="0" xfId="0" applyFont="1" applyBorder="1"/>
    <xf numFmtId="44" fontId="48" fillId="0" borderId="0" xfId="0" applyNumberFormat="1" applyFont="1" applyBorder="1"/>
    <xf numFmtId="44" fontId="39" fillId="0" borderId="0" xfId="0" applyNumberFormat="1" applyFont="1"/>
    <xf numFmtId="44" fontId="39" fillId="0" borderId="8" xfId="0" applyNumberFormat="1" applyFont="1" applyBorder="1"/>
    <xf numFmtId="44" fontId="48" fillId="0" borderId="0" xfId="0" applyNumberFormat="1" applyFont="1"/>
    <xf numFmtId="44" fontId="0" fillId="0" borderId="0" xfId="0" applyNumberFormat="1" applyFont="1"/>
    <xf numFmtId="164" fontId="43" fillId="0" borderId="0" xfId="0" applyNumberFormat="1" applyFont="1"/>
    <xf numFmtId="164" fontId="48" fillId="0" borderId="0" xfId="0" applyNumberFormat="1" applyFont="1" applyBorder="1"/>
    <xf numFmtId="164" fontId="39" fillId="0" borderId="0" xfId="0" applyNumberFormat="1" applyFont="1"/>
    <xf numFmtId="164" fontId="0" fillId="0" borderId="0" xfId="0" applyNumberFormat="1" applyFont="1"/>
    <xf numFmtId="164" fontId="39" fillId="0" borderId="8" xfId="0" applyNumberFormat="1" applyFont="1" applyBorder="1"/>
    <xf numFmtId="164" fontId="0" fillId="0" borderId="8" xfId="0" applyNumberFormat="1" applyFont="1" applyBorder="1"/>
    <xf numFmtId="0" fontId="0" fillId="0" borderId="0" xfId="0" applyFont="1"/>
    <xf numFmtId="164" fontId="0" fillId="0" borderId="0" xfId="0" applyNumberFormat="1" applyFont="1" applyFill="1"/>
    <xf numFmtId="173" fontId="39" fillId="0" borderId="8" xfId="0" applyNumberFormat="1" applyFont="1" applyBorder="1"/>
    <xf numFmtId="164" fontId="39" fillId="0" borderId="0" xfId="0" applyNumberFormat="1" applyFont="1" applyBorder="1"/>
    <xf numFmtId="44" fontId="39" fillId="0" borderId="0" xfId="0" applyNumberFormat="1" applyFont="1" applyBorder="1"/>
    <xf numFmtId="166" fontId="39" fillId="0" borderId="0" xfId="0" applyNumberFormat="1" applyFont="1"/>
    <xf numFmtId="166" fontId="39" fillId="0" borderId="0" xfId="0" applyNumberFormat="1" applyFont="1" applyBorder="1"/>
    <xf numFmtId="10" fontId="39" fillId="0" borderId="0" xfId="0" applyNumberFormat="1" applyFont="1"/>
    <xf numFmtId="0" fontId="39" fillId="0" borderId="0" xfId="0" applyFont="1" applyFill="1" applyAlignment="1"/>
    <xf numFmtId="0" fontId="39" fillId="0" borderId="0" xfId="0" applyFont="1" applyAlignment="1">
      <alignment horizontal="center"/>
    </xf>
    <xf numFmtId="0" fontId="0" fillId="0" borderId="10" xfId="0" applyFont="1" applyBorder="1" applyAlignment="1">
      <alignment horizontal="center"/>
    </xf>
    <xf numFmtId="0" fontId="0" fillId="0" borderId="1" xfId="0" applyFont="1" applyBorder="1" applyAlignment="1">
      <alignment horizontal="center"/>
    </xf>
    <xf numFmtId="0" fontId="0" fillId="0" borderId="13" xfId="0" applyFont="1" applyBorder="1" applyAlignment="1">
      <alignment horizontal="center"/>
    </xf>
    <xf numFmtId="0" fontId="43" fillId="0" borderId="2" xfId="0" applyFont="1" applyFill="1" applyBorder="1" applyAlignment="1">
      <alignment horizontal="center"/>
    </xf>
    <xf numFmtId="0" fontId="0" fillId="0" borderId="12" xfId="0" applyFont="1" applyBorder="1" applyAlignment="1">
      <alignment horizontal="center"/>
    </xf>
    <xf numFmtId="0" fontId="0" fillId="0" borderId="3" xfId="0" applyFont="1" applyBorder="1" applyAlignment="1">
      <alignment horizontal="center"/>
    </xf>
    <xf numFmtId="0" fontId="0" fillId="0" borderId="0" xfId="0" applyFont="1" applyAlignment="1">
      <alignment horizontal="center"/>
    </xf>
    <xf numFmtId="167" fontId="40" fillId="0" borderId="10" xfId="0" applyNumberFormat="1" applyFont="1" applyFill="1" applyBorder="1"/>
    <xf numFmtId="167" fontId="40" fillId="0" borderId="1" xfId="0" applyNumberFormat="1" applyFont="1" applyFill="1" applyBorder="1"/>
    <xf numFmtId="167" fontId="39" fillId="0" borderId="13" xfId="0" applyNumberFormat="1" applyFont="1" applyFill="1" applyBorder="1"/>
    <xf numFmtId="167" fontId="43" fillId="0" borderId="10" xfId="0" applyNumberFormat="1" applyFont="1" applyFill="1" applyBorder="1"/>
    <xf numFmtId="167" fontId="40" fillId="0" borderId="0" xfId="0" applyNumberFormat="1" applyFont="1" applyFill="1" applyBorder="1"/>
    <xf numFmtId="167" fontId="39" fillId="0" borderId="1" xfId="0" applyNumberFormat="1" applyFont="1" applyFill="1" applyBorder="1"/>
    <xf numFmtId="166" fontId="0" fillId="0" borderId="0" xfId="0" applyNumberFormat="1" applyFont="1"/>
    <xf numFmtId="167" fontId="40" fillId="0" borderId="13" xfId="0" applyNumberFormat="1" applyFont="1" applyFill="1" applyBorder="1"/>
    <xf numFmtId="167" fontId="43" fillId="0" borderId="13" xfId="0" applyNumberFormat="1" applyFont="1" applyFill="1" applyBorder="1"/>
    <xf numFmtId="167" fontId="40" fillId="0" borderId="12" xfId="0" applyNumberFormat="1" applyFont="1" applyFill="1" applyBorder="1"/>
    <xf numFmtId="167" fontId="39" fillId="0" borderId="12" xfId="0" applyNumberFormat="1" applyFont="1" applyFill="1" applyBorder="1"/>
    <xf numFmtId="167" fontId="43" fillId="0" borderId="12" xfId="0" applyNumberFormat="1" applyFont="1" applyFill="1" applyBorder="1"/>
    <xf numFmtId="167" fontId="40" fillId="0" borderId="3" xfId="0" applyNumberFormat="1" applyFont="1" applyFill="1" applyBorder="1"/>
    <xf numFmtId="3" fontId="0" fillId="0" borderId="8" xfId="0" applyNumberFormat="1" applyFont="1" applyBorder="1"/>
    <xf numFmtId="167" fontId="0" fillId="0" borderId="0" xfId="0" applyNumberFormat="1" applyFont="1"/>
    <xf numFmtId="167" fontId="0" fillId="0" borderId="8" xfId="0" applyNumberFormat="1" applyFont="1" applyBorder="1"/>
    <xf numFmtId="42" fontId="0" fillId="0" borderId="8" xfId="0" applyNumberFormat="1" applyFont="1" applyBorder="1"/>
    <xf numFmtId="166" fontId="0" fillId="0" borderId="8" xfId="0" applyNumberFormat="1" applyFont="1" applyBorder="1"/>
    <xf numFmtId="0" fontId="32" fillId="0" borderId="0" xfId="3" applyFont="1" applyFill="1" applyAlignment="1">
      <alignment horizontal="centerContinuous" vertical="center" wrapText="1"/>
    </xf>
    <xf numFmtId="0" fontId="17" fillId="3" borderId="0" xfId="3" applyFont="1" applyFill="1" applyBorder="1" applyAlignment="1"/>
    <xf numFmtId="0" fontId="15" fillId="3" borderId="0" xfId="3" applyFont="1" applyFill="1" applyBorder="1" applyAlignment="1">
      <alignment wrapText="1"/>
    </xf>
    <xf numFmtId="0" fontId="17" fillId="3" borderId="0" xfId="3" applyFont="1" applyFill="1" applyBorder="1" applyAlignment="1">
      <alignment wrapText="1"/>
    </xf>
    <xf numFmtId="168" fontId="16" fillId="0" borderId="0" xfId="17" applyNumberFormat="1" applyFont="1" applyFill="1" applyBorder="1"/>
    <xf numFmtId="3" fontId="40" fillId="0" borderId="0" xfId="0" applyNumberFormat="1" applyFont="1"/>
    <xf numFmtId="44" fontId="40" fillId="0" borderId="0" xfId="0" applyNumberFormat="1" applyFont="1"/>
    <xf numFmtId="164" fontId="40" fillId="0" borderId="0" xfId="0" applyNumberFormat="1" applyFont="1"/>
    <xf numFmtId="164" fontId="40" fillId="0" borderId="0" xfId="0" applyNumberFormat="1" applyFont="1" applyFill="1"/>
    <xf numFmtId="164" fontId="16" fillId="0" borderId="25" xfId="3" applyNumberFormat="1" applyFont="1" applyFill="1" applyBorder="1"/>
    <xf numFmtId="164" fontId="16" fillId="0" borderId="26" xfId="3" applyNumberFormat="1" applyFont="1" applyFill="1" applyBorder="1"/>
    <xf numFmtId="169" fontId="16" fillId="0" borderId="26" xfId="3" applyNumberFormat="1" applyFont="1" applyFill="1" applyBorder="1"/>
    <xf numFmtId="164" fontId="16" fillId="0" borderId="28" xfId="2" applyNumberFormat="1" applyFont="1" applyFill="1" applyBorder="1"/>
    <xf numFmtId="167" fontId="16" fillId="0" borderId="25" xfId="3" applyNumberFormat="1" applyFont="1" applyFill="1" applyBorder="1"/>
    <xf numFmtId="167" fontId="16" fillId="0" borderId="26" xfId="3" applyNumberFormat="1" applyFont="1" applyFill="1" applyBorder="1"/>
    <xf numFmtId="167" fontId="16" fillId="0" borderId="27" xfId="3" applyNumberFormat="1" applyFont="1" applyFill="1" applyBorder="1"/>
    <xf numFmtId="37" fontId="16" fillId="0" borderId="8" xfId="13" applyNumberFormat="1" applyFont="1" applyFill="1" applyBorder="1"/>
    <xf numFmtId="37" fontId="16" fillId="0" borderId="0" xfId="13" applyNumberFormat="1" applyFont="1" applyFill="1" applyBorder="1"/>
    <xf numFmtId="170" fontId="16" fillId="0" borderId="29" xfId="13" applyNumberFormat="1" applyFont="1" applyFill="1" applyBorder="1"/>
    <xf numFmtId="170" fontId="16" fillId="0" borderId="0" xfId="13" applyNumberFormat="1" applyFont="1" applyFill="1" applyBorder="1"/>
    <xf numFmtId="166" fontId="16" fillId="0" borderId="8" xfId="13" applyNumberFormat="1" applyFont="1" applyFill="1" applyBorder="1"/>
    <xf numFmtId="166" fontId="16" fillId="0" borderId="30" xfId="13" applyNumberFormat="1" applyFont="1" applyFill="1" applyBorder="1"/>
    <xf numFmtId="0" fontId="16" fillId="0" borderId="0" xfId="13" applyFont="1" applyFill="1" applyBorder="1"/>
    <xf numFmtId="166" fontId="16" fillId="0" borderId="0" xfId="13" applyNumberFormat="1" applyFont="1" applyFill="1" applyBorder="1"/>
    <xf numFmtId="166" fontId="16" fillId="0" borderId="1" xfId="13" applyNumberFormat="1" applyFont="1" applyFill="1" applyBorder="1"/>
    <xf numFmtId="9" fontId="16" fillId="0" borderId="0" xfId="13" applyNumberFormat="1" applyFont="1" applyFill="1" applyBorder="1"/>
    <xf numFmtId="0" fontId="16" fillId="0" borderId="2" xfId="13" applyFont="1" applyFill="1" applyBorder="1"/>
    <xf numFmtId="9" fontId="16" fillId="0" borderId="2" xfId="13" applyNumberFormat="1" applyFont="1" applyFill="1" applyBorder="1"/>
    <xf numFmtId="166" fontId="16" fillId="0" borderId="3" xfId="13" applyNumberFormat="1" applyFont="1" applyFill="1" applyBorder="1"/>
    <xf numFmtId="42" fontId="16" fillId="0" borderId="13" xfId="13" applyNumberFormat="1" applyFont="1" applyFill="1" applyBorder="1"/>
    <xf numFmtId="165" fontId="16" fillId="0" borderId="0" xfId="3" applyNumberFormat="1" applyFont="1" applyFill="1"/>
    <xf numFmtId="42" fontId="19" fillId="0" borderId="8" xfId="3" applyNumberFormat="1" applyFont="1" applyFill="1" applyBorder="1"/>
    <xf numFmtId="0" fontId="4" fillId="4" borderId="0" xfId="2" applyFont="1" applyFill="1"/>
    <xf numFmtId="0" fontId="3" fillId="4" borderId="0" xfId="2" applyFill="1"/>
    <xf numFmtId="41" fontId="15" fillId="4" borderId="0" xfId="3" applyNumberFormat="1" applyFont="1" applyFill="1" applyBorder="1"/>
    <xf numFmtId="41" fontId="23" fillId="4" borderId="0" xfId="3" applyNumberFormat="1" applyFont="1" applyFill="1" applyBorder="1"/>
    <xf numFmtId="41" fontId="27" fillId="4" borderId="0" xfId="3" applyNumberFormat="1" applyFont="1" applyFill="1" applyBorder="1"/>
    <xf numFmtId="41" fontId="16" fillId="4" borderId="0" xfId="3" applyNumberFormat="1" applyFont="1" applyFill="1" applyBorder="1"/>
    <xf numFmtId="41" fontId="33" fillId="4" borderId="0" xfId="3" applyNumberFormat="1" applyFont="1" applyFill="1" applyBorder="1" applyAlignment="1">
      <alignment horizontal="center" wrapText="1"/>
    </xf>
    <xf numFmtId="41" fontId="15" fillId="4" borderId="0" xfId="3" applyNumberFormat="1" applyFont="1" applyFill="1" applyBorder="1" applyAlignment="1"/>
    <xf numFmtId="42" fontId="15" fillId="4" borderId="32" xfId="3" applyNumberFormat="1" applyFont="1" applyFill="1" applyBorder="1"/>
    <xf numFmtId="42" fontId="15" fillId="4" borderId="33" xfId="3" applyNumberFormat="1" applyFont="1" applyFill="1" applyBorder="1"/>
    <xf numFmtId="42" fontId="15" fillId="4" borderId="34" xfId="3" applyNumberFormat="1" applyFont="1" applyFill="1" applyBorder="1"/>
    <xf numFmtId="41" fontId="15" fillId="4" borderId="35" xfId="3" applyNumberFormat="1" applyFont="1" applyFill="1" applyBorder="1"/>
    <xf numFmtId="41" fontId="15" fillId="4" borderId="36" xfId="3" applyNumberFormat="1" applyFont="1" applyFill="1" applyBorder="1"/>
    <xf numFmtId="41" fontId="23" fillId="4" borderId="35" xfId="3" applyNumberFormat="1" applyFont="1" applyFill="1" applyBorder="1"/>
    <xf numFmtId="41" fontId="23" fillId="4" borderId="36" xfId="3" applyNumberFormat="1" applyFont="1" applyFill="1" applyBorder="1"/>
    <xf numFmtId="41" fontId="27" fillId="4" borderId="35" xfId="3" applyNumberFormat="1" applyFont="1" applyFill="1" applyBorder="1"/>
    <xf numFmtId="41" fontId="27" fillId="4" borderId="36" xfId="3" applyNumberFormat="1" applyFont="1" applyFill="1" applyBorder="1"/>
    <xf numFmtId="41" fontId="15" fillId="4" borderId="35" xfId="3" applyNumberFormat="1" applyFont="1" applyFill="1" applyBorder="1" applyAlignment="1"/>
    <xf numFmtId="41" fontId="15" fillId="4" borderId="36" xfId="3" applyNumberFormat="1" applyFont="1" applyFill="1" applyBorder="1" applyAlignment="1"/>
    <xf numFmtId="41" fontId="16" fillId="4" borderId="35" xfId="3" applyNumberFormat="1" applyFont="1" applyFill="1" applyBorder="1"/>
    <xf numFmtId="41" fontId="33" fillId="4" borderId="35" xfId="3" applyNumberFormat="1" applyFont="1" applyFill="1" applyBorder="1" applyAlignment="1">
      <alignment horizontal="center" wrapText="1"/>
    </xf>
    <xf numFmtId="41" fontId="33" fillId="4" borderId="36" xfId="3" applyNumberFormat="1" applyFont="1" applyFill="1" applyBorder="1" applyAlignment="1">
      <alignment horizontal="center" wrapText="1"/>
    </xf>
    <xf numFmtId="0" fontId="15" fillId="4" borderId="37" xfId="3" applyFont="1" applyFill="1" applyBorder="1"/>
    <xf numFmtId="0" fontId="15" fillId="4" borderId="38" xfId="3" applyFont="1" applyFill="1" applyBorder="1"/>
    <xf numFmtId="0" fontId="15" fillId="4" borderId="39" xfId="3" applyFont="1" applyFill="1" applyBorder="1"/>
    <xf numFmtId="0" fontId="17" fillId="0" borderId="0" xfId="2" applyFont="1" applyAlignment="1">
      <alignment horizontal="center"/>
    </xf>
    <xf numFmtId="0" fontId="17" fillId="0" borderId="0" xfId="2" applyFont="1" applyFill="1" applyAlignment="1">
      <alignment horizontal="center"/>
    </xf>
    <xf numFmtId="0" fontId="32" fillId="0" borderId="0" xfId="2" applyFont="1" applyFill="1" applyAlignment="1">
      <alignment horizontal="center"/>
    </xf>
    <xf numFmtId="0" fontId="15" fillId="0" borderId="10" xfId="2" applyFont="1" applyFill="1" applyBorder="1" applyAlignment="1">
      <alignment horizontal="center" wrapText="1"/>
    </xf>
    <xf numFmtId="0" fontId="15" fillId="0" borderId="12" xfId="2" applyFont="1" applyFill="1" applyBorder="1" applyAlignment="1">
      <alignment horizontal="center" wrapText="1"/>
    </xf>
    <xf numFmtId="0" fontId="15" fillId="0" borderId="0" xfId="3" applyFont="1" applyFill="1" applyAlignment="1">
      <alignment horizontal="left" vertical="top" wrapText="1"/>
    </xf>
    <xf numFmtId="0" fontId="39" fillId="0" borderId="0" xfId="0" applyFont="1" applyAlignment="1">
      <alignment horizontal="center"/>
    </xf>
    <xf numFmtId="0" fontId="0" fillId="0" borderId="0" xfId="0" applyAlignment="1">
      <alignment horizontal="center"/>
    </xf>
    <xf numFmtId="0" fontId="0" fillId="0" borderId="0" xfId="0" applyFont="1" applyAlignment="1">
      <alignment horizontal="center"/>
    </xf>
    <xf numFmtId="0" fontId="0" fillId="0" borderId="7" xfId="0" applyFont="1" applyBorder="1" applyAlignment="1">
      <alignment horizontal="center" wrapText="1"/>
    </xf>
    <xf numFmtId="0" fontId="39" fillId="0" borderId="5" xfId="0" applyFont="1" applyBorder="1" applyAlignment="1">
      <alignment horizontal="center" wrapText="1"/>
    </xf>
    <xf numFmtId="0" fontId="39" fillId="0" borderId="6" xfId="0" applyFont="1" applyBorder="1" applyAlignment="1">
      <alignment horizontal="center" wrapText="1"/>
    </xf>
    <xf numFmtId="0" fontId="0" fillId="0" borderId="0" xfId="0" applyFont="1" applyBorder="1" applyAlignment="1">
      <alignment horizontal="center" wrapText="1"/>
    </xf>
    <xf numFmtId="0" fontId="39" fillId="0" borderId="0" xfId="0" applyFont="1" applyBorder="1" applyAlignment="1">
      <alignment horizontal="center" wrapText="1"/>
    </xf>
    <xf numFmtId="0" fontId="17" fillId="0" borderId="0" xfId="0" applyFont="1" applyFill="1" applyAlignment="1">
      <alignment horizontal="center" wrapText="1"/>
    </xf>
    <xf numFmtId="0" fontId="15" fillId="0" borderId="0" xfId="0" applyFont="1" applyAlignment="1">
      <alignment horizontal="center" wrapText="1"/>
    </xf>
    <xf numFmtId="0" fontId="19" fillId="0" borderId="0" xfId="0" applyFont="1" applyFill="1" applyAlignment="1">
      <alignment horizontal="center" wrapText="1"/>
    </xf>
    <xf numFmtId="0" fontId="16" fillId="0" borderId="0" xfId="0" applyFont="1" applyAlignment="1">
      <alignment horizontal="center" wrapText="1"/>
    </xf>
    <xf numFmtId="0" fontId="17" fillId="0" borderId="0" xfId="3" applyFont="1" applyFill="1" applyAlignment="1">
      <alignment horizontal="center" wrapText="1"/>
    </xf>
    <xf numFmtId="0" fontId="17" fillId="0" borderId="0" xfId="13" applyNumberFormat="1" applyFont="1" applyFill="1" applyAlignment="1" applyProtection="1">
      <alignment horizontal="center"/>
      <protection locked="0"/>
    </xf>
    <xf numFmtId="0" fontId="17" fillId="0" borderId="0" xfId="13" applyNumberFormat="1" applyFont="1" applyAlignment="1">
      <alignment horizontal="center"/>
    </xf>
    <xf numFmtId="0" fontId="17" fillId="0" borderId="0" xfId="13" applyNumberFormat="1" applyFont="1" applyFill="1" applyAlignment="1">
      <alignment horizontal="center"/>
    </xf>
    <xf numFmtId="0" fontId="17" fillId="0" borderId="0" xfId="0" applyFont="1" applyAlignment="1">
      <alignment horizontal="center" wrapText="1"/>
    </xf>
    <xf numFmtId="0" fontId="19" fillId="0" borderId="0" xfId="0" applyFont="1" applyAlignment="1">
      <alignment horizontal="center" wrapText="1"/>
    </xf>
    <xf numFmtId="0" fontId="38" fillId="0" borderId="0" xfId="3" applyFont="1" applyAlignment="1">
      <alignment horizontal="center" wrapText="1"/>
    </xf>
    <xf numFmtId="0" fontId="23" fillId="0" borderId="0" xfId="3" applyFont="1" applyAlignment="1">
      <alignment horizontal="center" wrapText="1"/>
    </xf>
    <xf numFmtId="0" fontId="17" fillId="3" borderId="0" xfId="3" applyFont="1" applyFill="1" applyAlignment="1">
      <alignment horizontal="centerContinuous" wrapText="1"/>
    </xf>
    <xf numFmtId="0" fontId="15" fillId="3" borderId="0" xfId="3" applyFont="1" applyFill="1" applyAlignment="1">
      <alignment horizontal="centerContinuous" wrapText="1"/>
    </xf>
    <xf numFmtId="174" fontId="33" fillId="0" borderId="0" xfId="3" applyNumberFormat="1" applyFont="1" applyFill="1" applyAlignment="1">
      <alignment horizontal="center" wrapText="1"/>
    </xf>
    <xf numFmtId="17" fontId="49" fillId="0" borderId="0" xfId="3" applyNumberFormat="1" applyFont="1" applyFill="1" applyAlignment="1">
      <alignment horizontal="center"/>
    </xf>
    <xf numFmtId="165" fontId="23" fillId="4" borderId="32" xfId="12" applyNumberFormat="1" applyFont="1" applyFill="1" applyBorder="1"/>
    <xf numFmtId="165" fontId="23" fillId="4" borderId="33" xfId="12" applyNumberFormat="1" applyFont="1" applyFill="1" applyBorder="1"/>
    <xf numFmtId="165" fontId="23" fillId="4" borderId="34" xfId="12" applyNumberFormat="1" applyFont="1" applyFill="1" applyBorder="1"/>
    <xf numFmtId="42" fontId="16" fillId="0" borderId="0" xfId="3" applyNumberFormat="1" applyFont="1"/>
    <xf numFmtId="165" fontId="23" fillId="4" borderId="35" xfId="12" applyNumberFormat="1" applyFont="1" applyFill="1" applyBorder="1"/>
    <xf numFmtId="165" fontId="23" fillId="4" borderId="0" xfId="12" applyNumberFormat="1" applyFont="1" applyFill="1" applyBorder="1"/>
    <xf numFmtId="165" fontId="23" fillId="4" borderId="36" xfId="12" applyNumberFormat="1" applyFont="1" applyFill="1" applyBorder="1"/>
    <xf numFmtId="42" fontId="16" fillId="0" borderId="2" xfId="3" applyNumberFormat="1" applyFont="1" applyBorder="1"/>
    <xf numFmtId="165" fontId="15" fillId="4" borderId="37" xfId="12" applyNumberFormat="1" applyFont="1" applyFill="1" applyBorder="1"/>
    <xf numFmtId="165" fontId="15" fillId="4" borderId="38" xfId="12" applyNumberFormat="1" applyFont="1" applyFill="1" applyBorder="1"/>
    <xf numFmtId="165" fontId="15" fillId="4" borderId="39" xfId="12" applyNumberFormat="1" applyFont="1" applyFill="1" applyBorder="1"/>
    <xf numFmtId="42" fontId="15" fillId="0" borderId="0" xfId="3" applyNumberFormat="1" applyFont="1"/>
    <xf numFmtId="17" fontId="15" fillId="0" borderId="0" xfId="3" applyNumberFormat="1" applyFont="1"/>
    <xf numFmtId="42" fontId="15" fillId="0" borderId="0" xfId="3" applyNumberFormat="1" applyFont="1" applyBorder="1"/>
    <xf numFmtId="17" fontId="33" fillId="0" borderId="0" xfId="3" applyNumberFormat="1" applyFont="1" applyFill="1" applyAlignment="1">
      <alignment horizontal="center" wrapText="1"/>
    </xf>
    <xf numFmtId="0" fontId="33" fillId="0" borderId="0" xfId="3" applyFont="1" applyAlignment="1">
      <alignment horizontal="center"/>
    </xf>
    <xf numFmtId="17" fontId="15" fillId="0" borderId="0" xfId="3" applyNumberFormat="1" applyFont="1" applyBorder="1"/>
    <xf numFmtId="165" fontId="33" fillId="0" borderId="0" xfId="3" applyNumberFormat="1" applyFont="1" applyFill="1" applyAlignment="1">
      <alignment horizontal="center" wrapText="1"/>
    </xf>
    <xf numFmtId="44" fontId="15" fillId="0" borderId="0" xfId="3" applyNumberFormat="1" applyFont="1" applyFill="1" applyAlignment="1">
      <alignment horizontal="center" wrapText="1"/>
    </xf>
    <xf numFmtId="17" fontId="24" fillId="0" borderId="0" xfId="3" applyNumberFormat="1" applyFont="1" applyFill="1"/>
    <xf numFmtId="42" fontId="27" fillId="0" borderId="0" xfId="3" applyNumberFormat="1" applyFont="1"/>
    <xf numFmtId="17" fontId="17" fillId="0" borderId="0" xfId="3" applyNumberFormat="1" applyFont="1" applyBorder="1"/>
  </cellXfs>
  <cellStyles count="21">
    <cellStyle name="Comma" xfId="20" builtinId="3"/>
    <cellStyle name="Comma 2" xfId="7"/>
    <cellStyle name="Comma 5" xfId="11"/>
    <cellStyle name="Comma 5 2" xfId="16"/>
    <cellStyle name="Comma 6" xfId="9"/>
    <cellStyle name="Currency" xfId="19" builtinId="4"/>
    <cellStyle name="Currency 2" xfId="12"/>
    <cellStyle name="Currency 5" xfId="18"/>
    <cellStyle name="Neutral" xfId="1" builtinId="28"/>
    <cellStyle name="Normal" xfId="0" builtinId="0"/>
    <cellStyle name="Normal - Style1 2 2 3 4" xfId="13"/>
    <cellStyle name="Normal 10 2" xfId="8"/>
    <cellStyle name="Normal 10 2 2" xfId="15"/>
    <cellStyle name="Normal 11" xfId="14"/>
    <cellStyle name="Normal 2" xfId="3"/>
    <cellStyle name="Normal 2 2" xfId="2"/>
    <cellStyle name="Normal 5" xfId="10"/>
    <cellStyle name="Normal 6" xfId="4"/>
    <cellStyle name="Normal 7" xfId="5"/>
    <cellStyle name="Percent" xfId="17" builtinId="5"/>
    <cellStyle name="Percent 10" xfId="6"/>
  </cellStyles>
  <dxfs count="0"/>
  <tableStyles count="0" defaultTableStyle="TableStyleMedium2" defaultPivotStyle="PivotStyleLight16"/>
  <colors>
    <mruColors>
      <color rgb="FF0000FF"/>
      <color rgb="FFCC66FF"/>
      <color rgb="FFDE9BFF"/>
      <color rgb="FF008080"/>
      <color rgb="FFC7E6A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2.xml"/><Relationship Id="rId18" Type="http://schemas.openxmlformats.org/officeDocument/2006/relationships/worksheet" Target="worksheets/sheet17.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externalLink" Target="externalLinks/externalLink3.xml"/><Relationship Id="rId7" Type="http://schemas.openxmlformats.org/officeDocument/2006/relationships/worksheet" Target="worksheets/sheet7.xml"/><Relationship Id="rId12" Type="http://schemas.openxmlformats.org/officeDocument/2006/relationships/worksheet" Target="worksheets/sheet11.xml"/><Relationship Id="rId17" Type="http://schemas.openxmlformats.org/officeDocument/2006/relationships/worksheet" Target="worksheets/sheet16.xml"/><Relationship Id="rId25" Type="http://schemas.openxmlformats.org/officeDocument/2006/relationships/externalLink" Target="externalLinks/externalLink7.xml"/><Relationship Id="rId33"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worksheet" Target="worksheets/sheet15.xml"/><Relationship Id="rId20" Type="http://schemas.openxmlformats.org/officeDocument/2006/relationships/externalLink" Target="externalLinks/externalLink2.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1.xml"/><Relationship Id="rId24" Type="http://schemas.openxmlformats.org/officeDocument/2006/relationships/externalLink" Target="externalLinks/externalLink6.xml"/><Relationship Id="rId32"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4.xml"/><Relationship Id="rId23" Type="http://schemas.openxmlformats.org/officeDocument/2006/relationships/externalLink" Target="externalLinks/externalLink5.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1.xml"/><Relationship Id="rId31"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3.xml"/><Relationship Id="rId22" Type="http://schemas.openxmlformats.org/officeDocument/2006/relationships/externalLink" Target="externalLinks/externalLink4.xml"/><Relationship Id="rId27" Type="http://schemas.openxmlformats.org/officeDocument/2006/relationships/styles" Target="styles.xml"/><Relationship Id="rId30" Type="http://schemas.openxmlformats.org/officeDocument/2006/relationships/customXml" Target="../customXml/item1.xml"/><Relationship Id="rId8" Type="http://schemas.openxmlformats.org/officeDocument/2006/relationships/worksheet" Target="worksheets/sheet8.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r>
              <a:rPr lang="en-US"/>
              <a:t>
Projected 191 Account Balance
(Based on June 1, 2023 - August 31, 2023 Forward Prices)</a:t>
            </a:r>
          </a:p>
        </c:rich>
      </c:tx>
      <c:layout>
        <c:manualLayout>
          <c:xMode val="edge"/>
          <c:yMode val="edge"/>
          <c:x val="0.20832382364970559"/>
          <c:y val="1.0901770817104332E-2"/>
        </c:manualLayout>
      </c:layout>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endParaRPr lang="en-US"/>
        </a:p>
      </c:txPr>
    </c:title>
    <c:autoTitleDeleted val="0"/>
    <c:plotArea>
      <c:layout>
        <c:manualLayout>
          <c:layoutTarget val="inner"/>
          <c:xMode val="edge"/>
          <c:yMode val="edge"/>
          <c:x val="0.1485714359008623"/>
          <c:y val="0.14890498636696969"/>
          <c:w val="0.81575419464740451"/>
          <c:h val="0.67269876402772477"/>
        </c:manualLayout>
      </c:layout>
      <c:barChart>
        <c:barDir val="col"/>
        <c:grouping val="clustered"/>
        <c:varyColors val="0"/>
        <c:ser>
          <c:idx val="3"/>
          <c:order val="3"/>
          <c:tx>
            <c:v>Total 191 Balance</c:v>
          </c:tx>
          <c:spPr>
            <a:solidFill>
              <a:schemeClr val="accent4"/>
            </a:solidFill>
            <a:ln>
              <a:noFill/>
            </a:ln>
            <a:effectLst/>
          </c:spPr>
          <c:invertIfNegative val="0"/>
          <c:cat>
            <c:numRef>
              <c:f>'(R) 191 Accounts Balances'!$JJ$1:$JW$1</c:f>
              <c:numCache>
                <c:formatCode>mmm\-yyyy</c:formatCode>
                <c:ptCount val="14"/>
              </c:numCache>
            </c:numRef>
          </c:cat>
          <c:val>
            <c:numRef>
              <c:f>'(R) 191 Accounts Balances'!$JJ$113:$JW$113</c:f>
              <c:numCache>
                <c:formatCode>_(* #,##0_);_(* \(#,##0\);_(* "-"_);_(@_)</c:formatCode>
                <c:ptCount val="14"/>
              </c:numCache>
            </c:numRef>
          </c:val>
          <c:extLst>
            <c:ext xmlns:c16="http://schemas.microsoft.com/office/drawing/2014/chart" uri="{C3380CC4-5D6E-409C-BE32-E72D297353CC}">
              <c16:uniqueId val="{00000000-12EC-4771-A04A-F4D0597DE996}"/>
            </c:ext>
          </c:extLst>
        </c:ser>
        <c:dLbls>
          <c:showLegendKey val="0"/>
          <c:showVal val="0"/>
          <c:showCatName val="0"/>
          <c:showSerName val="0"/>
          <c:showPercent val="0"/>
          <c:showBubbleSize val="0"/>
        </c:dLbls>
        <c:gapWidth val="247"/>
        <c:axId val="237420544"/>
        <c:axId val="237422464"/>
      </c:barChart>
      <c:lineChart>
        <c:grouping val="standard"/>
        <c:varyColors val="0"/>
        <c:ser>
          <c:idx val="0"/>
          <c:order val="0"/>
          <c:tx>
            <c:v>Amortization Balance</c:v>
          </c:tx>
          <c:spPr>
            <a:ln w="22225" cap="rnd">
              <a:solidFill>
                <a:schemeClr val="accent1"/>
              </a:solidFill>
              <a:round/>
            </a:ln>
            <a:effectLst/>
          </c:spPr>
          <c:marker>
            <c:symbol val="circle"/>
            <c:size val="6"/>
            <c:spPr>
              <a:solidFill>
                <a:schemeClr val="lt1"/>
              </a:solidFill>
              <a:ln w="15875">
                <a:solidFill>
                  <a:schemeClr val="accent1"/>
                </a:solidFill>
                <a:round/>
              </a:ln>
              <a:effectLst/>
            </c:spPr>
          </c:marker>
          <c:cat>
            <c:numRef>
              <c:f>'(R) 191 Accounts Balances'!$JJ$4:$JW$4</c:f>
              <c:numCache>
                <c:formatCode>mmm\-yyyy</c:formatCode>
                <c:ptCount val="14"/>
                <c:pt idx="0">
                  <c:v>45170</c:v>
                </c:pt>
                <c:pt idx="1">
                  <c:v>45200</c:v>
                </c:pt>
                <c:pt idx="2">
                  <c:v>45231</c:v>
                </c:pt>
                <c:pt idx="3">
                  <c:v>45261</c:v>
                </c:pt>
                <c:pt idx="4">
                  <c:v>45292</c:v>
                </c:pt>
                <c:pt idx="5">
                  <c:v>45323</c:v>
                </c:pt>
                <c:pt idx="6">
                  <c:v>45352</c:v>
                </c:pt>
                <c:pt idx="7">
                  <c:v>45383</c:v>
                </c:pt>
                <c:pt idx="8">
                  <c:v>45413</c:v>
                </c:pt>
                <c:pt idx="9">
                  <c:v>45444</c:v>
                </c:pt>
                <c:pt idx="10">
                  <c:v>45474</c:v>
                </c:pt>
                <c:pt idx="11">
                  <c:v>45505</c:v>
                </c:pt>
                <c:pt idx="12">
                  <c:v>45536</c:v>
                </c:pt>
                <c:pt idx="13">
                  <c:v>45566</c:v>
                </c:pt>
              </c:numCache>
            </c:numRef>
          </c:cat>
          <c:val>
            <c:numRef>
              <c:f>'(R) 191 Accounts Balances'!$JJ$67:$JW$67</c:f>
              <c:numCache>
                <c:formatCode>_(* #,##0_);_(* \(#,##0\);_(* "-"_);_(@_)</c:formatCode>
                <c:ptCount val="14"/>
              </c:numCache>
            </c:numRef>
          </c:val>
          <c:smooth val="0"/>
          <c:extLst>
            <c:ext xmlns:c16="http://schemas.microsoft.com/office/drawing/2014/chart" uri="{C3380CC4-5D6E-409C-BE32-E72D297353CC}">
              <c16:uniqueId val="{00000001-12EC-4771-A04A-F4D0597DE996}"/>
            </c:ext>
          </c:extLst>
        </c:ser>
        <c:ser>
          <c:idx val="1"/>
          <c:order val="1"/>
          <c:tx>
            <c:v>Cumulative Demand</c:v>
          </c:tx>
          <c:spPr>
            <a:ln w="22225" cap="rnd">
              <a:solidFill>
                <a:schemeClr val="accent2"/>
              </a:solidFill>
              <a:round/>
            </a:ln>
            <a:effectLst/>
          </c:spPr>
          <c:marker>
            <c:symbol val="circle"/>
            <c:size val="6"/>
            <c:spPr>
              <a:solidFill>
                <a:schemeClr val="lt1"/>
              </a:solidFill>
              <a:ln w="15875">
                <a:solidFill>
                  <a:schemeClr val="accent2"/>
                </a:solidFill>
                <a:round/>
              </a:ln>
              <a:effectLst/>
            </c:spPr>
          </c:marker>
          <c:cat>
            <c:numRef>
              <c:f>'(R) 191 Accounts Balances'!$JJ$4:$JW$4</c:f>
              <c:numCache>
                <c:formatCode>mmm\-yyyy</c:formatCode>
                <c:ptCount val="14"/>
                <c:pt idx="0">
                  <c:v>45170</c:v>
                </c:pt>
                <c:pt idx="1">
                  <c:v>45200</c:v>
                </c:pt>
                <c:pt idx="2">
                  <c:v>45231</c:v>
                </c:pt>
                <c:pt idx="3">
                  <c:v>45261</c:v>
                </c:pt>
                <c:pt idx="4">
                  <c:v>45292</c:v>
                </c:pt>
                <c:pt idx="5">
                  <c:v>45323</c:v>
                </c:pt>
                <c:pt idx="6">
                  <c:v>45352</c:v>
                </c:pt>
                <c:pt idx="7">
                  <c:v>45383</c:v>
                </c:pt>
                <c:pt idx="8">
                  <c:v>45413</c:v>
                </c:pt>
                <c:pt idx="9">
                  <c:v>45444</c:v>
                </c:pt>
                <c:pt idx="10">
                  <c:v>45474</c:v>
                </c:pt>
                <c:pt idx="11">
                  <c:v>45505</c:v>
                </c:pt>
                <c:pt idx="12">
                  <c:v>45536</c:v>
                </c:pt>
                <c:pt idx="13">
                  <c:v>45566</c:v>
                </c:pt>
              </c:numCache>
            </c:numRef>
          </c:cat>
          <c:val>
            <c:numRef>
              <c:f>'(R) 191 Accounts Balances'!$JJ$78:$JW$78</c:f>
              <c:numCache>
                <c:formatCode>_(* #,##0_);_(* \(#,##0\);_(* "-"_);_(@_)</c:formatCode>
                <c:ptCount val="14"/>
              </c:numCache>
            </c:numRef>
          </c:val>
          <c:smooth val="0"/>
          <c:extLst>
            <c:ext xmlns:c16="http://schemas.microsoft.com/office/drawing/2014/chart" uri="{C3380CC4-5D6E-409C-BE32-E72D297353CC}">
              <c16:uniqueId val="{00000002-12EC-4771-A04A-F4D0597DE996}"/>
            </c:ext>
          </c:extLst>
        </c:ser>
        <c:ser>
          <c:idx val="2"/>
          <c:order val="2"/>
          <c:tx>
            <c:v>Cumulative Commodity</c:v>
          </c:tx>
          <c:spPr>
            <a:ln w="22225" cap="rnd">
              <a:solidFill>
                <a:schemeClr val="accent3"/>
              </a:solidFill>
              <a:round/>
            </a:ln>
            <a:effectLst/>
          </c:spPr>
          <c:marker>
            <c:symbol val="circle"/>
            <c:size val="6"/>
            <c:spPr>
              <a:solidFill>
                <a:schemeClr val="lt1"/>
              </a:solidFill>
              <a:ln w="15875">
                <a:solidFill>
                  <a:schemeClr val="accent3"/>
                </a:solidFill>
                <a:round/>
              </a:ln>
              <a:effectLst/>
            </c:spPr>
          </c:marker>
          <c:cat>
            <c:numRef>
              <c:f>'(R) 191 Accounts Balances'!$JJ$4:$JW$4</c:f>
              <c:numCache>
                <c:formatCode>mmm\-yyyy</c:formatCode>
                <c:ptCount val="14"/>
                <c:pt idx="0">
                  <c:v>45170</c:v>
                </c:pt>
                <c:pt idx="1">
                  <c:v>45200</c:v>
                </c:pt>
                <c:pt idx="2">
                  <c:v>45231</c:v>
                </c:pt>
                <c:pt idx="3">
                  <c:v>45261</c:v>
                </c:pt>
                <c:pt idx="4">
                  <c:v>45292</c:v>
                </c:pt>
                <c:pt idx="5">
                  <c:v>45323</c:v>
                </c:pt>
                <c:pt idx="6">
                  <c:v>45352</c:v>
                </c:pt>
                <c:pt idx="7">
                  <c:v>45383</c:v>
                </c:pt>
                <c:pt idx="8">
                  <c:v>45413</c:v>
                </c:pt>
                <c:pt idx="9">
                  <c:v>45444</c:v>
                </c:pt>
                <c:pt idx="10">
                  <c:v>45474</c:v>
                </c:pt>
                <c:pt idx="11">
                  <c:v>45505</c:v>
                </c:pt>
                <c:pt idx="12">
                  <c:v>45536</c:v>
                </c:pt>
                <c:pt idx="13">
                  <c:v>45566</c:v>
                </c:pt>
              </c:numCache>
            </c:numRef>
          </c:cat>
          <c:val>
            <c:numRef>
              <c:f>'(R) 191 Accounts Balances'!$JJ$91:$JW$91</c:f>
              <c:numCache>
                <c:formatCode>_(* #,##0_);_(* \(#,##0\);_(* "-"_);_(@_)</c:formatCode>
                <c:ptCount val="14"/>
              </c:numCache>
            </c:numRef>
          </c:val>
          <c:smooth val="0"/>
          <c:extLst>
            <c:ext xmlns:c16="http://schemas.microsoft.com/office/drawing/2014/chart" uri="{C3380CC4-5D6E-409C-BE32-E72D297353CC}">
              <c16:uniqueId val="{00000003-12EC-4771-A04A-F4D0597DE996}"/>
            </c:ext>
          </c:extLst>
        </c:ser>
        <c:dLbls>
          <c:showLegendKey val="0"/>
          <c:showVal val="0"/>
          <c:showCatName val="0"/>
          <c:showSerName val="0"/>
          <c:showPercent val="0"/>
          <c:showBubbleSize val="0"/>
        </c:dLbls>
        <c:marker val="1"/>
        <c:smooth val="0"/>
        <c:axId val="237420544"/>
        <c:axId val="237422464"/>
      </c:lineChart>
      <c:dateAx>
        <c:axId val="237420544"/>
        <c:scaling>
          <c:orientation val="minMax"/>
          <c:min val="45170"/>
        </c:scaling>
        <c:delete val="0"/>
        <c:axPos val="b"/>
        <c:numFmt formatCode="[$-409]mmm\-yyyy;@" sourceLinked="0"/>
        <c:majorTickMark val="out"/>
        <c:minorTickMark val="none"/>
        <c:tickLblPos val="low"/>
        <c:spPr>
          <a:noFill/>
          <a:ln w="9525" cap="flat" cmpd="sng" algn="ctr">
            <a:solidFill>
              <a:schemeClr val="dk1">
                <a:lumMod val="15000"/>
                <a:lumOff val="85000"/>
              </a:schemeClr>
            </a:solidFill>
            <a:round/>
          </a:ln>
          <a:effectLst/>
        </c:spPr>
        <c:txPr>
          <a:bodyPr rot="0" spcFirstLastPara="1" vertOverflow="ellipsis" wrap="square" anchor="ctr" anchorCtr="1"/>
          <a:lstStyle/>
          <a:p>
            <a:pPr>
              <a:defRPr sz="900" b="0" i="0" u="none" strike="noStrike" kern="1200" cap="none" spc="0" normalizeH="0" baseline="0">
                <a:solidFill>
                  <a:schemeClr val="dk1">
                    <a:lumMod val="65000"/>
                    <a:lumOff val="35000"/>
                  </a:schemeClr>
                </a:solidFill>
                <a:latin typeface="+mn-lt"/>
                <a:ea typeface="+mn-ea"/>
                <a:cs typeface="+mn-cs"/>
              </a:defRPr>
            </a:pPr>
            <a:endParaRPr lang="en-US"/>
          </a:p>
        </c:txPr>
        <c:crossAx val="237422464"/>
        <c:crossesAt val="0"/>
        <c:auto val="1"/>
        <c:lblOffset val="100"/>
        <c:baseTimeUnit val="months"/>
        <c:majorUnit val="1"/>
        <c:minorUnit val="1"/>
      </c:dateAx>
      <c:valAx>
        <c:axId val="237422464"/>
        <c:scaling>
          <c:orientation val="minMax"/>
          <c:max val="55000000"/>
          <c:min val="-245000000"/>
        </c:scaling>
        <c:delete val="0"/>
        <c:axPos val="l"/>
        <c:majorGridlines>
          <c:spPr>
            <a:ln w="9525" cap="flat" cmpd="sng" algn="ctr">
              <a:solidFill>
                <a:schemeClr val="dk1">
                  <a:lumMod val="15000"/>
                  <a:lumOff val="85000"/>
                </a:schemeClr>
              </a:solidFill>
              <a:round/>
            </a:ln>
            <a:effectLst/>
          </c:spPr>
        </c:majorGridlines>
        <c:title>
          <c:tx>
            <c:rich>
              <a:bodyPr rot="-5400000" spcFirstLastPara="1" vertOverflow="ellipsis" vert="horz" wrap="square" anchor="ctr" anchorCtr="1"/>
              <a:lstStyle/>
              <a:p>
                <a:pPr>
                  <a:defRPr sz="900" b="1" i="0" u="none" strike="noStrike" kern="1200" baseline="0">
                    <a:solidFill>
                      <a:schemeClr val="dk1">
                        <a:lumMod val="65000"/>
                        <a:lumOff val="35000"/>
                      </a:schemeClr>
                    </a:solidFill>
                    <a:latin typeface="+mn-lt"/>
                    <a:ea typeface="+mn-ea"/>
                    <a:cs typeface="+mn-cs"/>
                  </a:defRPr>
                </a:pPr>
                <a:r>
                  <a:rPr lang="en-US"/>
                  <a:t>$ Under (Over) Collection</a:t>
                </a:r>
              </a:p>
            </c:rich>
          </c:tx>
          <c:layout>
            <c:manualLayout>
              <c:xMode val="edge"/>
              <c:yMode val="edge"/>
              <c:x val="1.2263099219621001E-2"/>
              <c:y val="0.34533551554828151"/>
            </c:manualLayout>
          </c:layout>
          <c:overlay val="0"/>
          <c:spPr>
            <a:noFill/>
            <a:ln>
              <a:noFill/>
            </a:ln>
            <a:effectLst/>
          </c:spPr>
          <c:txPr>
            <a:bodyPr rot="-5400000" spcFirstLastPara="1" vertOverflow="ellipsis" vert="horz" wrap="square" anchor="ctr" anchorCtr="1"/>
            <a:lstStyle/>
            <a:p>
              <a:pPr>
                <a:defRPr sz="900" b="1" i="0" u="none" strike="noStrike" kern="1200" baseline="0">
                  <a:solidFill>
                    <a:schemeClr val="dk1">
                      <a:lumMod val="65000"/>
                      <a:lumOff val="35000"/>
                    </a:schemeClr>
                  </a:solidFill>
                  <a:latin typeface="+mn-lt"/>
                  <a:ea typeface="+mn-ea"/>
                  <a:cs typeface="+mn-cs"/>
                </a:defRPr>
              </a:pPr>
              <a:endParaRPr lang="en-US"/>
            </a:p>
          </c:txPr>
        </c:title>
        <c:numFmt formatCode="_(&quot;$&quot;* #,##0_);_(&quot;$&quot;* \(#,##0\);_(&quot;$&quot;* &quot;-&quot;_);_(@_)" sourceLinked="0"/>
        <c:majorTickMark val="none"/>
        <c:minorTickMark val="none"/>
        <c:tickLblPos val="nextTo"/>
        <c:spPr>
          <a:noFill/>
          <a:ln>
            <a:noFill/>
          </a:ln>
          <a:effectLst/>
        </c:spPr>
        <c:txPr>
          <a:bodyPr rot="0" spcFirstLastPara="1" vertOverflow="ellipsis"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237420544"/>
        <c:crosses val="autoZero"/>
        <c:crossBetween val="between"/>
        <c:majorUnit val="10000000"/>
        <c:minorUnit val="5000000"/>
      </c:valAx>
      <c:spPr>
        <a:pattFill prst="ltDnDiag">
          <a:fgClr>
            <a:schemeClr val="dk1">
              <a:lumMod val="15000"/>
              <a:lumOff val="85000"/>
            </a:schemeClr>
          </a:fgClr>
          <a:bgClr>
            <a:schemeClr val="lt1"/>
          </a:bgClr>
        </a:patt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legend>
    <c:plotVisOnly val="1"/>
    <c:dispBlanksAs val="gap"/>
    <c:showDLblsOverMax val="0"/>
  </c:chart>
  <c:spPr>
    <a:solidFill>
      <a:schemeClr val="lt1"/>
    </a:solidFill>
    <a:ln w="9525" cap="flat" cmpd="sng" algn="ctr">
      <a:solidFill>
        <a:schemeClr val="dk1">
          <a:lumMod val="15000"/>
          <a:lumOff val="85000"/>
        </a:schemeClr>
      </a:solidFill>
      <a:round/>
    </a:ln>
    <a:effectLst/>
  </c:spPr>
  <c:txPr>
    <a:bodyPr/>
    <a:lstStyle/>
    <a:p>
      <a:pPr>
        <a:defRPr/>
      </a:pPr>
      <a:endParaRPr lang="en-US"/>
    </a:p>
  </c:txPr>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1">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9.bin"/></Relationships>
</file>

<file path=xl/chartsheets/sheet1.xml><?xml version="1.0" encoding="utf-8"?>
<chartsheet xmlns="http://schemas.openxmlformats.org/spreadsheetml/2006/main" xmlns:r="http://schemas.openxmlformats.org/officeDocument/2006/relationships">
  <sheetPr codeName="Chart13"/>
  <sheetViews>
    <sheetView workbookViewId="0"/>
  </sheetViews>
  <pageMargins left="0.75" right="0.75" top="1" bottom="1" header="0.5" footer="0.5"/>
  <pageSetup orientation="landscape" r:id="rId1"/>
  <headerFooter alignWithMargins="0">
    <oddFooter>&amp;L&amp;F
&amp;A&amp;RPage &amp;P of &amp;N</oddFooter>
  </headerFooter>
  <drawing r:id="rId2"/>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absoluteAnchor>
    <xdr:pos x="0" y="0"/>
    <xdr:ext cx="8582025" cy="5838825"/>
    <xdr:graphicFrame macro="">
      <xdr:nvGraphicFramePr>
        <xdr:cNvPr id="2" name="Chart 1">
          <a:extLst>
            <a:ext uri="{FF2B5EF4-FFF2-40B4-BE49-F238E27FC236}">
              <a16:creationId xmlns:a16="http://schemas.microsoft.com/office/drawing/2014/main" id="{00000000-0008-0000-0A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xdr:twoCellAnchor>
    <xdr:from>
      <xdr:col>272</xdr:col>
      <xdr:colOff>0</xdr:colOff>
      <xdr:row>12</xdr:row>
      <xdr:rowOff>0</xdr:rowOff>
    </xdr:from>
    <xdr:to>
      <xdr:col>273</xdr:col>
      <xdr:colOff>282503</xdr:colOff>
      <xdr:row>13</xdr:row>
      <xdr:rowOff>107596</xdr:rowOff>
    </xdr:to>
    <xdr:sp macro="" textlink="">
      <xdr:nvSpPr>
        <xdr:cNvPr id="2" name="TextBox 1"/>
        <xdr:cNvSpPr txBox="1"/>
      </xdr:nvSpPr>
      <xdr:spPr>
        <a:xfrm>
          <a:off x="61036200" y="1733550"/>
          <a:ext cx="1215953" cy="25047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200"/>
            <a:t>REDACTED</a:t>
          </a:r>
        </a:p>
      </xdr:txBody>
    </xdr:sp>
    <xdr:clientData/>
  </xdr:twoCellAnchor>
  <xdr:twoCellAnchor>
    <xdr:from>
      <xdr:col>277</xdr:col>
      <xdr:colOff>0</xdr:colOff>
      <xdr:row>12</xdr:row>
      <xdr:rowOff>0</xdr:rowOff>
    </xdr:from>
    <xdr:to>
      <xdr:col>278</xdr:col>
      <xdr:colOff>282503</xdr:colOff>
      <xdr:row>13</xdr:row>
      <xdr:rowOff>107596</xdr:rowOff>
    </xdr:to>
    <xdr:sp macro="" textlink="">
      <xdr:nvSpPr>
        <xdr:cNvPr id="3" name="TextBox 2"/>
        <xdr:cNvSpPr txBox="1"/>
      </xdr:nvSpPr>
      <xdr:spPr>
        <a:xfrm>
          <a:off x="65703450" y="1733550"/>
          <a:ext cx="1215953" cy="25047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200"/>
            <a:t>REDACTED</a:t>
          </a:r>
        </a:p>
      </xdr:txBody>
    </xdr:sp>
    <xdr:clientData/>
  </xdr:twoCellAnchor>
  <xdr:twoCellAnchor>
    <xdr:from>
      <xdr:col>272</xdr:col>
      <xdr:colOff>0</xdr:colOff>
      <xdr:row>46</xdr:row>
      <xdr:rowOff>0</xdr:rowOff>
    </xdr:from>
    <xdr:to>
      <xdr:col>273</xdr:col>
      <xdr:colOff>282503</xdr:colOff>
      <xdr:row>47</xdr:row>
      <xdr:rowOff>107596</xdr:rowOff>
    </xdr:to>
    <xdr:sp macro="" textlink="">
      <xdr:nvSpPr>
        <xdr:cNvPr id="4" name="TextBox 3"/>
        <xdr:cNvSpPr txBox="1"/>
      </xdr:nvSpPr>
      <xdr:spPr>
        <a:xfrm>
          <a:off x="61036200" y="6591300"/>
          <a:ext cx="1215953" cy="25047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200"/>
            <a:t>REDACTED</a:t>
          </a:r>
        </a:p>
      </xdr:txBody>
    </xdr:sp>
    <xdr:clientData/>
  </xdr:twoCellAnchor>
  <xdr:twoCellAnchor>
    <xdr:from>
      <xdr:col>277</xdr:col>
      <xdr:colOff>0</xdr:colOff>
      <xdr:row>46</xdr:row>
      <xdr:rowOff>0</xdr:rowOff>
    </xdr:from>
    <xdr:to>
      <xdr:col>278</xdr:col>
      <xdr:colOff>282503</xdr:colOff>
      <xdr:row>47</xdr:row>
      <xdr:rowOff>107596</xdr:rowOff>
    </xdr:to>
    <xdr:sp macro="" textlink="">
      <xdr:nvSpPr>
        <xdr:cNvPr id="5" name="TextBox 4"/>
        <xdr:cNvSpPr txBox="1"/>
      </xdr:nvSpPr>
      <xdr:spPr>
        <a:xfrm>
          <a:off x="65703450" y="6591300"/>
          <a:ext cx="1215953" cy="25047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200"/>
            <a:t>REDACTED</a:t>
          </a:r>
        </a:p>
      </xdr:txBody>
    </xdr:sp>
    <xdr:clientData/>
  </xdr:twoCellAnchor>
  <xdr:twoCellAnchor>
    <xdr:from>
      <xdr:col>272</xdr:col>
      <xdr:colOff>0</xdr:colOff>
      <xdr:row>97</xdr:row>
      <xdr:rowOff>0</xdr:rowOff>
    </xdr:from>
    <xdr:to>
      <xdr:col>273</xdr:col>
      <xdr:colOff>282503</xdr:colOff>
      <xdr:row>98</xdr:row>
      <xdr:rowOff>107596</xdr:rowOff>
    </xdr:to>
    <xdr:sp macro="" textlink="">
      <xdr:nvSpPr>
        <xdr:cNvPr id="6" name="TextBox 5"/>
        <xdr:cNvSpPr txBox="1"/>
      </xdr:nvSpPr>
      <xdr:spPr>
        <a:xfrm>
          <a:off x="61036200" y="12630150"/>
          <a:ext cx="1215953" cy="25047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200"/>
            <a:t>REDACTED</a:t>
          </a:r>
        </a:p>
      </xdr:txBody>
    </xdr:sp>
    <xdr:clientData/>
  </xdr:twoCellAnchor>
  <xdr:twoCellAnchor>
    <xdr:from>
      <xdr:col>277</xdr:col>
      <xdr:colOff>0</xdr:colOff>
      <xdr:row>96</xdr:row>
      <xdr:rowOff>0</xdr:rowOff>
    </xdr:from>
    <xdr:to>
      <xdr:col>278</xdr:col>
      <xdr:colOff>282503</xdr:colOff>
      <xdr:row>97</xdr:row>
      <xdr:rowOff>107596</xdr:rowOff>
    </xdr:to>
    <xdr:sp macro="" textlink="">
      <xdr:nvSpPr>
        <xdr:cNvPr id="7" name="TextBox 6"/>
        <xdr:cNvSpPr txBox="1"/>
      </xdr:nvSpPr>
      <xdr:spPr>
        <a:xfrm>
          <a:off x="65703450" y="12487275"/>
          <a:ext cx="1215953" cy="25047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200"/>
            <a:t>REDACTED</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211666</xdr:colOff>
      <xdr:row>9</xdr:row>
      <xdr:rowOff>95250</xdr:rowOff>
    </xdr:from>
    <xdr:to>
      <xdr:col>4</xdr:col>
      <xdr:colOff>457481</xdr:colOff>
      <xdr:row>11</xdr:row>
      <xdr:rowOff>28222</xdr:rowOff>
    </xdr:to>
    <xdr:sp macro="" textlink="">
      <xdr:nvSpPr>
        <xdr:cNvPr id="2" name="TextBox 1"/>
        <xdr:cNvSpPr txBox="1"/>
      </xdr:nvSpPr>
      <xdr:spPr>
        <a:xfrm>
          <a:off x="3989916" y="1534583"/>
          <a:ext cx="1208898" cy="26105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200"/>
            <a:t>REDACTED</a:t>
          </a:r>
        </a:p>
      </xdr:txBody>
    </xdr:sp>
    <xdr:clientData/>
  </xdr:twoCellAnchor>
  <xdr:twoCellAnchor>
    <xdr:from>
      <xdr:col>9</xdr:col>
      <xdr:colOff>74083</xdr:colOff>
      <xdr:row>9</xdr:row>
      <xdr:rowOff>105834</xdr:rowOff>
    </xdr:from>
    <xdr:to>
      <xdr:col>10</xdr:col>
      <xdr:colOff>319898</xdr:colOff>
      <xdr:row>11</xdr:row>
      <xdr:rowOff>38806</xdr:rowOff>
    </xdr:to>
    <xdr:sp macro="" textlink="">
      <xdr:nvSpPr>
        <xdr:cNvPr id="3" name="TextBox 2"/>
        <xdr:cNvSpPr txBox="1"/>
      </xdr:nvSpPr>
      <xdr:spPr>
        <a:xfrm>
          <a:off x="9630833" y="1545167"/>
          <a:ext cx="1208898" cy="26105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200"/>
            <a:t>REDACTED</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33888</xdr:colOff>
      <xdr:row>3</xdr:row>
      <xdr:rowOff>0</xdr:rowOff>
    </xdr:from>
    <xdr:to>
      <xdr:col>15</xdr:col>
      <xdr:colOff>17992</xdr:colOff>
      <xdr:row>17</xdr:row>
      <xdr:rowOff>85725</xdr:rowOff>
    </xdr:to>
    <xdr:pic>
      <xdr:nvPicPr>
        <xdr:cNvPr id="2" name="Picture 1">
          <a:extLst>
            <a:ext uri="{FF2B5EF4-FFF2-40B4-BE49-F238E27FC236}">
              <a16:creationId xmlns:a16="http://schemas.microsoft.com/office/drawing/2014/main" id="{00000000-0008-0000-1000-000002000000}"/>
            </a:ext>
          </a:extLst>
        </xdr:cNvPr>
        <xdr:cNvPicPr>
          <a:picLocks noChangeAspect="1"/>
        </xdr:cNvPicPr>
      </xdr:nvPicPr>
      <xdr:blipFill>
        <a:blip xmlns:r="http://schemas.openxmlformats.org/officeDocument/2006/relationships" r:embed="rId1"/>
        <a:stretch>
          <a:fillRect/>
        </a:stretch>
      </xdr:blipFill>
      <xdr:spPr>
        <a:xfrm>
          <a:off x="4729713" y="466725"/>
          <a:ext cx="6080104" cy="208597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Finance\SCCLP\2005\Quarterly%20Reporting\1Q%2005\Consolidating%20Financials%2003%2031%20200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Wecoa\Data\shared\2000%20CAPITAL%20BUDGET\COAL%20HAULERS\2000%20coal%20price%20reduction%20analysi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Budget\2011%20Bgt\Units\11%20AOP_A_mod.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temp\Temporary%20Internet%20Files\Content.Outlook\S5M2I7E6\1&amp;2%20Section%203%202011%20AOP\Section%203\Section%203%20SpreadSheets.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Power%20Costs\Resources\Coal\WEC%20Pricing%20Analysis\2012\Colstrip%201&amp;2%202012%20AOP%20Final%20Version.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Documents%20and%20Settings\bdonah\Local%20Settings\Temporary%20Internet%20Files\OLK86B\FIA--kb%20edits--scenario%202a.xlsm"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sapbwprd.puget.com:50100/irj/go/km/docs/documents/Public%20Documents/Sales%20and%20Margin%20Reports%20(Final)/Sales%20of%20Electricity/2011/Sales_of_Electricity_2011_02_final_20110310_15372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eadings"/>
      <sheetName val="ErrorReport"/>
      <sheetName val="Cover"/>
      <sheetName val="Note"/>
      <sheetName val="ConsolidatedBS"/>
      <sheetName val="ConsolidatedPL"/>
      <sheetName val="ConsoldiatedCF"/>
      <sheetName val="ConsolidatingBS"/>
      <sheetName val="ConsolidatingPL"/>
      <sheetName val="ConsolidatingJE"/>
      <sheetName val="CashFlow1"/>
      <sheetName val="CashFlow2"/>
      <sheetName val="CashFlow3"/>
      <sheetName val="SCCLP Cover"/>
      <sheetName val="SCCLP Note"/>
      <sheetName val="SumasBS"/>
      <sheetName val="SumasPL"/>
      <sheetName val="Enco Cover"/>
      <sheetName val="ENCOBS"/>
      <sheetName val="ENCOPL"/>
      <sheetName val="ENCO CF WORKSHEET"/>
      <sheetName val="RestCash"/>
      <sheetName val="RestCashDef"/>
      <sheetName val="ConsFA"/>
      <sheetName val="ConsOA"/>
      <sheetName val="ConsComm"/>
      <sheetName val="SumasDist"/>
      <sheetName val="Spark"/>
      <sheetName val="DistActBud"/>
      <sheetName val="DebtSvc"/>
      <sheetName val="PSE"/>
      <sheetName val="Cons LTD"/>
      <sheetName val="LIBOR"/>
      <sheetName val="QtrlyRpt"/>
      <sheetName val="FA Roll"/>
      <sheetName val="SCCLP FAROLL"/>
      <sheetName val="TB2005"/>
      <sheetName val="QB Accounts"/>
      <sheetName val="PruJrSubLoan"/>
      <sheetName val="CSFB Prudential"/>
      <sheetName val="ConsolidatingBR"/>
      <sheetName val="SumasBR"/>
      <sheetName val="ForeignExch"/>
      <sheetName val="TaxBS"/>
      <sheetName val="TaxDiff"/>
      <sheetName val="TaxD&amp;A"/>
      <sheetName val="TaxM"/>
      <sheetName val="TB2004"/>
      <sheetName val="TB2003"/>
      <sheetName val="TB2002"/>
      <sheetName val="TB2001"/>
      <sheetName val="TB2000"/>
      <sheetName val="SCCLP_Cover"/>
      <sheetName val="SCCLP_Note"/>
      <sheetName val="Enco_Cover"/>
      <sheetName val="ENCO_CF_WORKSHEET"/>
      <sheetName val="Cons_LTD"/>
      <sheetName val="FA_Roll"/>
      <sheetName val="SCCLP_FAROLL"/>
      <sheetName val="QB_Accounts"/>
      <sheetName val="CSFB_Prudential"/>
      <sheetName val="Rock Island 1"/>
      <sheetName val="NIM Summar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Summary"/>
      <sheetName val="Graphs"/>
      <sheetName val="Inputs"/>
      <sheetName val="Operating Data"/>
      <sheetName val="Option Comparison"/>
      <sheetName val="Option A Analysis"/>
      <sheetName val="Option A Depr"/>
      <sheetName val="Option B Analysis"/>
      <sheetName val="Option B Depr"/>
      <sheetName val="Quant"/>
      <sheetName val="Hauler Quant. &amp; Rates"/>
      <sheetName val="SUMMARY_PRES"/>
      <sheetName val="200_KRESS"/>
      <sheetName val="Exstg_Drt_145"/>
      <sheetName val="HAULER"/>
      <sheetName val="hd_junk.rsu_tabl"/>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el_Dscrp"/>
      <sheetName val="Data"/>
      <sheetName val="Haulage"/>
      <sheetName val="Draglines"/>
      <sheetName val="Quant"/>
      <sheetName val="Equip Hours"/>
      <sheetName val=" Labor Hrs"/>
      <sheetName val="Supply_Cost"/>
      <sheetName val="SALE_INV"/>
      <sheetName val="Dozer"/>
      <sheetName val="Hrs_by_acct"/>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11 Budget Assumptions"/>
      <sheetName val="Area AB 2011"/>
      <sheetName val="Area AB 2012"/>
      <sheetName val="Area AB 2013 - 2020"/>
      <sheetName val="Area D 2011"/>
      <sheetName val="Area D 2012"/>
      <sheetName val="Area D 2013 - 2020"/>
      <sheetName val="Prod"/>
      <sheetName val="AB Equip. Hrs."/>
      <sheetName val="D Equip. Hrs."/>
      <sheetName val="Sales Vs. Inventory"/>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12 1&amp;2 Staffing Summary"/>
      <sheetName val="2012 Budget Assumptions "/>
      <sheetName val="2012 Area AB BudgetSummary"/>
      <sheetName val="2013 Area AB Budget Summary"/>
      <sheetName val="2014-2021 Area AB Bdgt Summary"/>
      <sheetName val="2012 Area D Budget Summary"/>
      <sheetName val="2013 Area D Budget Summary"/>
      <sheetName val="2014 - 2021 Area D Bdgt Summary"/>
      <sheetName val="Area AB Productivity"/>
      <sheetName val="Area D Productivity"/>
      <sheetName val="Area AB Equipment Hrs. Summary"/>
      <sheetName val="Area D Equipment Hrs. Summary"/>
      <sheetName val="Area AB Sales Vs. Inventory"/>
      <sheetName val="Area D Sales Vs. Inventory"/>
      <sheetName val="2012 1&amp;2 Budget"/>
      <sheetName val="2013 1&amp;2 Budget"/>
      <sheetName val="2014 - 2021 1&amp;2 Budget"/>
      <sheetName val="SUM BY FUNC 2012"/>
      <sheetName val="2012 Variable AOP Budget"/>
      <sheetName val="SUM BY FUNC 2013"/>
      <sheetName val="SUM BY FUNC 2014-2021"/>
      <sheetName val="A&amp;G For 1&amp;2 AOP"/>
      <sheetName val="2012 1&amp;2 Capital Recap"/>
      <sheetName val="1&amp;2 2012 Capital Summary "/>
      <sheetName val="1&amp;2 2012 Cashflow"/>
      <sheetName val="1&amp;2 Capital Sched 2013 - 2021"/>
      <sheetName val="Environmental Charts"/>
      <sheetName val="2012 NFDL Summary"/>
      <sheetName val="2012 Reportable Incident Rate"/>
      <sheetName val="Outside Coal"/>
      <sheetName val="2012 Contract Basis"/>
      <sheetName val="Final Reclamtion"/>
      <sheetName val="Table of Contents"/>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FIA"/>
      <sheetName val="Therms"/>
      <sheetName val="ConstructionCosts"/>
      <sheetName val="ReadMe"/>
      <sheetName val="pmt stream"/>
    </sheetNames>
    <sheetDataSet>
      <sheetData sheetId="0" refreshError="1"/>
      <sheetData sheetId="1"/>
      <sheetData sheetId="2" refreshError="1"/>
      <sheetData sheetId="3" refreshError="1"/>
      <sheetData sheetId="4" refreshError="1"/>
      <sheetData sheetId="5"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ExRepositorySheet"/>
      <sheetName val="Monthly"/>
      <sheetName val="QTD"/>
      <sheetName val="YTD"/>
      <sheetName val="12ME"/>
      <sheetName val="Footnotes"/>
      <sheetName val="Strings"/>
      <sheetName val="ZZCOOM_M03_Q004"/>
      <sheetName val="ZZCOOM_M03_Q004SKF"/>
      <sheetName val="ZZCOOM_M03_Q004ORDERS"/>
      <sheetName val="Revision History"/>
      <sheetName val="Graph"/>
    </sheetNames>
    <sheetDataSet>
      <sheetData sheetId="0" refreshError="1"/>
      <sheetData sheetId="1"/>
      <sheetData sheetId="2" refreshError="1"/>
      <sheetData sheetId="3" refreshError="1"/>
      <sheetData sheetId="4" refreshError="1"/>
      <sheetData sheetId="5" refreshError="1"/>
      <sheetData sheetId="6"/>
      <sheetData sheetId="7"/>
      <sheetData sheetId="8" refreshError="1"/>
      <sheetData sheetId="9" refreshError="1"/>
      <sheetData sheetId="10" refreshError="1"/>
      <sheetData sheetId="1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customProperty" Target="../customProperty15.bin"/><Relationship Id="rId1" Type="http://schemas.openxmlformats.org/officeDocument/2006/relationships/customProperty" Target="../customProperty14.bin"/></Relationships>
</file>

<file path=xl/worksheets/_rels/sheet11.xml.rels><?xml version="1.0" encoding="UTF-8" standalone="yes"?>
<Relationships xmlns="http://schemas.openxmlformats.org/package/2006/relationships"><Relationship Id="rId3" Type="http://schemas.openxmlformats.org/officeDocument/2006/relationships/customProperty" Target="../customProperty17.bin"/><Relationship Id="rId2" Type="http://schemas.openxmlformats.org/officeDocument/2006/relationships/customProperty" Target="../customProperty16.bin"/><Relationship Id="rId1" Type="http://schemas.openxmlformats.org/officeDocument/2006/relationships/printerSettings" Target="../printerSettings/printerSettings10.bin"/><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drawing" Target="../drawings/drawing2.xml"/></Relationships>
</file>

<file path=xl/worksheets/_rels/sheet12.xml.rels><?xml version="1.0" encoding="UTF-8" standalone="yes"?>
<Relationships xmlns="http://schemas.openxmlformats.org/package/2006/relationships"><Relationship Id="rId3" Type="http://schemas.openxmlformats.org/officeDocument/2006/relationships/customProperty" Target="../customProperty19.bin"/><Relationship Id="rId2" Type="http://schemas.openxmlformats.org/officeDocument/2006/relationships/customProperty" Target="../customProperty18.bin"/><Relationship Id="rId1" Type="http://schemas.openxmlformats.org/officeDocument/2006/relationships/printerSettings" Target="../printerSettings/printerSettings11.bin"/><Relationship Id="rId4" Type="http://schemas.openxmlformats.org/officeDocument/2006/relationships/drawing" Target="../drawings/drawing3.xml"/></Relationships>
</file>

<file path=xl/worksheets/_rels/sheet13.xml.rels><?xml version="1.0" encoding="UTF-8" standalone="yes"?>
<Relationships xmlns="http://schemas.openxmlformats.org/package/2006/relationships"><Relationship Id="rId3" Type="http://schemas.openxmlformats.org/officeDocument/2006/relationships/customProperty" Target="../customProperty21.bin"/><Relationship Id="rId2" Type="http://schemas.openxmlformats.org/officeDocument/2006/relationships/customProperty" Target="../customProperty20.bin"/><Relationship Id="rId1" Type="http://schemas.openxmlformats.org/officeDocument/2006/relationships/printerSettings" Target="../printerSettings/printerSettings12.bin"/><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14.xml.rels><?xml version="1.0" encoding="UTF-8" standalone="yes"?>
<Relationships xmlns="http://schemas.openxmlformats.org/package/2006/relationships"><Relationship Id="rId3" Type="http://schemas.openxmlformats.org/officeDocument/2006/relationships/customProperty" Target="../customProperty23.bin"/><Relationship Id="rId2" Type="http://schemas.openxmlformats.org/officeDocument/2006/relationships/customProperty" Target="../customProperty22.bin"/><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3" Type="http://schemas.openxmlformats.org/officeDocument/2006/relationships/customProperty" Target="../customProperty25.bin"/><Relationship Id="rId2" Type="http://schemas.openxmlformats.org/officeDocument/2006/relationships/customProperty" Target="../customProperty24.bin"/><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3" Type="http://schemas.openxmlformats.org/officeDocument/2006/relationships/customProperty" Target="../customProperty27.bin"/><Relationship Id="rId2" Type="http://schemas.openxmlformats.org/officeDocument/2006/relationships/customProperty" Target="../customProperty26.bin"/><Relationship Id="rId1" Type="http://schemas.openxmlformats.org/officeDocument/2006/relationships/printerSettings" Target="../printerSettings/printerSettings15.bin"/><Relationship Id="rId4" Type="http://schemas.openxmlformats.org/officeDocument/2006/relationships/drawing" Target="../drawings/drawing4.xml"/></Relationships>
</file>

<file path=xl/worksheets/_rels/sheet17.xml.rels><?xml version="1.0" encoding="UTF-8" standalone="yes"?>
<Relationships xmlns="http://schemas.openxmlformats.org/package/2006/relationships"><Relationship Id="rId3" Type="http://schemas.openxmlformats.org/officeDocument/2006/relationships/customProperty" Target="../customProperty29.bin"/><Relationship Id="rId2" Type="http://schemas.openxmlformats.org/officeDocument/2006/relationships/customProperty" Target="../customProperty28.bin"/><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3" Type="http://schemas.openxmlformats.org/officeDocument/2006/relationships/customProperty" Target="../customProperty3.bin"/><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ustomProperty" Target="../customProperty5.bin"/><Relationship Id="rId2" Type="http://schemas.openxmlformats.org/officeDocument/2006/relationships/customProperty" Target="../customProperty4.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ustomProperty" Target="../customProperty8.bin"/><Relationship Id="rId2" Type="http://schemas.openxmlformats.org/officeDocument/2006/relationships/customProperty" Target="../customProperty7.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10.bin"/><Relationship Id="rId1" Type="http://schemas.openxmlformats.org/officeDocument/2006/relationships/customProperty" Target="../customProperty9.bin"/></Relationships>
</file>

<file path=xl/worksheets/_rels/sheet7.xml.rels><?xml version="1.0" encoding="UTF-8" standalone="yes"?>
<Relationships xmlns="http://schemas.openxmlformats.org/package/2006/relationships"><Relationship Id="rId2" Type="http://schemas.openxmlformats.org/officeDocument/2006/relationships/customProperty" Target="../customProperty11.bin"/><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customProperty" Target="../customProperty12.bin"/><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customProperty" Target="../customProperty13.bin"/><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
  <sheetViews>
    <sheetView tabSelected="1" zoomScaleNormal="100" workbookViewId="0">
      <selection activeCell="A2" sqref="A2"/>
    </sheetView>
  </sheetViews>
  <sheetFormatPr defaultColWidth="9.140625" defaultRowHeight="12.75" x14ac:dyDescent="0.2"/>
  <cols>
    <col min="1" max="16384" width="9.140625" style="593"/>
  </cols>
  <sheetData>
    <row r="2" spans="1:1" ht="15.75" x14ac:dyDescent="0.25">
      <c r="A2" s="592" t="s">
        <v>425</v>
      </c>
    </row>
  </sheetData>
  <pageMargins left="0.75" right="0.75" top="1" bottom="1" header="0.5" footer="0.5"/>
  <pageSetup scale="75" orientation="landscape" horizontalDpi="300" verticalDpi="300" r:id="rId1"/>
  <headerFooter alignWithMargins="0">
    <oddFooter>&amp;L&amp;F
&amp;A&amp;RPage &amp;P of &amp;N</oddFooter>
  </headerFooter>
  <customProperties>
    <customPr name="EpmWorksheetKeyString_GUID" r:id="rId2"/>
  </customPropertie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5" tint="0.79998168889431442"/>
  </sheetPr>
  <dimension ref="A1"/>
  <sheetViews>
    <sheetView workbookViewId="0">
      <selection activeCell="A2" sqref="A2"/>
    </sheetView>
  </sheetViews>
  <sheetFormatPr defaultColWidth="8.7109375" defaultRowHeight="12.75" x14ac:dyDescent="0.2"/>
  <cols>
    <col min="1" max="16384" width="8.7109375" style="4"/>
  </cols>
  <sheetData/>
  <pageMargins left="0.7" right="0.7" top="0.75" bottom="0.75" header="0.3" footer="0.3"/>
  <customProperties>
    <customPr name="_pios_id" r:id="rId1"/>
    <customPr name="EpmWorksheetKeyString_GUID" r:id="rId2"/>
  </customPropertie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4"/>
  <dimension ref="A1:JY142"/>
  <sheetViews>
    <sheetView zoomScaleNormal="100" workbookViewId="0">
      <pane xSplit="3" ySplit="4" topLeftCell="JI5" activePane="bottomRight" state="frozen"/>
      <selection activeCell="A2" sqref="A2"/>
      <selection pane="topRight" activeCell="A2" sqref="A2"/>
      <selection pane="bottomLeft" activeCell="A2" sqref="A2"/>
      <selection pane="bottomRight" activeCell="JM35" sqref="JM35"/>
    </sheetView>
  </sheetViews>
  <sheetFormatPr defaultColWidth="9.140625" defaultRowHeight="11.25" outlineLevelCol="1" x14ac:dyDescent="0.2"/>
  <cols>
    <col min="1" max="1" width="6.42578125" style="49" customWidth="1"/>
    <col min="2" max="2" width="43.85546875" style="49" customWidth="1"/>
    <col min="3" max="3" width="11.5703125" style="49" customWidth="1"/>
    <col min="4" max="4" width="13.5703125" style="49" hidden="1" customWidth="1"/>
    <col min="5" max="8" width="11.5703125" style="49" hidden="1" customWidth="1"/>
    <col min="9" max="11" width="11.28515625" style="49" hidden="1" customWidth="1"/>
    <col min="12" max="22" width="12.140625" style="49" hidden="1" customWidth="1"/>
    <col min="23" max="34" width="11.28515625" style="49" hidden="1" customWidth="1"/>
    <col min="35" max="37" width="10.7109375" style="49" hidden="1" customWidth="1"/>
    <col min="38" max="38" width="11" style="49" hidden="1" customWidth="1"/>
    <col min="39" max="40" width="10.7109375" style="49" hidden="1" customWidth="1"/>
    <col min="41" max="41" width="11" style="49" hidden="1" customWidth="1"/>
    <col min="42" max="42" width="10.85546875" style="49" hidden="1" customWidth="1"/>
    <col min="43" max="44" width="11.28515625" style="49" hidden="1" customWidth="1"/>
    <col min="45" max="45" width="10.85546875" style="49" hidden="1" customWidth="1"/>
    <col min="46" max="49" width="10.7109375" style="49" hidden="1" customWidth="1"/>
    <col min="50" max="50" width="11" style="49" hidden="1" customWidth="1"/>
    <col min="51" max="52" width="10.7109375" style="49" hidden="1" customWidth="1"/>
    <col min="53" max="55" width="11.28515625" style="49" hidden="1" customWidth="1"/>
    <col min="56" max="57" width="10.85546875" style="49" hidden="1" customWidth="1"/>
    <col min="58" max="61" width="10.7109375" style="49" hidden="1" customWidth="1"/>
    <col min="62" max="62" width="11" style="49" hidden="1" customWidth="1"/>
    <col min="63" max="63" width="11.42578125" style="49" hidden="1" customWidth="1"/>
    <col min="64" max="64" width="11.28515625" style="49" hidden="1" customWidth="1"/>
    <col min="65" max="65" width="11" style="49" hidden="1" customWidth="1"/>
    <col min="66" max="67" width="11.28515625" style="49" hidden="1" customWidth="1"/>
    <col min="68" max="68" width="11.7109375" style="49" hidden="1" customWidth="1"/>
    <col min="69" max="69" width="11.28515625" style="49" hidden="1" customWidth="1"/>
    <col min="70" max="70" width="10.28515625" style="49" hidden="1" customWidth="1"/>
    <col min="71" max="76" width="11.28515625" style="49" hidden="1" customWidth="1"/>
    <col min="77" max="77" width="12.42578125" style="49" hidden="1" customWidth="1"/>
    <col min="78" max="79" width="12.140625" style="49" hidden="1" customWidth="1"/>
    <col min="80" max="88" width="11.28515625" style="49" hidden="1" customWidth="1"/>
    <col min="89" max="89" width="13.140625" style="49" hidden="1" customWidth="1"/>
    <col min="90" max="90" width="13.42578125" style="49" hidden="1" customWidth="1"/>
    <col min="91" max="91" width="11.42578125" style="49" hidden="1" customWidth="1"/>
    <col min="92" max="92" width="11.28515625" style="49" hidden="1" customWidth="1"/>
    <col min="93" max="93" width="10.28515625" style="49" hidden="1" customWidth="1"/>
    <col min="94" max="110" width="11.28515625" style="49" hidden="1" customWidth="1"/>
    <col min="111" max="111" width="12.28515625" style="49" hidden="1" customWidth="1"/>
    <col min="112" max="115" width="11.28515625" style="49" hidden="1" customWidth="1"/>
    <col min="116" max="117" width="10.85546875" style="49" hidden="1" customWidth="1"/>
    <col min="118" max="118" width="10.5703125" style="49" hidden="1" customWidth="1"/>
    <col min="119" max="120" width="10.7109375" style="49" hidden="1" customWidth="1"/>
    <col min="121" max="121" width="11.28515625" style="49" hidden="1" customWidth="1"/>
    <col min="122" max="122" width="11" style="49" hidden="1" customWidth="1"/>
    <col min="123" max="123" width="10.5703125" style="49" hidden="1" customWidth="1"/>
    <col min="124" max="124" width="10.42578125" style="49" hidden="1" customWidth="1"/>
    <col min="125" max="125" width="11" style="49" hidden="1" customWidth="1"/>
    <col min="126" max="126" width="10.85546875" style="49" hidden="1" customWidth="1"/>
    <col min="127" max="127" width="10.5703125" style="49" hidden="1" customWidth="1"/>
    <col min="128" max="129" width="10.85546875" style="49" hidden="1" customWidth="1"/>
    <col min="130" max="130" width="11.28515625" style="49" hidden="1" customWidth="1"/>
    <col min="131" max="136" width="11.28515625" style="156" hidden="1" customWidth="1"/>
    <col min="137" max="137" width="11" style="156" hidden="1" customWidth="1"/>
    <col min="138" max="138" width="10.85546875" style="156" hidden="1" customWidth="1"/>
    <col min="139" max="139" width="10.5703125" style="156" hidden="1" customWidth="1"/>
    <col min="140" max="141" width="10.85546875" style="156" hidden="1" customWidth="1"/>
    <col min="142" max="147" width="11.28515625" style="156" hidden="1" customWidth="1"/>
    <col min="148" max="148" width="10.42578125" style="156" hidden="1" customWidth="1"/>
    <col min="149" max="149" width="11" style="156" hidden="1" customWidth="1"/>
    <col min="150" max="150" width="10.85546875" style="156" hidden="1" customWidth="1"/>
    <col min="151" max="151" width="10.5703125" style="156" hidden="1" customWidth="1"/>
    <col min="152" max="153" width="10.85546875" style="156" hidden="1" customWidth="1"/>
    <col min="154" max="159" width="11.28515625" style="156" hidden="1" customWidth="1"/>
    <col min="160" max="160" width="10.42578125" style="156" hidden="1" customWidth="1"/>
    <col min="161" max="161" width="11" style="156" hidden="1" customWidth="1"/>
    <col min="162" max="162" width="10.85546875" style="156" hidden="1" customWidth="1"/>
    <col min="163" max="163" width="10.5703125" style="156" hidden="1" customWidth="1"/>
    <col min="164" max="165" width="10.85546875" style="156" hidden="1" customWidth="1"/>
    <col min="166" max="166" width="10.5703125" style="156" hidden="1" customWidth="1"/>
    <col min="167" max="169" width="10.7109375" style="156" hidden="1" customWidth="1"/>
    <col min="170" max="170" width="11" style="156" hidden="1" customWidth="1"/>
    <col min="171" max="171" width="10.5703125" style="156" hidden="1" customWidth="1"/>
    <col min="172" max="172" width="10.7109375" style="156" hidden="1" customWidth="1"/>
    <col min="173" max="173" width="11" style="156" hidden="1" customWidth="1"/>
    <col min="174" max="174" width="10.85546875" style="156" hidden="1" customWidth="1"/>
    <col min="175" max="175" width="10.7109375" style="156" hidden="1" customWidth="1"/>
    <col min="176" max="177" width="10.85546875" style="156" hidden="1" customWidth="1"/>
    <col min="178" max="178" width="10.5703125" style="156" hidden="1" customWidth="1"/>
    <col min="179" max="181" width="10.7109375" style="156" hidden="1" customWidth="1"/>
    <col min="182" max="182" width="11" style="156" hidden="1" customWidth="1"/>
    <col min="183" max="184" width="10.7109375" style="156" hidden="1" customWidth="1"/>
    <col min="185" max="185" width="11" style="156" hidden="1" customWidth="1"/>
    <col min="186" max="186" width="10.85546875" style="156" hidden="1" customWidth="1"/>
    <col min="187" max="187" width="10.7109375" style="156" hidden="1" customWidth="1"/>
    <col min="188" max="189" width="10.85546875" style="156" hidden="1" customWidth="1"/>
    <col min="190" max="190" width="10.5703125" style="156" hidden="1" customWidth="1"/>
    <col min="191" max="194" width="11.28515625" style="156" hidden="1" customWidth="1"/>
    <col min="195" max="195" width="10.5703125" style="156" hidden="1" customWidth="1"/>
    <col min="196" max="196" width="10.42578125" style="156" hidden="1" customWidth="1"/>
    <col min="197" max="197" width="11" style="156" hidden="1" customWidth="1"/>
    <col min="198" max="198" width="11.140625" style="156" hidden="1" customWidth="1"/>
    <col min="199" max="199" width="10.7109375" style="156" hidden="1" customWidth="1"/>
    <col min="200" max="202" width="10.42578125" style="156" hidden="1" customWidth="1"/>
    <col min="203" max="205" width="11.28515625" style="156" hidden="1" customWidth="1"/>
    <col min="206" max="213" width="10.42578125" style="156" hidden="1" customWidth="1"/>
    <col min="214" max="214" width="13.28515625" style="156" customWidth="1" outlineLevel="1"/>
    <col min="215" max="223" width="14.5703125" style="156" customWidth="1" outlineLevel="1"/>
    <col min="224" max="224" width="14" style="156" customWidth="1" outlineLevel="1"/>
    <col min="225" max="227" width="13.28515625" style="156" customWidth="1" outlineLevel="1"/>
    <col min="228" max="229" width="14" style="156" customWidth="1" outlineLevel="1"/>
    <col min="230" max="230" width="12.85546875" style="156" customWidth="1" outlineLevel="1"/>
    <col min="231" max="232" width="13.28515625" style="156" customWidth="1" outlineLevel="1"/>
    <col min="233" max="235" width="14.5703125" style="156" customWidth="1" outlineLevel="1"/>
    <col min="236" max="236" width="15.7109375" style="156" customWidth="1" outlineLevel="1"/>
    <col min="237" max="245" width="14.5703125" style="156" customWidth="1" outlineLevel="1"/>
    <col min="246" max="246" width="13.85546875" style="156" customWidth="1" outlineLevel="1"/>
    <col min="247" max="247" width="14.5703125" style="156" customWidth="1" outlineLevel="1"/>
    <col min="248" max="248" width="13.85546875" style="156" customWidth="1" outlineLevel="1"/>
    <col min="249" max="249" width="14.42578125" style="156" customWidth="1" outlineLevel="1"/>
    <col min="250" max="257" width="13.85546875" style="156" customWidth="1" outlineLevel="1"/>
    <col min="258" max="259" width="14.5703125" style="156" bestFit="1" customWidth="1"/>
    <col min="260" max="260" width="16.140625" style="156" bestFit="1" customWidth="1"/>
    <col min="261" max="264" width="15.7109375" style="156" bestFit="1" customWidth="1"/>
    <col min="265" max="271" width="15.28515625" style="156" bestFit="1" customWidth="1"/>
    <col min="272" max="272" width="14.5703125" style="49" bestFit="1" customWidth="1"/>
    <col min="273" max="283" width="14" style="49" bestFit="1" customWidth="1"/>
    <col min="284" max="284" width="9.140625" style="49"/>
    <col min="285" max="285" width="15.7109375" style="49" bestFit="1" customWidth="1"/>
    <col min="286" max="16384" width="9.140625" style="49"/>
  </cols>
  <sheetData>
    <row r="1" spans="1:283" x14ac:dyDescent="0.2">
      <c r="C1" s="184"/>
      <c r="D1" s="184"/>
      <c r="E1" s="184"/>
      <c r="F1" s="184"/>
      <c r="G1" s="184"/>
      <c r="H1" s="184"/>
      <c r="I1" s="184"/>
      <c r="J1" s="184"/>
      <c r="K1" s="184"/>
      <c r="L1" s="184"/>
      <c r="M1" s="184"/>
      <c r="N1" s="184"/>
      <c r="O1" s="184"/>
      <c r="P1" s="184"/>
      <c r="Q1" s="184"/>
      <c r="R1" s="184"/>
      <c r="S1" s="184"/>
      <c r="T1" s="184"/>
      <c r="U1" s="184"/>
      <c r="V1" s="184"/>
      <c r="W1" s="184"/>
      <c r="X1" s="184"/>
      <c r="Y1" s="184"/>
      <c r="Z1" s="184"/>
      <c r="AA1" s="184"/>
      <c r="AB1" s="184"/>
      <c r="AC1" s="184"/>
      <c r="AD1" s="184"/>
      <c r="AE1" s="184"/>
      <c r="AF1" s="184"/>
      <c r="AG1" s="184"/>
      <c r="AH1" s="184"/>
      <c r="AI1" s="184"/>
      <c r="AJ1" s="184"/>
      <c r="AK1" s="184"/>
      <c r="AL1" s="184"/>
      <c r="AM1" s="184"/>
      <c r="AN1" s="184"/>
      <c r="AO1" s="184"/>
      <c r="AP1" s="184"/>
      <c r="AQ1" s="184"/>
      <c r="AR1" s="184"/>
      <c r="AS1" s="184"/>
      <c r="AT1" s="184"/>
      <c r="AU1" s="184"/>
      <c r="AV1" s="184"/>
      <c r="AW1" s="184"/>
      <c r="AX1" s="184"/>
      <c r="AY1" s="184"/>
      <c r="AZ1" s="184"/>
      <c r="BA1" s="184"/>
      <c r="BB1" s="184"/>
      <c r="BC1" s="184"/>
      <c r="BD1" s="184"/>
      <c r="BE1" s="184"/>
      <c r="BF1" s="184"/>
      <c r="BG1" s="184"/>
      <c r="BH1" s="184"/>
      <c r="BI1" s="184"/>
      <c r="BJ1" s="184"/>
      <c r="BK1" s="184"/>
      <c r="BL1" s="184"/>
      <c r="BM1" s="184"/>
      <c r="BN1" s="184"/>
      <c r="BO1" s="184"/>
      <c r="BP1" s="184"/>
      <c r="BQ1" s="184"/>
      <c r="BR1" s="184"/>
      <c r="BS1" s="184"/>
      <c r="BT1" s="184"/>
      <c r="BU1" s="184"/>
      <c r="BV1" s="184"/>
      <c r="BW1" s="184"/>
      <c r="BX1" s="184"/>
      <c r="BY1" s="184"/>
      <c r="BZ1" s="184"/>
      <c r="CA1" s="184"/>
      <c r="CB1" s="184"/>
      <c r="CC1" s="184"/>
      <c r="CD1" s="184"/>
      <c r="CE1" s="184"/>
      <c r="CF1" s="184"/>
      <c r="CG1" s="184"/>
      <c r="CH1" s="184"/>
      <c r="CI1" s="184"/>
      <c r="CJ1" s="184"/>
      <c r="CK1" s="184"/>
      <c r="CL1" s="184"/>
      <c r="CM1" s="184"/>
      <c r="CN1" s="184"/>
      <c r="CO1" s="184"/>
      <c r="CP1" s="184"/>
      <c r="CQ1" s="184"/>
      <c r="CR1" s="184"/>
      <c r="CS1" s="184"/>
      <c r="CT1" s="184"/>
      <c r="CU1" s="184"/>
      <c r="CV1" s="184"/>
      <c r="CW1" s="184"/>
      <c r="CX1" s="184"/>
      <c r="CY1" s="184"/>
      <c r="CZ1" s="184"/>
      <c r="DA1" s="184"/>
      <c r="DB1" s="184"/>
      <c r="DC1" s="184"/>
      <c r="DD1" s="184"/>
      <c r="DE1" s="184"/>
      <c r="DF1" s="184"/>
      <c r="DG1" s="184"/>
      <c r="DH1" s="184"/>
      <c r="DI1" s="184"/>
      <c r="DJ1" s="184"/>
      <c r="DK1" s="184"/>
      <c r="DL1" s="184"/>
      <c r="DM1" s="184"/>
      <c r="DN1" s="184"/>
      <c r="DO1" s="184"/>
      <c r="DP1" s="184"/>
      <c r="DQ1" s="184"/>
      <c r="DR1" s="184"/>
      <c r="DS1" s="184"/>
      <c r="DT1" s="184"/>
      <c r="DU1" s="184"/>
      <c r="DV1" s="184"/>
      <c r="DW1" s="184"/>
      <c r="DX1" s="184"/>
      <c r="DY1" s="184"/>
      <c r="DZ1" s="184"/>
      <c r="EA1" s="185"/>
      <c r="EB1" s="185"/>
      <c r="EC1" s="185"/>
      <c r="ED1" s="185"/>
      <c r="EE1" s="185"/>
      <c r="EF1" s="185"/>
      <c r="EG1" s="185"/>
      <c r="EH1" s="185"/>
      <c r="EI1" s="185"/>
      <c r="EJ1" s="185"/>
      <c r="EK1" s="185"/>
      <c r="EL1" s="185"/>
      <c r="EM1" s="185"/>
      <c r="EN1" s="185"/>
      <c r="EO1" s="185"/>
      <c r="EP1" s="185"/>
      <c r="EQ1" s="185"/>
      <c r="ER1" s="185"/>
      <c r="ES1" s="185"/>
      <c r="ET1" s="185"/>
      <c r="EU1" s="185"/>
      <c r="EV1" s="185"/>
      <c r="EW1" s="185"/>
      <c r="EX1" s="185"/>
      <c r="EY1" s="185"/>
      <c r="EZ1" s="185"/>
      <c r="FA1" s="185"/>
      <c r="FB1" s="185"/>
      <c r="FC1" s="185"/>
      <c r="FD1" s="185"/>
      <c r="FE1" s="185"/>
      <c r="FF1" s="185"/>
      <c r="FG1" s="185"/>
      <c r="FH1" s="185"/>
      <c r="FI1" s="185"/>
      <c r="FJ1" s="185"/>
      <c r="FK1" s="185"/>
      <c r="FL1" s="185"/>
      <c r="FM1" s="185"/>
      <c r="FN1" s="185"/>
      <c r="FO1" s="185"/>
      <c r="FP1" s="185"/>
      <c r="FQ1" s="185"/>
      <c r="FR1" s="185"/>
      <c r="FS1" s="185"/>
      <c r="FT1" s="185"/>
      <c r="FU1" s="185"/>
      <c r="FV1" s="185"/>
      <c r="FW1" s="185"/>
      <c r="FX1" s="185"/>
      <c r="FY1" s="185"/>
      <c r="FZ1" s="185"/>
      <c r="GA1" s="185"/>
      <c r="GB1" s="185"/>
      <c r="GC1" s="185"/>
      <c r="GD1" s="185"/>
      <c r="GE1" s="185"/>
      <c r="GF1" s="185"/>
      <c r="GG1" s="185"/>
      <c r="GH1" s="185"/>
      <c r="GI1" s="185"/>
      <c r="GJ1" s="185"/>
      <c r="GK1" s="185"/>
      <c r="GL1" s="185"/>
      <c r="GM1" s="185"/>
      <c r="GN1" s="185"/>
      <c r="GO1" s="185"/>
      <c r="GP1" s="186"/>
      <c r="GQ1" s="186"/>
      <c r="GR1" s="186"/>
      <c r="GS1" s="186"/>
      <c r="GT1" s="186"/>
      <c r="GU1" s="186"/>
      <c r="GV1" s="186"/>
      <c r="GW1" s="186"/>
      <c r="GX1" s="186"/>
      <c r="GY1" s="186"/>
      <c r="GZ1" s="186"/>
      <c r="HA1" s="186"/>
      <c r="HB1" s="186"/>
      <c r="HC1" s="186"/>
      <c r="HD1" s="186"/>
      <c r="HE1" s="186"/>
      <c r="HF1" s="186"/>
      <c r="HG1" s="186"/>
      <c r="HH1" s="186"/>
      <c r="HI1" s="186"/>
      <c r="HJ1" s="186"/>
      <c r="HK1" s="186"/>
      <c r="HL1" s="186"/>
      <c r="HM1" s="186"/>
      <c r="HN1" s="186"/>
      <c r="HO1" s="186"/>
      <c r="HP1" s="186"/>
      <c r="HQ1" s="186"/>
      <c r="HR1" s="186"/>
      <c r="HS1" s="186"/>
      <c r="HT1" s="186"/>
      <c r="HU1" s="186"/>
      <c r="HV1" s="186"/>
      <c r="HW1" s="186"/>
      <c r="HX1" s="186"/>
      <c r="HY1" s="186"/>
      <c r="HZ1" s="186"/>
      <c r="IA1" s="186"/>
      <c r="IB1" s="186"/>
      <c r="IC1" s="186"/>
      <c r="ID1" s="186"/>
      <c r="IE1" s="186"/>
      <c r="IF1" s="186"/>
      <c r="IG1" s="186"/>
      <c r="IH1" s="186"/>
      <c r="II1" s="186"/>
      <c r="IJ1" s="186"/>
      <c r="IK1" s="186"/>
      <c r="IL1" s="186"/>
      <c r="IM1" s="186"/>
      <c r="IN1" s="186"/>
      <c r="IO1" s="186"/>
      <c r="IP1" s="186"/>
      <c r="IQ1" s="186"/>
      <c r="IR1" s="186"/>
      <c r="IS1" s="186"/>
      <c r="IT1" s="186"/>
      <c r="IU1" s="186"/>
      <c r="IV1" s="186"/>
      <c r="IW1" s="186"/>
      <c r="IX1" s="186"/>
      <c r="IY1" s="186"/>
      <c r="IZ1" s="186"/>
      <c r="JA1" s="186"/>
      <c r="JB1" s="186"/>
      <c r="JC1" s="186"/>
      <c r="JD1" s="186"/>
      <c r="JE1" s="186"/>
      <c r="JF1" s="186"/>
      <c r="JG1" s="186"/>
      <c r="JH1" s="186"/>
      <c r="JI1" s="186"/>
      <c r="JJ1" s="186"/>
      <c r="JK1" s="186"/>
      <c r="JL1" s="186"/>
      <c r="JM1" s="186"/>
      <c r="JN1" s="186"/>
      <c r="JO1" s="186"/>
      <c r="JP1" s="186"/>
      <c r="JQ1" s="186"/>
      <c r="JR1" s="186"/>
      <c r="JS1" s="186"/>
      <c r="JT1" s="186"/>
      <c r="JU1" s="186"/>
      <c r="JV1" s="186"/>
      <c r="JW1" s="186"/>
    </row>
    <row r="2" spans="1:283" ht="11.25" customHeight="1" x14ac:dyDescent="0.2">
      <c r="Y2" s="187"/>
      <c r="Z2" s="187"/>
      <c r="AA2" s="187"/>
      <c r="AB2" s="187"/>
      <c r="AC2" s="187"/>
      <c r="AD2" s="187"/>
      <c r="AE2" s="187"/>
      <c r="AF2" s="187"/>
      <c r="AG2" s="187"/>
      <c r="AH2" s="187"/>
      <c r="AI2" s="187"/>
      <c r="AJ2" s="187"/>
      <c r="AK2" s="187"/>
      <c r="AL2" s="187"/>
      <c r="AM2" s="187"/>
      <c r="AN2" s="187"/>
      <c r="AO2" s="187"/>
      <c r="AP2" s="187"/>
      <c r="AQ2" s="187"/>
      <c r="AR2" s="187"/>
      <c r="AS2" s="187"/>
      <c r="AT2" s="187"/>
      <c r="AU2" s="187"/>
      <c r="AV2" s="187"/>
      <c r="AW2" s="187"/>
      <c r="AX2" s="187"/>
      <c r="CI2" s="156"/>
      <c r="CJ2" s="156"/>
      <c r="ET2" s="47"/>
      <c r="EU2" s="47"/>
      <c r="EV2" s="47"/>
      <c r="EW2" s="47"/>
      <c r="EX2" s="47"/>
      <c r="EY2" s="47"/>
      <c r="EZ2" s="47"/>
      <c r="FA2" s="47"/>
      <c r="FB2" s="47"/>
      <c r="FC2" s="47"/>
      <c r="FD2" s="47"/>
      <c r="FE2" s="47"/>
      <c r="FF2" s="47"/>
      <c r="FG2" s="47"/>
      <c r="FH2" s="47"/>
      <c r="FI2" s="47"/>
      <c r="FJ2" s="47"/>
      <c r="FK2" s="47"/>
      <c r="FL2" s="47"/>
      <c r="FM2" s="47"/>
      <c r="FN2" s="47"/>
      <c r="FO2" s="47"/>
      <c r="FP2" s="47"/>
      <c r="FQ2" s="47"/>
      <c r="FR2" s="47"/>
      <c r="FS2" s="47"/>
      <c r="FT2" s="47"/>
      <c r="FU2" s="47"/>
      <c r="FV2" s="47"/>
      <c r="FW2" s="47"/>
      <c r="FX2" s="47"/>
      <c r="FY2" s="47"/>
      <c r="FZ2" s="47"/>
      <c r="GA2" s="47"/>
      <c r="GD2" s="47"/>
      <c r="GE2" s="47"/>
      <c r="GF2" s="47"/>
      <c r="GG2" s="47"/>
      <c r="GH2" s="47"/>
      <c r="GI2" s="47"/>
      <c r="GJ2" s="47"/>
      <c r="GK2" s="47"/>
      <c r="GL2" s="47"/>
      <c r="GM2" s="47"/>
      <c r="JJ2" s="188"/>
      <c r="JK2" s="561" t="s">
        <v>0</v>
      </c>
      <c r="JL2" s="562"/>
      <c r="JM2" s="562"/>
      <c r="JN2" s="562"/>
      <c r="JO2" s="562"/>
      <c r="JP2" s="562"/>
      <c r="JQ2" s="563"/>
      <c r="JR2" s="561" t="s">
        <v>0</v>
      </c>
      <c r="JS2" s="562"/>
      <c r="JT2" s="562"/>
      <c r="JU2" s="562"/>
      <c r="JV2" s="562"/>
      <c r="JW2" s="562"/>
    </row>
    <row r="3" spans="1:283" x14ac:dyDescent="0.2">
      <c r="A3" s="47"/>
      <c r="C3" s="156"/>
      <c r="D3" s="189" t="str">
        <f t="shared" ref="D3:AV3" si="0">$AX$3</f>
        <v>Actual</v>
      </c>
      <c r="E3" s="189" t="str">
        <f t="shared" si="0"/>
        <v>Actual</v>
      </c>
      <c r="F3" s="189" t="str">
        <f t="shared" si="0"/>
        <v>Actual</v>
      </c>
      <c r="G3" s="189" t="str">
        <f t="shared" si="0"/>
        <v>Actual</v>
      </c>
      <c r="H3" s="189" t="str">
        <f t="shared" si="0"/>
        <v>Actual</v>
      </c>
      <c r="I3" s="189" t="str">
        <f t="shared" si="0"/>
        <v>Actual</v>
      </c>
      <c r="J3" s="189" t="str">
        <f t="shared" si="0"/>
        <v>Actual</v>
      </c>
      <c r="K3" s="189" t="str">
        <f t="shared" si="0"/>
        <v>Actual</v>
      </c>
      <c r="L3" s="189" t="str">
        <f t="shared" si="0"/>
        <v>Actual</v>
      </c>
      <c r="M3" s="189" t="str">
        <f t="shared" si="0"/>
        <v>Actual</v>
      </c>
      <c r="N3" s="189" t="str">
        <f t="shared" si="0"/>
        <v>Actual</v>
      </c>
      <c r="O3" s="189" t="str">
        <f t="shared" si="0"/>
        <v>Actual</v>
      </c>
      <c r="P3" s="189" t="str">
        <f t="shared" si="0"/>
        <v>Actual</v>
      </c>
      <c r="Q3" s="189" t="str">
        <f t="shared" si="0"/>
        <v>Actual</v>
      </c>
      <c r="R3" s="189" t="str">
        <f t="shared" si="0"/>
        <v>Actual</v>
      </c>
      <c r="S3" s="189" t="str">
        <f t="shared" si="0"/>
        <v>Actual</v>
      </c>
      <c r="T3" s="189" t="str">
        <f t="shared" si="0"/>
        <v>Actual</v>
      </c>
      <c r="U3" s="189" t="str">
        <f t="shared" si="0"/>
        <v>Actual</v>
      </c>
      <c r="V3" s="189" t="str">
        <f t="shared" si="0"/>
        <v>Actual</v>
      </c>
      <c r="W3" s="189" t="str">
        <f t="shared" si="0"/>
        <v>Actual</v>
      </c>
      <c r="X3" s="189" t="str">
        <f t="shared" si="0"/>
        <v>Actual</v>
      </c>
      <c r="Y3" s="189" t="str">
        <f t="shared" si="0"/>
        <v>Actual</v>
      </c>
      <c r="Z3" s="189" t="str">
        <f t="shared" si="0"/>
        <v>Actual</v>
      </c>
      <c r="AA3" s="189" t="str">
        <f t="shared" si="0"/>
        <v>Actual</v>
      </c>
      <c r="AB3" s="189" t="str">
        <f t="shared" si="0"/>
        <v>Actual</v>
      </c>
      <c r="AC3" s="189" t="str">
        <f t="shared" si="0"/>
        <v>Actual</v>
      </c>
      <c r="AD3" s="189" t="str">
        <f t="shared" si="0"/>
        <v>Actual</v>
      </c>
      <c r="AE3" s="189" t="str">
        <f t="shared" si="0"/>
        <v>Actual</v>
      </c>
      <c r="AF3" s="189" t="str">
        <f t="shared" si="0"/>
        <v>Actual</v>
      </c>
      <c r="AG3" s="189" t="str">
        <f t="shared" si="0"/>
        <v>Actual</v>
      </c>
      <c r="AH3" s="189" t="str">
        <f t="shared" si="0"/>
        <v>Actual</v>
      </c>
      <c r="AI3" s="189" t="str">
        <f t="shared" si="0"/>
        <v>Actual</v>
      </c>
      <c r="AJ3" s="189" t="str">
        <f t="shared" si="0"/>
        <v>Actual</v>
      </c>
      <c r="AK3" s="189" t="str">
        <f t="shared" si="0"/>
        <v>Actual</v>
      </c>
      <c r="AL3" s="189" t="str">
        <f t="shared" si="0"/>
        <v>Actual</v>
      </c>
      <c r="AM3" s="189" t="str">
        <f t="shared" si="0"/>
        <v>Actual</v>
      </c>
      <c r="AN3" s="189" t="str">
        <f t="shared" si="0"/>
        <v>Actual</v>
      </c>
      <c r="AO3" s="189" t="str">
        <f t="shared" si="0"/>
        <v>Actual</v>
      </c>
      <c r="AP3" s="189" t="str">
        <f t="shared" si="0"/>
        <v>Actual</v>
      </c>
      <c r="AQ3" s="189" t="str">
        <f t="shared" si="0"/>
        <v>Actual</v>
      </c>
      <c r="AR3" s="189" t="str">
        <f t="shared" si="0"/>
        <v>Actual</v>
      </c>
      <c r="AS3" s="189" t="str">
        <f t="shared" si="0"/>
        <v>Actual</v>
      </c>
      <c r="AT3" s="189" t="str">
        <f t="shared" si="0"/>
        <v>Actual</v>
      </c>
      <c r="AU3" s="189" t="str">
        <f t="shared" si="0"/>
        <v>Actual</v>
      </c>
      <c r="AV3" s="189" t="str">
        <f t="shared" si="0"/>
        <v>Actual</v>
      </c>
      <c r="AW3" s="189" t="str">
        <f>$AX$3</f>
        <v>Actual</v>
      </c>
      <c r="AX3" s="189" t="s">
        <v>199</v>
      </c>
      <c r="AY3" s="189" t="s">
        <v>199</v>
      </c>
      <c r="AZ3" s="189" t="s">
        <v>199</v>
      </c>
      <c r="BA3" s="189" t="s">
        <v>199</v>
      </c>
      <c r="BB3" s="189" t="s">
        <v>199</v>
      </c>
      <c r="BC3" s="189" t="s">
        <v>199</v>
      </c>
      <c r="BD3" s="189" t="s">
        <v>199</v>
      </c>
      <c r="BE3" s="189" t="s">
        <v>199</v>
      </c>
      <c r="BF3" s="189" t="s">
        <v>199</v>
      </c>
      <c r="BG3" s="189" t="s">
        <v>199</v>
      </c>
      <c r="BH3" s="189" t="s">
        <v>199</v>
      </c>
      <c r="BI3" s="189" t="s">
        <v>199</v>
      </c>
      <c r="BJ3" s="66" t="s">
        <v>199</v>
      </c>
      <c r="BK3" s="66" t="s">
        <v>199</v>
      </c>
      <c r="BL3" s="66" t="s">
        <v>199</v>
      </c>
      <c r="BM3" s="66" t="s">
        <v>199</v>
      </c>
      <c r="BN3" s="66" t="s">
        <v>199</v>
      </c>
      <c r="BO3" s="66" t="s">
        <v>199</v>
      </c>
      <c r="BP3" s="66" t="s">
        <v>199</v>
      </c>
      <c r="BQ3" s="66" t="s">
        <v>199</v>
      </c>
      <c r="BR3" s="66" t="s">
        <v>199</v>
      </c>
      <c r="BS3" s="66" t="s">
        <v>199</v>
      </c>
      <c r="BT3" s="66" t="s">
        <v>199</v>
      </c>
      <c r="BU3" s="66" t="s">
        <v>199</v>
      </c>
      <c r="BV3" s="66" t="s">
        <v>199</v>
      </c>
      <c r="BW3" s="66" t="s">
        <v>199</v>
      </c>
      <c r="BX3" s="66" t="s">
        <v>199</v>
      </c>
      <c r="BY3" s="66" t="s">
        <v>199</v>
      </c>
      <c r="BZ3" s="66" t="s">
        <v>199</v>
      </c>
      <c r="CA3" s="66" t="s">
        <v>199</v>
      </c>
      <c r="CB3" s="190" t="s">
        <v>199</v>
      </c>
      <c r="CC3" s="190" t="s">
        <v>199</v>
      </c>
      <c r="CD3" s="190" t="s">
        <v>199</v>
      </c>
      <c r="CE3" s="190" t="s">
        <v>199</v>
      </c>
      <c r="CF3" s="190" t="s">
        <v>199</v>
      </c>
      <c r="CG3" s="190" t="s">
        <v>199</v>
      </c>
      <c r="CH3" s="190" t="s">
        <v>199</v>
      </c>
      <c r="CI3" s="190" t="s">
        <v>199</v>
      </c>
      <c r="CJ3" s="190" t="s">
        <v>199</v>
      </c>
      <c r="CK3" s="190" t="s">
        <v>199</v>
      </c>
      <c r="CL3" s="190" t="s">
        <v>199</v>
      </c>
      <c r="CM3" s="190" t="s">
        <v>199</v>
      </c>
      <c r="CN3" s="190" t="s">
        <v>199</v>
      </c>
      <c r="CO3" s="190" t="s">
        <v>199</v>
      </c>
      <c r="CP3" s="190" t="s">
        <v>199</v>
      </c>
      <c r="CQ3" s="190" t="s">
        <v>199</v>
      </c>
      <c r="CR3" s="190" t="s">
        <v>199</v>
      </c>
      <c r="CS3" s="190" t="s">
        <v>199</v>
      </c>
      <c r="CT3" s="190" t="s">
        <v>199</v>
      </c>
      <c r="CU3" s="190" t="s">
        <v>199</v>
      </c>
      <c r="CV3" s="190" t="s">
        <v>199</v>
      </c>
      <c r="CW3" s="190" t="s">
        <v>199</v>
      </c>
      <c r="CX3" s="190" t="s">
        <v>199</v>
      </c>
      <c r="CY3" s="190" t="s">
        <v>199</v>
      </c>
      <c r="CZ3" s="190" t="s">
        <v>199</v>
      </c>
      <c r="DA3" s="190" t="s">
        <v>199</v>
      </c>
      <c r="DB3" s="190" t="s">
        <v>199</v>
      </c>
      <c r="DC3" s="190" t="s">
        <v>199</v>
      </c>
      <c r="DD3" s="190" t="s">
        <v>199</v>
      </c>
      <c r="DE3" s="190" t="s">
        <v>199</v>
      </c>
      <c r="DF3" s="190" t="s">
        <v>199</v>
      </c>
      <c r="DG3" s="190" t="s">
        <v>199</v>
      </c>
      <c r="DH3" s="190" t="s">
        <v>200</v>
      </c>
      <c r="DI3" s="190" t="s">
        <v>199</v>
      </c>
      <c r="DJ3" s="190" t="s">
        <v>199</v>
      </c>
      <c r="DK3" s="190" t="s">
        <v>199</v>
      </c>
      <c r="DL3" s="190" t="s">
        <v>199</v>
      </c>
      <c r="DM3" s="190" t="s">
        <v>199</v>
      </c>
      <c r="DN3" s="190" t="s">
        <v>199</v>
      </c>
      <c r="DO3" s="190" t="s">
        <v>199</v>
      </c>
      <c r="DP3" s="190" t="s">
        <v>199</v>
      </c>
      <c r="DQ3" s="190" t="s">
        <v>199</v>
      </c>
      <c r="DR3" s="190" t="s">
        <v>199</v>
      </c>
      <c r="DS3" s="190" t="s">
        <v>199</v>
      </c>
      <c r="DT3" s="190" t="s">
        <v>199</v>
      </c>
      <c r="DU3" s="190" t="s">
        <v>199</v>
      </c>
      <c r="DV3" s="190" t="s">
        <v>199</v>
      </c>
      <c r="DW3" s="190" t="s">
        <v>199</v>
      </c>
      <c r="DX3" s="190" t="s">
        <v>199</v>
      </c>
      <c r="DY3" s="190" t="s">
        <v>199</v>
      </c>
      <c r="DZ3" s="190" t="s">
        <v>199</v>
      </c>
      <c r="EA3" s="190" t="s">
        <v>199</v>
      </c>
      <c r="EB3" s="190" t="s">
        <v>199</v>
      </c>
      <c r="EC3" s="190" t="s">
        <v>199</v>
      </c>
      <c r="ED3" s="190" t="s">
        <v>199</v>
      </c>
      <c r="EE3" s="190" t="s">
        <v>199</v>
      </c>
      <c r="EF3" s="190" t="s">
        <v>199</v>
      </c>
      <c r="EG3" s="190" t="s">
        <v>199</v>
      </c>
      <c r="EH3" s="190" t="s">
        <v>199</v>
      </c>
      <c r="EI3" s="190" t="s">
        <v>199</v>
      </c>
      <c r="EJ3" s="190" t="s">
        <v>199</v>
      </c>
      <c r="EK3" s="190" t="s">
        <v>199</v>
      </c>
      <c r="EL3" s="190" t="s">
        <v>199</v>
      </c>
      <c r="EM3" s="190" t="s">
        <v>199</v>
      </c>
      <c r="EN3" s="190" t="s">
        <v>199</v>
      </c>
      <c r="EO3" s="190" t="s">
        <v>199</v>
      </c>
      <c r="EP3" s="190" t="s">
        <v>199</v>
      </c>
      <c r="EQ3" s="190" t="s">
        <v>199</v>
      </c>
      <c r="ER3" s="190" t="s">
        <v>199</v>
      </c>
      <c r="ES3" s="190" t="s">
        <v>199</v>
      </c>
      <c r="ET3" s="190" t="s">
        <v>199</v>
      </c>
      <c r="EU3" s="190" t="s">
        <v>199</v>
      </c>
      <c r="EV3" s="190" t="s">
        <v>199</v>
      </c>
      <c r="EW3" s="190" t="s">
        <v>199</v>
      </c>
      <c r="EX3" s="190" t="s">
        <v>199</v>
      </c>
      <c r="EY3" s="190" t="s">
        <v>199</v>
      </c>
      <c r="EZ3" s="190" t="s">
        <v>199</v>
      </c>
      <c r="FA3" s="190" t="s">
        <v>199</v>
      </c>
      <c r="FB3" s="190" t="s">
        <v>199</v>
      </c>
      <c r="FC3" s="190" t="s">
        <v>199</v>
      </c>
      <c r="FD3" s="190" t="s">
        <v>199</v>
      </c>
      <c r="FE3" s="190" t="s">
        <v>199</v>
      </c>
      <c r="FF3" s="191" t="s">
        <v>199</v>
      </c>
      <c r="FG3" s="191" t="s">
        <v>199</v>
      </c>
      <c r="FH3" s="191" t="s">
        <v>199</v>
      </c>
      <c r="FI3" s="191" t="s">
        <v>199</v>
      </c>
      <c r="FJ3" s="191" t="s">
        <v>199</v>
      </c>
      <c r="FK3" s="191" t="s">
        <v>199</v>
      </c>
      <c r="FL3" s="191" t="s">
        <v>199</v>
      </c>
      <c r="FM3" s="191" t="s">
        <v>199</v>
      </c>
      <c r="FN3" s="191" t="s">
        <v>199</v>
      </c>
      <c r="FO3" s="191" t="s">
        <v>199</v>
      </c>
      <c r="FP3" s="191" t="s">
        <v>199</v>
      </c>
      <c r="FQ3" s="191" t="s">
        <v>199</v>
      </c>
      <c r="FR3" s="191" t="s">
        <v>199</v>
      </c>
      <c r="FS3" s="191" t="s">
        <v>199</v>
      </c>
      <c r="FT3" s="191" t="s">
        <v>199</v>
      </c>
      <c r="FU3" s="191" t="s">
        <v>199</v>
      </c>
      <c r="FV3" s="191" t="s">
        <v>199</v>
      </c>
      <c r="FW3" s="191" t="s">
        <v>199</v>
      </c>
      <c r="FX3" s="191" t="s">
        <v>199</v>
      </c>
      <c r="FY3" s="191" t="s">
        <v>199</v>
      </c>
      <c r="FZ3" s="191" t="s">
        <v>199</v>
      </c>
      <c r="GA3" s="191" t="s">
        <v>199</v>
      </c>
      <c r="GB3" s="191" t="s">
        <v>199</v>
      </c>
      <c r="GC3" s="191" t="s">
        <v>199</v>
      </c>
      <c r="GD3" s="191" t="s">
        <v>199</v>
      </c>
      <c r="GE3" s="191" t="s">
        <v>199</v>
      </c>
      <c r="GF3" s="191" t="s">
        <v>199</v>
      </c>
      <c r="GG3" s="191" t="s">
        <v>199</v>
      </c>
      <c r="GH3" s="191" t="s">
        <v>199</v>
      </c>
      <c r="GI3" s="191" t="s">
        <v>199</v>
      </c>
      <c r="GJ3" s="191" t="s">
        <v>199</v>
      </c>
      <c r="GK3" s="191" t="s">
        <v>199</v>
      </c>
      <c r="GL3" s="191" t="s">
        <v>199</v>
      </c>
      <c r="GM3" s="191" t="s">
        <v>199</v>
      </c>
      <c r="GN3" s="191" t="s">
        <v>199</v>
      </c>
      <c r="GO3" s="191" t="s">
        <v>199</v>
      </c>
      <c r="GP3" s="191" t="s">
        <v>199</v>
      </c>
      <c r="GQ3" s="191" t="s">
        <v>199</v>
      </c>
      <c r="GR3" s="191" t="s">
        <v>199</v>
      </c>
      <c r="GS3" s="191" t="s">
        <v>199</v>
      </c>
      <c r="GT3" s="191" t="s">
        <v>199</v>
      </c>
      <c r="GU3" s="191" t="s">
        <v>199</v>
      </c>
      <c r="GV3" s="191" t="s">
        <v>199</v>
      </c>
      <c r="GW3" s="191" t="s">
        <v>199</v>
      </c>
      <c r="GX3" s="191" t="s">
        <v>199</v>
      </c>
      <c r="GY3" s="191" t="s">
        <v>199</v>
      </c>
      <c r="GZ3" s="191" t="s">
        <v>199</v>
      </c>
      <c r="HA3" s="191" t="s">
        <v>199</v>
      </c>
      <c r="HB3" s="191" t="s">
        <v>199</v>
      </c>
      <c r="HC3" s="191" t="s">
        <v>199</v>
      </c>
      <c r="HD3" s="191" t="s">
        <v>199</v>
      </c>
      <c r="HE3" s="191" t="s">
        <v>199</v>
      </c>
      <c r="HF3" s="191" t="s">
        <v>199</v>
      </c>
      <c r="HG3" s="191" t="s">
        <v>199</v>
      </c>
      <c r="HH3" s="191" t="s">
        <v>199</v>
      </c>
      <c r="HI3" s="191" t="s">
        <v>199</v>
      </c>
      <c r="HJ3" s="191" t="s">
        <v>199</v>
      </c>
      <c r="HK3" s="191" t="s">
        <v>199</v>
      </c>
      <c r="HL3" s="191" t="s">
        <v>199</v>
      </c>
      <c r="HM3" s="191" t="s">
        <v>199</v>
      </c>
      <c r="HN3" s="191" t="s">
        <v>199</v>
      </c>
      <c r="HO3" s="191" t="s">
        <v>199</v>
      </c>
      <c r="HP3" s="191" t="s">
        <v>199</v>
      </c>
      <c r="HQ3" s="191" t="s">
        <v>199</v>
      </c>
      <c r="HR3" s="191" t="s">
        <v>199</v>
      </c>
      <c r="HS3" s="191" t="s">
        <v>199</v>
      </c>
      <c r="HT3" s="191" t="s">
        <v>199</v>
      </c>
      <c r="HU3" s="191" t="s">
        <v>199</v>
      </c>
      <c r="HV3" s="191" t="s">
        <v>199</v>
      </c>
      <c r="HW3" s="191" t="s">
        <v>199</v>
      </c>
      <c r="HX3" s="191" t="s">
        <v>199</v>
      </c>
      <c r="HY3" s="191" t="s">
        <v>199</v>
      </c>
      <c r="HZ3" s="191" t="s">
        <v>199</v>
      </c>
      <c r="IA3" s="191" t="s">
        <v>199</v>
      </c>
      <c r="IB3" s="191" t="s">
        <v>199</v>
      </c>
      <c r="IC3" s="191" t="s">
        <v>199</v>
      </c>
      <c r="ID3" s="191" t="s">
        <v>199</v>
      </c>
      <c r="IE3" s="191" t="s">
        <v>199</v>
      </c>
      <c r="IF3" s="191" t="s">
        <v>199</v>
      </c>
      <c r="IG3" s="191" t="s">
        <v>199</v>
      </c>
      <c r="IH3" s="191" t="s">
        <v>199</v>
      </c>
      <c r="II3" s="191" t="s">
        <v>199</v>
      </c>
      <c r="IJ3" s="191" t="s">
        <v>199</v>
      </c>
      <c r="IK3" s="191" t="s">
        <v>199</v>
      </c>
      <c r="IL3" s="66" t="s">
        <v>199</v>
      </c>
      <c r="IM3" s="66" t="s">
        <v>199</v>
      </c>
      <c r="IN3" s="66" t="s">
        <v>199</v>
      </c>
      <c r="IO3" s="66" t="s">
        <v>199</v>
      </c>
      <c r="IP3" s="66" t="s">
        <v>199</v>
      </c>
      <c r="IQ3" s="66" t="s">
        <v>199</v>
      </c>
      <c r="IR3" s="66" t="s">
        <v>199</v>
      </c>
      <c r="IS3" s="66" t="s">
        <v>199</v>
      </c>
      <c r="IT3" s="66" t="s">
        <v>199</v>
      </c>
      <c r="IU3" s="66" t="s">
        <v>199</v>
      </c>
      <c r="IV3" s="66" t="s">
        <v>199</v>
      </c>
      <c r="IW3" s="66" t="s">
        <v>199</v>
      </c>
      <c r="IX3" s="66" t="s">
        <v>199</v>
      </c>
      <c r="IY3" s="66" t="s">
        <v>199</v>
      </c>
      <c r="IZ3" s="66" t="s">
        <v>199</v>
      </c>
      <c r="JA3" s="66" t="s">
        <v>199</v>
      </c>
      <c r="JB3" s="66" t="s">
        <v>199</v>
      </c>
      <c r="JC3" s="66" t="s">
        <v>199</v>
      </c>
      <c r="JD3" s="66" t="s">
        <v>199</v>
      </c>
      <c r="JE3" s="66" t="s">
        <v>199</v>
      </c>
      <c r="JF3" s="66" t="s">
        <v>199</v>
      </c>
      <c r="JG3" s="66" t="s">
        <v>199</v>
      </c>
      <c r="JH3" s="66" t="s">
        <v>199</v>
      </c>
      <c r="JI3" s="66" t="s">
        <v>199</v>
      </c>
      <c r="JJ3" s="190" t="s">
        <v>201</v>
      </c>
      <c r="JK3" s="190" t="s">
        <v>201</v>
      </c>
      <c r="JL3" s="190" t="s">
        <v>201</v>
      </c>
      <c r="JM3" s="190" t="s">
        <v>201</v>
      </c>
      <c r="JN3" s="190" t="s">
        <v>201</v>
      </c>
      <c r="JO3" s="190" t="s">
        <v>201</v>
      </c>
      <c r="JP3" s="190" t="s">
        <v>201</v>
      </c>
      <c r="JQ3" s="190" t="s">
        <v>201</v>
      </c>
      <c r="JR3" s="190" t="s">
        <v>201</v>
      </c>
      <c r="JS3" s="190" t="s">
        <v>201</v>
      </c>
      <c r="JT3" s="190" t="s">
        <v>201</v>
      </c>
      <c r="JU3" s="190" t="s">
        <v>201</v>
      </c>
      <c r="JV3" s="190" t="s">
        <v>201</v>
      </c>
      <c r="JW3" s="190" t="s">
        <v>201</v>
      </c>
    </row>
    <row r="4" spans="1:283" x14ac:dyDescent="0.2">
      <c r="C4" s="136" t="s">
        <v>202</v>
      </c>
      <c r="D4" s="192">
        <v>37073</v>
      </c>
      <c r="E4" s="192">
        <v>37104</v>
      </c>
      <c r="F4" s="192">
        <v>37135</v>
      </c>
      <c r="G4" s="192">
        <v>37165</v>
      </c>
      <c r="H4" s="192">
        <v>37196</v>
      </c>
      <c r="I4" s="192">
        <v>37226</v>
      </c>
      <c r="J4" s="192">
        <v>37257</v>
      </c>
      <c r="K4" s="192">
        <v>37288</v>
      </c>
      <c r="L4" s="192">
        <v>37316</v>
      </c>
      <c r="M4" s="192">
        <v>37347</v>
      </c>
      <c r="N4" s="192">
        <v>37377</v>
      </c>
      <c r="O4" s="192">
        <v>37408</v>
      </c>
      <c r="P4" s="192">
        <v>37438</v>
      </c>
      <c r="Q4" s="192">
        <v>37469</v>
      </c>
      <c r="R4" s="192">
        <v>37500</v>
      </c>
      <c r="S4" s="192">
        <v>37530</v>
      </c>
      <c r="T4" s="192">
        <v>37561</v>
      </c>
      <c r="U4" s="192">
        <v>37591</v>
      </c>
      <c r="V4" s="192">
        <v>37622</v>
      </c>
      <c r="W4" s="192">
        <v>37653</v>
      </c>
      <c r="X4" s="192">
        <v>37681</v>
      </c>
      <c r="Y4" s="192">
        <v>37712</v>
      </c>
      <c r="Z4" s="192">
        <v>37742</v>
      </c>
      <c r="AA4" s="192">
        <v>37773</v>
      </c>
      <c r="AB4" s="192">
        <v>37805</v>
      </c>
      <c r="AC4" s="192">
        <v>37836</v>
      </c>
      <c r="AD4" s="192">
        <v>37867</v>
      </c>
      <c r="AE4" s="192">
        <v>37897</v>
      </c>
      <c r="AF4" s="192">
        <v>37928</v>
      </c>
      <c r="AG4" s="192">
        <v>37958</v>
      </c>
      <c r="AH4" s="192">
        <v>37989</v>
      </c>
      <c r="AI4" s="192">
        <v>38020</v>
      </c>
      <c r="AJ4" s="192">
        <v>38049</v>
      </c>
      <c r="AK4" s="192">
        <v>38080</v>
      </c>
      <c r="AL4" s="192">
        <v>38110</v>
      </c>
      <c r="AM4" s="192">
        <v>38141</v>
      </c>
      <c r="AN4" s="192">
        <v>38171</v>
      </c>
      <c r="AO4" s="192">
        <v>38202</v>
      </c>
      <c r="AP4" s="192">
        <v>38233</v>
      </c>
      <c r="AQ4" s="192">
        <v>38263</v>
      </c>
      <c r="AR4" s="192">
        <v>38294</v>
      </c>
      <c r="AS4" s="192">
        <v>38324</v>
      </c>
      <c r="AT4" s="192">
        <v>38355</v>
      </c>
      <c r="AU4" s="192">
        <v>38386</v>
      </c>
      <c r="AV4" s="192">
        <v>38414</v>
      </c>
      <c r="AW4" s="192">
        <v>38445</v>
      </c>
      <c r="AX4" s="192">
        <v>38475</v>
      </c>
      <c r="AY4" s="192">
        <v>38504</v>
      </c>
      <c r="AZ4" s="192">
        <v>38534</v>
      </c>
      <c r="BA4" s="192">
        <v>38565</v>
      </c>
      <c r="BB4" s="192">
        <v>38596</v>
      </c>
      <c r="BC4" s="192">
        <v>38626</v>
      </c>
      <c r="BD4" s="192">
        <v>38657</v>
      </c>
      <c r="BE4" s="192">
        <v>38687</v>
      </c>
      <c r="BF4" s="192">
        <v>38718</v>
      </c>
      <c r="BG4" s="192">
        <v>38749</v>
      </c>
      <c r="BH4" s="192">
        <v>38777</v>
      </c>
      <c r="BI4" s="192">
        <v>38808</v>
      </c>
      <c r="BJ4" s="192">
        <v>38838</v>
      </c>
      <c r="BK4" s="192">
        <v>38869</v>
      </c>
      <c r="BL4" s="192">
        <v>38899</v>
      </c>
      <c r="BM4" s="192">
        <v>38930</v>
      </c>
      <c r="BN4" s="192">
        <v>38961</v>
      </c>
      <c r="BO4" s="192">
        <v>38991</v>
      </c>
      <c r="BP4" s="192">
        <v>39022</v>
      </c>
      <c r="BQ4" s="192">
        <v>39052</v>
      </c>
      <c r="BR4" s="192">
        <v>39083</v>
      </c>
      <c r="BS4" s="192">
        <v>39114</v>
      </c>
      <c r="BT4" s="192">
        <v>39142</v>
      </c>
      <c r="BU4" s="192">
        <v>39173</v>
      </c>
      <c r="BV4" s="192">
        <v>39203</v>
      </c>
      <c r="BW4" s="192">
        <v>39234</v>
      </c>
      <c r="BX4" s="192">
        <v>39264</v>
      </c>
      <c r="BY4" s="192">
        <v>39295</v>
      </c>
      <c r="BZ4" s="192">
        <v>39326</v>
      </c>
      <c r="CA4" s="192">
        <v>39356</v>
      </c>
      <c r="CB4" s="192">
        <v>39387</v>
      </c>
      <c r="CC4" s="192">
        <v>39417</v>
      </c>
      <c r="CD4" s="192">
        <v>39448</v>
      </c>
      <c r="CE4" s="192">
        <v>39479</v>
      </c>
      <c r="CF4" s="192">
        <v>39508</v>
      </c>
      <c r="CG4" s="192">
        <v>39539</v>
      </c>
      <c r="CH4" s="192">
        <v>39569</v>
      </c>
      <c r="CI4" s="192">
        <v>39600</v>
      </c>
      <c r="CJ4" s="192">
        <v>39630</v>
      </c>
      <c r="CK4" s="192">
        <v>39661</v>
      </c>
      <c r="CL4" s="192">
        <v>39692</v>
      </c>
      <c r="CM4" s="192">
        <v>39722</v>
      </c>
      <c r="CN4" s="192">
        <v>39753</v>
      </c>
      <c r="CO4" s="192">
        <v>39783</v>
      </c>
      <c r="CP4" s="192">
        <v>39814</v>
      </c>
      <c r="CQ4" s="192">
        <v>39845</v>
      </c>
      <c r="CR4" s="192">
        <v>39873</v>
      </c>
      <c r="CS4" s="192">
        <v>39904</v>
      </c>
      <c r="CT4" s="192">
        <v>39934</v>
      </c>
      <c r="CU4" s="192">
        <v>39965</v>
      </c>
      <c r="CV4" s="192">
        <v>39995</v>
      </c>
      <c r="CW4" s="192">
        <v>40026</v>
      </c>
      <c r="CX4" s="192">
        <v>40057</v>
      </c>
      <c r="CY4" s="192">
        <v>40087</v>
      </c>
      <c r="CZ4" s="192">
        <v>40118</v>
      </c>
      <c r="DA4" s="192">
        <v>40148</v>
      </c>
      <c r="DB4" s="192">
        <v>40179</v>
      </c>
      <c r="DC4" s="192">
        <v>40210</v>
      </c>
      <c r="DD4" s="192">
        <v>40238</v>
      </c>
      <c r="DE4" s="192">
        <v>40269</v>
      </c>
      <c r="DF4" s="192">
        <v>40299</v>
      </c>
      <c r="DG4" s="192">
        <v>40330</v>
      </c>
      <c r="DH4" s="192">
        <v>40360</v>
      </c>
      <c r="DI4" s="192">
        <v>40391</v>
      </c>
      <c r="DJ4" s="192">
        <v>40422</v>
      </c>
      <c r="DK4" s="192">
        <v>40452</v>
      </c>
      <c r="DL4" s="192">
        <v>40483</v>
      </c>
      <c r="DM4" s="192">
        <v>40513</v>
      </c>
      <c r="DN4" s="192">
        <v>40544</v>
      </c>
      <c r="DO4" s="192">
        <v>40575</v>
      </c>
      <c r="DP4" s="192">
        <v>40603</v>
      </c>
      <c r="DQ4" s="192">
        <v>40634</v>
      </c>
      <c r="DR4" s="192">
        <v>40664</v>
      </c>
      <c r="DS4" s="192">
        <v>40695</v>
      </c>
      <c r="DT4" s="192">
        <v>40725</v>
      </c>
      <c r="DU4" s="192">
        <v>40756</v>
      </c>
      <c r="DV4" s="192">
        <v>40787</v>
      </c>
      <c r="DW4" s="192">
        <v>40817</v>
      </c>
      <c r="DX4" s="192">
        <v>40848</v>
      </c>
      <c r="DY4" s="192">
        <v>40878</v>
      </c>
      <c r="DZ4" s="192">
        <v>40909</v>
      </c>
      <c r="EA4" s="192">
        <v>40940</v>
      </c>
      <c r="EB4" s="192">
        <v>40969</v>
      </c>
      <c r="EC4" s="192">
        <v>41000</v>
      </c>
      <c r="ED4" s="192">
        <v>41030</v>
      </c>
      <c r="EE4" s="192">
        <v>41061</v>
      </c>
      <c r="EF4" s="192">
        <v>41091</v>
      </c>
      <c r="EG4" s="192">
        <v>41122</v>
      </c>
      <c r="EH4" s="192">
        <v>41153</v>
      </c>
      <c r="EI4" s="192">
        <v>41183</v>
      </c>
      <c r="EJ4" s="192">
        <v>41214</v>
      </c>
      <c r="EK4" s="192">
        <v>41244</v>
      </c>
      <c r="EL4" s="192">
        <v>41275</v>
      </c>
      <c r="EM4" s="192">
        <v>41306</v>
      </c>
      <c r="EN4" s="192">
        <v>41334</v>
      </c>
      <c r="EO4" s="192">
        <v>41365</v>
      </c>
      <c r="EP4" s="192">
        <v>41395</v>
      </c>
      <c r="EQ4" s="192">
        <v>41426</v>
      </c>
      <c r="ER4" s="192">
        <v>41456</v>
      </c>
      <c r="ES4" s="192">
        <v>41487</v>
      </c>
      <c r="ET4" s="192">
        <v>41518</v>
      </c>
      <c r="EU4" s="192">
        <v>41548</v>
      </c>
      <c r="EV4" s="192">
        <v>41579</v>
      </c>
      <c r="EW4" s="192">
        <v>41609</v>
      </c>
      <c r="EX4" s="192">
        <v>41640</v>
      </c>
      <c r="EY4" s="192">
        <v>41671</v>
      </c>
      <c r="EZ4" s="192">
        <v>41699</v>
      </c>
      <c r="FA4" s="192">
        <v>41730</v>
      </c>
      <c r="FB4" s="192">
        <v>41760</v>
      </c>
      <c r="FC4" s="192">
        <v>41791</v>
      </c>
      <c r="FD4" s="192">
        <v>41821</v>
      </c>
      <c r="FE4" s="192">
        <v>41852</v>
      </c>
      <c r="FF4" s="192">
        <v>41883</v>
      </c>
      <c r="FG4" s="192">
        <v>41913</v>
      </c>
      <c r="FH4" s="192">
        <v>41944</v>
      </c>
      <c r="FI4" s="192">
        <v>41974</v>
      </c>
      <c r="FJ4" s="192">
        <v>42005</v>
      </c>
      <c r="FK4" s="192">
        <v>42036</v>
      </c>
      <c r="FL4" s="192">
        <v>42064</v>
      </c>
      <c r="FM4" s="192">
        <v>42095</v>
      </c>
      <c r="FN4" s="192">
        <v>42125</v>
      </c>
      <c r="FO4" s="192">
        <v>42156</v>
      </c>
      <c r="FP4" s="192">
        <v>42186</v>
      </c>
      <c r="FQ4" s="192">
        <v>42217</v>
      </c>
      <c r="FR4" s="192">
        <v>42248</v>
      </c>
      <c r="FS4" s="192">
        <v>42278</v>
      </c>
      <c r="FT4" s="192">
        <v>42309</v>
      </c>
      <c r="FU4" s="192">
        <v>42339</v>
      </c>
      <c r="FV4" s="192">
        <v>42370</v>
      </c>
      <c r="FW4" s="192">
        <v>42401</v>
      </c>
      <c r="FX4" s="192">
        <v>42430</v>
      </c>
      <c r="FY4" s="192">
        <v>42461</v>
      </c>
      <c r="FZ4" s="192">
        <v>42491</v>
      </c>
      <c r="GA4" s="192">
        <v>42522</v>
      </c>
      <c r="GB4" s="192">
        <v>42552</v>
      </c>
      <c r="GC4" s="192">
        <v>42583</v>
      </c>
      <c r="GD4" s="192">
        <v>42614</v>
      </c>
      <c r="GE4" s="192">
        <v>42644</v>
      </c>
      <c r="GF4" s="192">
        <v>42675</v>
      </c>
      <c r="GG4" s="192">
        <v>42705</v>
      </c>
      <c r="GH4" s="192">
        <v>42736</v>
      </c>
      <c r="GI4" s="192">
        <v>42767</v>
      </c>
      <c r="GJ4" s="192">
        <v>42795</v>
      </c>
      <c r="GK4" s="192">
        <v>42826</v>
      </c>
      <c r="GL4" s="192">
        <v>42856</v>
      </c>
      <c r="GM4" s="192">
        <v>42887</v>
      </c>
      <c r="GN4" s="192">
        <v>42917</v>
      </c>
      <c r="GO4" s="192">
        <v>42948</v>
      </c>
      <c r="GP4" s="192">
        <v>42979</v>
      </c>
      <c r="GQ4" s="192">
        <v>43009</v>
      </c>
      <c r="GR4" s="192">
        <v>43040</v>
      </c>
      <c r="GS4" s="192">
        <v>43070</v>
      </c>
      <c r="GT4" s="192">
        <v>43101</v>
      </c>
      <c r="GU4" s="192">
        <v>43132</v>
      </c>
      <c r="GV4" s="192">
        <v>43160</v>
      </c>
      <c r="GW4" s="192">
        <v>43191</v>
      </c>
      <c r="GX4" s="192">
        <v>43221</v>
      </c>
      <c r="GY4" s="192">
        <v>43252</v>
      </c>
      <c r="GZ4" s="192">
        <v>43282</v>
      </c>
      <c r="HA4" s="192">
        <v>43313</v>
      </c>
      <c r="HB4" s="192">
        <v>43344</v>
      </c>
      <c r="HC4" s="192">
        <v>43374</v>
      </c>
      <c r="HD4" s="192">
        <v>43405</v>
      </c>
      <c r="HE4" s="192">
        <v>43435</v>
      </c>
      <c r="HF4" s="192">
        <v>43466</v>
      </c>
      <c r="HG4" s="192">
        <v>43497</v>
      </c>
      <c r="HH4" s="192">
        <v>43525</v>
      </c>
      <c r="HI4" s="192">
        <v>43556</v>
      </c>
      <c r="HJ4" s="192">
        <v>43586</v>
      </c>
      <c r="HK4" s="192">
        <v>43617</v>
      </c>
      <c r="HL4" s="192">
        <v>43647</v>
      </c>
      <c r="HM4" s="192">
        <v>43678</v>
      </c>
      <c r="HN4" s="192">
        <v>43709</v>
      </c>
      <c r="HO4" s="192">
        <v>43739</v>
      </c>
      <c r="HP4" s="192">
        <v>43770</v>
      </c>
      <c r="HQ4" s="192">
        <v>43800</v>
      </c>
      <c r="HR4" s="192">
        <v>43831</v>
      </c>
      <c r="HS4" s="192">
        <v>43862</v>
      </c>
      <c r="HT4" s="192">
        <v>43891</v>
      </c>
      <c r="HU4" s="192">
        <v>43922</v>
      </c>
      <c r="HV4" s="192">
        <v>43952</v>
      </c>
      <c r="HW4" s="192">
        <v>43983</v>
      </c>
      <c r="HX4" s="192">
        <v>44013</v>
      </c>
      <c r="HY4" s="192">
        <v>44044</v>
      </c>
      <c r="HZ4" s="192">
        <v>44075</v>
      </c>
      <c r="IA4" s="192">
        <v>44105</v>
      </c>
      <c r="IB4" s="192">
        <v>44136</v>
      </c>
      <c r="IC4" s="192">
        <v>44166</v>
      </c>
      <c r="ID4" s="192">
        <v>44197</v>
      </c>
      <c r="IE4" s="192">
        <v>44228</v>
      </c>
      <c r="IF4" s="192">
        <v>44256</v>
      </c>
      <c r="IG4" s="192">
        <v>44287</v>
      </c>
      <c r="IH4" s="192">
        <v>44317</v>
      </c>
      <c r="II4" s="192">
        <v>44348</v>
      </c>
      <c r="IJ4" s="192">
        <v>44378</v>
      </c>
      <c r="IK4" s="192">
        <v>44409</v>
      </c>
      <c r="IL4" s="193">
        <v>44440</v>
      </c>
      <c r="IM4" s="193">
        <v>44470</v>
      </c>
      <c r="IN4" s="193">
        <v>44501</v>
      </c>
      <c r="IO4" s="193">
        <v>44531</v>
      </c>
      <c r="IP4" s="193">
        <v>44562</v>
      </c>
      <c r="IQ4" s="193">
        <v>44593</v>
      </c>
      <c r="IR4" s="193">
        <v>44621</v>
      </c>
      <c r="IS4" s="193">
        <v>44652</v>
      </c>
      <c r="IT4" s="193">
        <v>44682</v>
      </c>
      <c r="IU4" s="193">
        <v>44713</v>
      </c>
      <c r="IV4" s="193">
        <v>44743</v>
      </c>
      <c r="IW4" s="193">
        <v>44774</v>
      </c>
      <c r="IX4" s="193">
        <v>44805</v>
      </c>
      <c r="IY4" s="193">
        <v>44835</v>
      </c>
      <c r="IZ4" s="193">
        <v>44866</v>
      </c>
      <c r="JA4" s="193">
        <v>44896</v>
      </c>
      <c r="JB4" s="193">
        <v>44927</v>
      </c>
      <c r="JC4" s="193">
        <v>44958</v>
      </c>
      <c r="JD4" s="193">
        <v>44986</v>
      </c>
      <c r="JE4" s="193">
        <v>45017</v>
      </c>
      <c r="JF4" s="193">
        <v>45047</v>
      </c>
      <c r="JG4" s="193">
        <v>45078</v>
      </c>
      <c r="JH4" s="193">
        <v>45108</v>
      </c>
      <c r="JI4" s="193">
        <v>45139</v>
      </c>
      <c r="JJ4" s="194">
        <v>45170</v>
      </c>
      <c r="JK4" s="194">
        <v>45200</v>
      </c>
      <c r="JL4" s="194">
        <v>45231</v>
      </c>
      <c r="JM4" s="194">
        <v>45261</v>
      </c>
      <c r="JN4" s="194">
        <v>45292</v>
      </c>
      <c r="JO4" s="194">
        <v>45323</v>
      </c>
      <c r="JP4" s="194">
        <v>45352</v>
      </c>
      <c r="JQ4" s="194">
        <v>45383</v>
      </c>
      <c r="JR4" s="194">
        <v>45413</v>
      </c>
      <c r="JS4" s="194">
        <v>45444</v>
      </c>
      <c r="JT4" s="194">
        <v>45474</v>
      </c>
      <c r="JU4" s="194">
        <v>45505</v>
      </c>
      <c r="JV4" s="194">
        <v>45536</v>
      </c>
      <c r="JW4" s="194">
        <v>45566</v>
      </c>
    </row>
    <row r="5" spans="1:283" x14ac:dyDescent="0.2">
      <c r="A5" s="47" t="s">
        <v>203</v>
      </c>
      <c r="C5" s="49">
        <v>19100152</v>
      </c>
      <c r="D5" s="76"/>
      <c r="E5" s="76"/>
      <c r="F5" s="76"/>
      <c r="G5" s="76"/>
      <c r="H5" s="76"/>
      <c r="I5" s="76"/>
      <c r="J5" s="76"/>
      <c r="K5" s="76"/>
      <c r="L5" s="76"/>
      <c r="M5" s="76"/>
      <c r="N5" s="76"/>
      <c r="O5" s="76"/>
      <c r="P5" s="76"/>
      <c r="Q5" s="76"/>
      <c r="R5" s="76"/>
      <c r="S5" s="76"/>
      <c r="T5" s="76"/>
      <c r="U5" s="76"/>
      <c r="V5" s="76"/>
      <c r="W5" s="76"/>
      <c r="X5" s="76"/>
      <c r="Y5" s="76"/>
      <c r="Z5" s="76"/>
      <c r="AA5" s="76"/>
      <c r="AB5" s="76"/>
      <c r="AC5" s="76"/>
      <c r="AD5" s="76"/>
      <c r="AE5" s="76"/>
      <c r="AF5" s="76"/>
      <c r="AG5" s="76"/>
      <c r="AH5" s="76"/>
      <c r="AI5" s="76"/>
      <c r="AJ5" s="76"/>
      <c r="AK5" s="76"/>
      <c r="AL5" s="76"/>
      <c r="AM5" s="76"/>
      <c r="AN5" s="76"/>
      <c r="AO5" s="76"/>
      <c r="AP5" s="76"/>
      <c r="AQ5" s="76"/>
      <c r="AR5" s="76"/>
      <c r="AS5" s="76"/>
      <c r="AT5" s="76"/>
      <c r="AU5" s="76"/>
      <c r="AV5" s="76"/>
      <c r="AW5" s="76"/>
      <c r="AX5" s="76"/>
      <c r="AY5" s="76"/>
      <c r="AZ5" s="162"/>
      <c r="BA5" s="162"/>
      <c r="BB5" s="162"/>
      <c r="BC5" s="162"/>
      <c r="BD5" s="162"/>
      <c r="BE5" s="162"/>
      <c r="BF5" s="162"/>
      <c r="BG5" s="162"/>
      <c r="BH5" s="162"/>
      <c r="BI5" s="162"/>
      <c r="BJ5" s="162"/>
      <c r="BK5" s="162"/>
      <c r="BL5" s="162"/>
      <c r="BM5" s="162"/>
      <c r="BN5" s="162"/>
      <c r="BO5" s="162"/>
      <c r="BP5" s="162"/>
      <c r="BQ5" s="162"/>
      <c r="BR5" s="162"/>
      <c r="BS5" s="162"/>
      <c r="BT5" s="162"/>
      <c r="BU5" s="162"/>
      <c r="BV5" s="162"/>
      <c r="BW5" s="162"/>
      <c r="BX5" s="162"/>
      <c r="BY5" s="162"/>
      <c r="BZ5" s="162"/>
      <c r="CA5" s="162"/>
      <c r="CB5" s="162"/>
      <c r="CC5" s="162"/>
      <c r="CD5" s="162"/>
      <c r="CE5" s="162"/>
      <c r="CF5" s="162"/>
      <c r="CG5" s="162"/>
      <c r="CH5" s="162"/>
      <c r="CI5" s="162"/>
      <c r="CJ5" s="162"/>
      <c r="CK5" s="162"/>
      <c r="CL5" s="162"/>
      <c r="CM5" s="195"/>
      <c r="CN5" s="162"/>
      <c r="CO5" s="162"/>
      <c r="CP5" s="162"/>
      <c r="CQ5" s="162"/>
      <c r="CR5" s="162"/>
      <c r="CS5" s="162"/>
      <c r="CT5" s="162"/>
      <c r="CU5" s="162"/>
      <c r="CV5" s="162"/>
      <c r="CW5" s="162"/>
      <c r="CX5" s="162"/>
      <c r="CY5" s="162"/>
      <c r="CZ5" s="162"/>
      <c r="DA5" s="162"/>
      <c r="DB5" s="162"/>
      <c r="DC5" s="162"/>
      <c r="DD5" s="162"/>
      <c r="DE5" s="162"/>
      <c r="DF5" s="162"/>
      <c r="DG5" s="162"/>
      <c r="DH5" s="162"/>
      <c r="DI5" s="162"/>
      <c r="DJ5" s="162"/>
      <c r="DK5" s="162"/>
      <c r="DL5" s="162"/>
      <c r="DM5" s="162"/>
      <c r="DN5" s="162"/>
      <c r="DO5" s="162"/>
      <c r="DP5" s="162"/>
      <c r="DQ5" s="162"/>
      <c r="DR5" s="162"/>
      <c r="DS5" s="162"/>
      <c r="DT5" s="162"/>
      <c r="DU5" s="162"/>
      <c r="DV5" s="162"/>
      <c r="DW5" s="162"/>
      <c r="DX5" s="162"/>
      <c r="DY5" s="162"/>
      <c r="DZ5" s="162"/>
      <c r="EA5" s="162"/>
      <c r="EB5" s="162"/>
      <c r="EC5" s="162"/>
      <c r="ED5" s="162"/>
      <c r="EE5" s="162"/>
      <c r="EF5" s="162"/>
      <c r="EG5" s="162"/>
      <c r="EH5" s="162"/>
      <c r="EI5" s="162"/>
      <c r="EJ5" s="162"/>
      <c r="EK5" s="162"/>
      <c r="EL5" s="162"/>
      <c r="EM5" s="162"/>
      <c r="EN5" s="162"/>
      <c r="EO5" s="162"/>
      <c r="EP5" s="162"/>
      <c r="EQ5" s="162"/>
      <c r="ER5" s="162"/>
      <c r="ES5" s="162"/>
      <c r="ET5" s="162"/>
      <c r="EU5" s="162"/>
      <c r="EV5" s="162"/>
      <c r="EW5" s="162"/>
      <c r="EX5" s="162"/>
      <c r="EY5" s="162"/>
      <c r="EZ5" s="162"/>
      <c r="FA5" s="162"/>
      <c r="FB5" s="162"/>
      <c r="FC5" s="162"/>
      <c r="FD5" s="162"/>
      <c r="FE5" s="162"/>
      <c r="FF5" s="162"/>
      <c r="FG5" s="162"/>
      <c r="FH5" s="162"/>
      <c r="FI5" s="162"/>
      <c r="FJ5" s="162"/>
      <c r="FK5" s="162"/>
      <c r="FL5" s="162"/>
      <c r="FM5" s="162"/>
      <c r="FN5" s="162"/>
      <c r="FO5" s="162"/>
      <c r="FP5" s="162"/>
      <c r="FQ5" s="162"/>
      <c r="FR5" s="162"/>
      <c r="FS5" s="162"/>
      <c r="FT5" s="162"/>
      <c r="FU5" s="162"/>
      <c r="FV5" s="162"/>
      <c r="FW5" s="162"/>
      <c r="FX5" s="162"/>
      <c r="FY5" s="162"/>
      <c r="FZ5" s="162"/>
      <c r="GA5" s="162"/>
      <c r="GB5" s="162"/>
      <c r="GC5" s="162"/>
      <c r="GD5" s="162"/>
      <c r="GE5" s="162"/>
      <c r="GF5" s="162"/>
      <c r="GG5" s="162"/>
      <c r="GH5" s="162"/>
      <c r="GI5" s="162"/>
      <c r="GJ5" s="162"/>
      <c r="GK5" s="162"/>
      <c r="GL5" s="162"/>
      <c r="GM5" s="162"/>
      <c r="GN5" s="162"/>
      <c r="GO5" s="162"/>
      <c r="GP5" s="162"/>
      <c r="GQ5" s="162"/>
      <c r="GR5" s="162"/>
      <c r="GS5" s="162"/>
      <c r="GT5" s="162"/>
      <c r="GU5" s="162"/>
      <c r="GV5" s="162"/>
      <c r="GW5" s="162"/>
      <c r="GX5" s="162"/>
      <c r="GY5" s="162"/>
      <c r="GZ5" s="162"/>
      <c r="HA5" s="162"/>
      <c r="HB5" s="162"/>
      <c r="HC5" s="162"/>
      <c r="HD5" s="162"/>
      <c r="HE5" s="162"/>
      <c r="HF5" s="162"/>
      <c r="HG5" s="162"/>
      <c r="HH5" s="162"/>
      <c r="HI5" s="162"/>
      <c r="HJ5" s="162"/>
      <c r="HK5" s="162"/>
      <c r="HL5" s="162"/>
      <c r="HM5" s="162"/>
      <c r="HN5" s="162"/>
      <c r="HO5" s="162"/>
      <c r="HP5" s="162"/>
      <c r="HQ5" s="162"/>
      <c r="HR5" s="162"/>
      <c r="HS5" s="162"/>
      <c r="HT5" s="162"/>
      <c r="HU5" s="162"/>
      <c r="HV5" s="162"/>
      <c r="HW5" s="162"/>
      <c r="HX5" s="162"/>
      <c r="HY5" s="162"/>
      <c r="HZ5" s="162"/>
      <c r="IA5" s="162"/>
      <c r="IB5" s="162"/>
      <c r="IC5" s="162"/>
      <c r="ID5" s="162"/>
      <c r="IE5" s="162"/>
      <c r="IF5" s="162"/>
      <c r="IG5" s="162"/>
      <c r="IH5" s="162"/>
      <c r="II5" s="162"/>
      <c r="IJ5" s="162"/>
      <c r="IK5" s="162"/>
      <c r="IL5" s="162"/>
      <c r="IM5" s="162"/>
      <c r="IN5" s="162"/>
      <c r="IO5" s="162"/>
      <c r="IP5" s="162"/>
      <c r="IQ5" s="162"/>
      <c r="IR5" s="162"/>
      <c r="IS5" s="162"/>
      <c r="IT5" s="162"/>
      <c r="IU5" s="162"/>
      <c r="IV5" s="162"/>
      <c r="IW5" s="162"/>
      <c r="IX5" s="162"/>
      <c r="IY5" s="162"/>
      <c r="IZ5" s="162"/>
      <c r="JA5" s="162"/>
      <c r="JB5" s="162"/>
      <c r="JC5" s="162"/>
      <c r="JD5" s="162"/>
      <c r="JE5" s="162"/>
      <c r="JF5" s="162"/>
      <c r="JG5" s="162"/>
      <c r="JH5" s="162"/>
      <c r="JI5" s="162"/>
      <c r="JJ5" s="600"/>
      <c r="JK5" s="601"/>
      <c r="JL5" s="601"/>
      <c r="JM5" s="601"/>
      <c r="JN5" s="601"/>
      <c r="JO5" s="601"/>
      <c r="JP5" s="601"/>
      <c r="JQ5" s="601"/>
      <c r="JR5" s="601"/>
      <c r="JS5" s="601"/>
      <c r="JT5" s="601"/>
      <c r="JU5" s="601"/>
      <c r="JV5" s="601"/>
      <c r="JW5" s="602"/>
    </row>
    <row r="6" spans="1:283" x14ac:dyDescent="0.2">
      <c r="B6" s="49" t="s">
        <v>204</v>
      </c>
      <c r="D6" s="76"/>
      <c r="E6" s="76"/>
      <c r="F6" s="76"/>
      <c r="G6" s="76"/>
      <c r="H6" s="76"/>
      <c r="I6" s="76"/>
      <c r="J6" s="76"/>
      <c r="K6" s="76"/>
      <c r="L6" s="76"/>
      <c r="M6" s="76"/>
      <c r="N6" s="76"/>
      <c r="O6" s="76"/>
      <c r="P6" s="76"/>
      <c r="Q6" s="76"/>
      <c r="R6" s="76"/>
      <c r="S6" s="76"/>
      <c r="T6" s="76"/>
      <c r="U6" s="76"/>
      <c r="V6" s="76"/>
      <c r="W6" s="76"/>
      <c r="X6" s="76"/>
      <c r="Y6" s="76"/>
      <c r="Z6" s="76"/>
      <c r="AA6" s="76"/>
      <c r="AB6" s="76"/>
      <c r="AC6" s="149"/>
      <c r="AD6" s="76"/>
      <c r="AE6" s="149">
        <v>-1126096.29</v>
      </c>
      <c r="AF6" s="76">
        <f t="shared" ref="AF6:AP6" si="1">ROUND(+AE12,2)</f>
        <v>4449982.3899999997</v>
      </c>
      <c r="AG6" s="76">
        <f t="shared" si="1"/>
        <v>3802815.65</v>
      </c>
      <c r="AH6" s="76">
        <f t="shared" si="1"/>
        <v>3111565.34</v>
      </c>
      <c r="AI6" s="76">
        <f t="shared" si="1"/>
        <v>2364217.3199999998</v>
      </c>
      <c r="AJ6" s="76">
        <f t="shared" si="1"/>
        <v>1761877.23</v>
      </c>
      <c r="AK6" s="76">
        <f t="shared" si="1"/>
        <v>1269914.73</v>
      </c>
      <c r="AL6" s="76">
        <f t="shared" si="1"/>
        <v>996069.21</v>
      </c>
      <c r="AM6" s="76">
        <f t="shared" si="1"/>
        <v>773946.05</v>
      </c>
      <c r="AN6" s="76">
        <f t="shared" si="1"/>
        <v>618568.95999999996</v>
      </c>
      <c r="AO6" s="76">
        <f t="shared" si="1"/>
        <v>488557.3</v>
      </c>
      <c r="AP6" s="76">
        <f t="shared" si="1"/>
        <v>344561.77</v>
      </c>
      <c r="AQ6" s="76">
        <f>AP12</f>
        <v>155887.6</v>
      </c>
      <c r="AR6" s="76">
        <f t="shared" ref="AR6:DC6" si="2">ROUND(+AQ12,2)</f>
        <v>5173374.72</v>
      </c>
      <c r="AS6" s="76">
        <f t="shared" si="2"/>
        <v>4551586.37</v>
      </c>
      <c r="AT6" s="76">
        <f t="shared" si="2"/>
        <v>3782238.7</v>
      </c>
      <c r="AU6" s="76">
        <f t="shared" si="2"/>
        <v>2933073.71</v>
      </c>
      <c r="AV6" s="76">
        <f t="shared" si="2"/>
        <v>2247512.11</v>
      </c>
      <c r="AW6" s="76">
        <f t="shared" si="2"/>
        <v>1756907.22</v>
      </c>
      <c r="AX6" s="76">
        <f t="shared" si="2"/>
        <v>1311158.02</v>
      </c>
      <c r="AY6" s="76">
        <f t="shared" si="2"/>
        <v>1068812.3400000001</v>
      </c>
      <c r="AZ6" s="162">
        <f t="shared" si="2"/>
        <v>858885.25</v>
      </c>
      <c r="BA6" s="162">
        <f t="shared" si="2"/>
        <v>696132.42</v>
      </c>
      <c r="BB6" s="162">
        <f t="shared" si="2"/>
        <v>524361.97</v>
      </c>
      <c r="BC6" s="162">
        <f t="shared" si="2"/>
        <v>307396.25</v>
      </c>
      <c r="BD6" s="162">
        <f t="shared" si="2"/>
        <v>8567294.9499999993</v>
      </c>
      <c r="BE6" s="162">
        <f t="shared" si="2"/>
        <v>7431759.2000000002</v>
      </c>
      <c r="BF6" s="162">
        <f t="shared" si="2"/>
        <v>6076922.4800000004</v>
      </c>
      <c r="BG6" s="162">
        <f t="shared" si="2"/>
        <v>4850964.99</v>
      </c>
      <c r="BH6" s="162">
        <f t="shared" si="2"/>
        <v>3594400.36</v>
      </c>
      <c r="BI6" s="162">
        <f t="shared" si="2"/>
        <v>2518180.52</v>
      </c>
      <c r="BJ6" s="162">
        <f t="shared" si="2"/>
        <v>1778082.28</v>
      </c>
      <c r="BK6" s="162">
        <f t="shared" si="2"/>
        <v>1306994.52</v>
      </c>
      <c r="BL6" s="162">
        <f t="shared" si="2"/>
        <v>1001532.46</v>
      </c>
      <c r="BM6" s="162">
        <f t="shared" si="2"/>
        <v>751971.71</v>
      </c>
      <c r="BN6" s="162">
        <f t="shared" si="2"/>
        <v>492807.83</v>
      </c>
      <c r="BO6" s="162">
        <f t="shared" si="2"/>
        <v>162006.96</v>
      </c>
      <c r="BP6" s="162">
        <f t="shared" si="2"/>
        <v>12177348.91</v>
      </c>
      <c r="BQ6" s="162">
        <f t="shared" si="2"/>
        <v>11457390.130000001</v>
      </c>
      <c r="BR6" s="162">
        <f t="shared" si="2"/>
        <v>10551887.220000001</v>
      </c>
      <c r="BS6" s="162">
        <f t="shared" si="2"/>
        <v>9512713.6899999995</v>
      </c>
      <c r="BT6" s="162">
        <f t="shared" si="2"/>
        <v>8775759.9600000009</v>
      </c>
      <c r="BU6" s="162">
        <f t="shared" si="2"/>
        <v>8131839.3499999996</v>
      </c>
      <c r="BV6" s="162">
        <f t="shared" si="2"/>
        <v>7647849.5700000003</v>
      </c>
      <c r="BW6" s="162">
        <f t="shared" si="2"/>
        <v>7331648.1699999999</v>
      </c>
      <c r="BX6" s="162">
        <f t="shared" si="2"/>
        <v>7119817.9800000004</v>
      </c>
      <c r="BY6" s="162">
        <f t="shared" si="2"/>
        <v>6976428.5499999998</v>
      </c>
      <c r="BZ6" s="162">
        <f t="shared" si="2"/>
        <v>6817930.0599999996</v>
      </c>
      <c r="CA6" s="162">
        <f t="shared" si="2"/>
        <v>6586391.9299999997</v>
      </c>
      <c r="CB6" s="162">
        <f t="shared" si="2"/>
        <v>12599777.58</v>
      </c>
      <c r="CC6" s="162">
        <f>ROUND(+CB12,2)</f>
        <v>11080059.08</v>
      </c>
      <c r="CD6" s="162">
        <f>ROUND(+CC12,2)</f>
        <v>9003266.25</v>
      </c>
      <c r="CE6" s="162">
        <f t="shared" si="2"/>
        <v>6708889.3899999997</v>
      </c>
      <c r="CF6" s="162">
        <f t="shared" si="2"/>
        <v>4959375.1900000004</v>
      </c>
      <c r="CG6" s="162">
        <f t="shared" si="2"/>
        <v>3186254.52</v>
      </c>
      <c r="CH6" s="162">
        <f t="shared" si="2"/>
        <v>1788742.68</v>
      </c>
      <c r="CI6" s="162">
        <f t="shared" si="2"/>
        <v>991710.03</v>
      </c>
      <c r="CJ6" s="162">
        <f t="shared" si="2"/>
        <v>317767.24</v>
      </c>
      <c r="CK6" s="162">
        <f t="shared" si="2"/>
        <v>-98637.45</v>
      </c>
      <c r="CL6" s="162">
        <f t="shared" si="2"/>
        <v>-597367.19999999995</v>
      </c>
      <c r="CM6" s="195">
        <f t="shared" si="2"/>
        <v>-1102193.77</v>
      </c>
      <c r="CN6" s="162">
        <f t="shared" si="2"/>
        <v>6768618.6500000004</v>
      </c>
      <c r="CO6" s="162">
        <f t="shared" si="2"/>
        <v>6093860.4299999997</v>
      </c>
      <c r="CP6" s="162">
        <f t="shared" si="2"/>
        <v>4835239.6100000003</v>
      </c>
      <c r="CQ6" s="162">
        <f t="shared" si="2"/>
        <v>3691078.81</v>
      </c>
      <c r="CR6" s="162">
        <f t="shared" si="2"/>
        <v>2769704.31</v>
      </c>
      <c r="CS6" s="162">
        <f t="shared" si="2"/>
        <v>1822588.59</v>
      </c>
      <c r="CT6" s="162">
        <f t="shared" si="2"/>
        <v>1214743.29</v>
      </c>
      <c r="CU6" s="162">
        <f t="shared" si="2"/>
        <v>835515.83</v>
      </c>
      <c r="CV6" s="162">
        <f t="shared" si="2"/>
        <v>627316.38</v>
      </c>
      <c r="CW6" s="162">
        <f t="shared" si="2"/>
        <v>440468.45</v>
      </c>
      <c r="CX6" s="162">
        <f t="shared" si="2"/>
        <v>209330.4</v>
      </c>
      <c r="CY6" s="162">
        <f t="shared" si="2"/>
        <v>-21449.75</v>
      </c>
      <c r="CZ6" s="162">
        <f t="shared" si="2"/>
        <v>7565252.5099999998</v>
      </c>
      <c r="DA6" s="162">
        <f t="shared" si="2"/>
        <v>6686232.6699999999</v>
      </c>
      <c r="DB6" s="162">
        <f t="shared" si="2"/>
        <v>5260293.78</v>
      </c>
      <c r="DC6" s="162">
        <f t="shared" si="2"/>
        <v>4279550.9400000004</v>
      </c>
      <c r="DD6" s="162">
        <f t="shared" ref="DD6:DI6" si="3">ROUND(+DC12,2)</f>
        <v>3450473.07</v>
      </c>
      <c r="DE6" s="162">
        <f t="shared" si="3"/>
        <v>2569740.19</v>
      </c>
      <c r="DF6" s="162">
        <f t="shared" si="3"/>
        <v>1877235.38</v>
      </c>
      <c r="DG6" s="162">
        <f t="shared" si="3"/>
        <v>1342657.64</v>
      </c>
      <c r="DH6" s="162">
        <f>ROUND(+DG12,2)</f>
        <v>997672.74</v>
      </c>
      <c r="DI6" s="162">
        <f t="shared" si="3"/>
        <v>739491.14</v>
      </c>
      <c r="DJ6" s="162">
        <f>ROUND(+DI12,2)</f>
        <v>453541.68</v>
      </c>
      <c r="DK6" s="162">
        <f t="shared" ref="DK6:ES6" si="4">ROUND(+DJ12,2)</f>
        <v>164812.59</v>
      </c>
      <c r="DL6" s="196">
        <f t="shared" si="4"/>
        <v>-393678.7</v>
      </c>
      <c r="DM6" s="196">
        <f t="shared" si="4"/>
        <v>13894960.859999999</v>
      </c>
      <c r="DN6" s="196">
        <f t="shared" si="4"/>
        <v>11795689.779999999</v>
      </c>
      <c r="DO6" s="196">
        <f t="shared" si="4"/>
        <v>9569175.0500000007</v>
      </c>
      <c r="DP6" s="196">
        <f t="shared" si="4"/>
        <v>7420415.1799999997</v>
      </c>
      <c r="DQ6" s="196">
        <f t="shared" si="4"/>
        <v>5587456.4299999997</v>
      </c>
      <c r="DR6" s="196">
        <f t="shared" si="4"/>
        <v>3965662.14</v>
      </c>
      <c r="DS6" s="196">
        <f t="shared" si="4"/>
        <v>2970262.41</v>
      </c>
      <c r="DT6" s="196">
        <f t="shared" si="4"/>
        <v>2336428.9700000002</v>
      </c>
      <c r="DU6" s="196">
        <f t="shared" si="4"/>
        <v>1856244.23</v>
      </c>
      <c r="DV6" s="196">
        <f t="shared" si="4"/>
        <v>1264564.93</v>
      </c>
      <c r="DW6" s="196">
        <f t="shared" si="4"/>
        <v>790706.14</v>
      </c>
      <c r="DX6" s="196">
        <f t="shared" si="4"/>
        <v>-281646.26</v>
      </c>
      <c r="DY6" s="196">
        <f t="shared" si="4"/>
        <v>-522225.32</v>
      </c>
      <c r="DZ6" s="196">
        <f t="shared" si="4"/>
        <v>-473468.91</v>
      </c>
      <c r="EA6" s="196">
        <f t="shared" si="4"/>
        <v>-420360.36</v>
      </c>
      <c r="EB6" s="196">
        <f t="shared" si="4"/>
        <v>-377453.96</v>
      </c>
      <c r="EC6" s="196">
        <f t="shared" si="4"/>
        <v>-327947.40000000002</v>
      </c>
      <c r="ED6" s="196">
        <f t="shared" si="4"/>
        <v>-303155.31</v>
      </c>
      <c r="EE6" s="196">
        <f t="shared" si="4"/>
        <v>-285587.42</v>
      </c>
      <c r="EF6" s="196">
        <f t="shared" si="4"/>
        <v>-272739.3</v>
      </c>
      <c r="EG6" s="196">
        <f t="shared" si="4"/>
        <v>-258570.52</v>
      </c>
      <c r="EH6" s="196">
        <f t="shared" si="4"/>
        <v>-245672.17</v>
      </c>
      <c r="EI6" s="196">
        <f t="shared" si="4"/>
        <v>-233981.52</v>
      </c>
      <c r="EJ6" s="196">
        <f t="shared" si="4"/>
        <v>-209907.69</v>
      </c>
      <c r="EK6" s="196">
        <f t="shared" si="4"/>
        <v>-188462.61</v>
      </c>
      <c r="EL6" s="196">
        <f t="shared" si="4"/>
        <v>-161616.75</v>
      </c>
      <c r="EM6" s="196">
        <f t="shared" si="4"/>
        <v>-142961.97</v>
      </c>
      <c r="EN6" s="196">
        <f t="shared" si="4"/>
        <v>-121646.47</v>
      </c>
      <c r="EO6" s="196">
        <f t="shared" si="4"/>
        <v>-103714.51</v>
      </c>
      <c r="EP6" s="196">
        <f t="shared" si="4"/>
        <v>-90567.98</v>
      </c>
      <c r="EQ6" s="196">
        <f t="shared" si="4"/>
        <v>-84209.49</v>
      </c>
      <c r="ER6" s="196">
        <f t="shared" si="4"/>
        <v>-75552.31</v>
      </c>
      <c r="ES6" s="196">
        <f t="shared" si="4"/>
        <v>-74018.460000000006</v>
      </c>
      <c r="ET6" s="196">
        <f>ROUND(+ES12,2)</f>
        <v>-72899.92</v>
      </c>
      <c r="EU6" s="196">
        <f t="shared" ref="EU6:FP6" si="5">ROUND(+ET12,2)</f>
        <v>-60590.06</v>
      </c>
      <c r="EV6" s="196">
        <f t="shared" si="5"/>
        <v>-46248.97</v>
      </c>
      <c r="EW6" s="196">
        <f t="shared" si="5"/>
        <v>-44348.11</v>
      </c>
      <c r="EX6" s="196">
        <f t="shared" si="5"/>
        <v>-41424.75</v>
      </c>
      <c r="EY6" s="196">
        <f t="shared" si="5"/>
        <v>-39362.54</v>
      </c>
      <c r="EZ6" s="196">
        <f t="shared" si="5"/>
        <v>-36301.4</v>
      </c>
      <c r="FA6" s="196">
        <f t="shared" si="5"/>
        <v>-35880.22</v>
      </c>
      <c r="FB6" s="196">
        <f t="shared" si="5"/>
        <v>-32708.91</v>
      </c>
      <c r="FC6" s="196">
        <f t="shared" si="5"/>
        <v>-34433.370000000003</v>
      </c>
      <c r="FD6" s="196">
        <f t="shared" si="5"/>
        <v>-36880.46</v>
      </c>
      <c r="FE6" s="196">
        <f t="shared" si="5"/>
        <v>-39682.199999999997</v>
      </c>
      <c r="FF6" s="196">
        <f t="shared" si="5"/>
        <v>-42513.86</v>
      </c>
      <c r="FG6" s="196">
        <f t="shared" si="5"/>
        <v>-45066.48</v>
      </c>
      <c r="FH6" s="196">
        <f t="shared" si="5"/>
        <v>-46920.17</v>
      </c>
      <c r="FI6" s="196">
        <f t="shared" si="5"/>
        <v>-47242.76</v>
      </c>
      <c r="FJ6" s="196">
        <f t="shared" si="5"/>
        <v>-46786.68</v>
      </c>
      <c r="FK6" s="196">
        <f t="shared" si="5"/>
        <v>-46523.86</v>
      </c>
      <c r="FL6" s="196">
        <f t="shared" si="5"/>
        <v>-46875.37</v>
      </c>
      <c r="FM6" s="196">
        <f t="shared" si="5"/>
        <v>-48201.79</v>
      </c>
      <c r="FN6" s="196">
        <f t="shared" si="5"/>
        <v>-49379.79</v>
      </c>
      <c r="FO6" s="196">
        <f t="shared" si="5"/>
        <v>-45564.89</v>
      </c>
      <c r="FP6" s="196">
        <f t="shared" si="5"/>
        <v>-48143.040000000001</v>
      </c>
      <c r="FQ6" s="196">
        <f>ROUND(+FP12,2)</f>
        <v>-51239.45</v>
      </c>
      <c r="FR6" s="196">
        <f t="shared" ref="FR6:IC6" si="6">ROUND(+FQ12,2)</f>
        <v>-54221.91</v>
      </c>
      <c r="FS6" s="196">
        <f t="shared" si="6"/>
        <v>-56758.77</v>
      </c>
      <c r="FT6" s="196">
        <f t="shared" si="6"/>
        <v>-58842.26</v>
      </c>
      <c r="FU6" s="196">
        <f t="shared" si="6"/>
        <v>7572209.1500000004</v>
      </c>
      <c r="FV6" s="196">
        <f t="shared" si="6"/>
        <v>6401173.9299999997</v>
      </c>
      <c r="FW6" s="196">
        <f t="shared" si="6"/>
        <v>5277667.3499999996</v>
      </c>
      <c r="FX6" s="196">
        <f t="shared" si="6"/>
        <v>4422056.1900000004</v>
      </c>
      <c r="FY6" s="196">
        <f t="shared" si="6"/>
        <v>3589558.9</v>
      </c>
      <c r="FZ6" s="196">
        <f t="shared" si="6"/>
        <v>3137839.16</v>
      </c>
      <c r="GA6" s="196">
        <f t="shared" si="6"/>
        <v>2798546.81</v>
      </c>
      <c r="GB6" s="196">
        <f t="shared" si="6"/>
        <v>2532361.7000000002</v>
      </c>
      <c r="GC6" s="196">
        <f t="shared" si="6"/>
        <v>2282882.7799999998</v>
      </c>
      <c r="GD6" s="196">
        <f t="shared" si="6"/>
        <v>2079047.13</v>
      </c>
      <c r="GE6" s="196">
        <f t="shared" si="6"/>
        <v>1802660.23</v>
      </c>
      <c r="GF6" s="196">
        <f t="shared" si="6"/>
        <v>1300810.19</v>
      </c>
      <c r="GG6" s="196">
        <f t="shared" si="6"/>
        <v>17319696.149999999</v>
      </c>
      <c r="GH6" s="196">
        <f t="shared" si="6"/>
        <v>14383031.93</v>
      </c>
      <c r="GI6" s="196">
        <f t="shared" si="6"/>
        <v>11147839.310000001</v>
      </c>
      <c r="GJ6" s="196">
        <f t="shared" si="6"/>
        <v>8597079.4900000002</v>
      </c>
      <c r="GK6" s="196">
        <f t="shared" si="6"/>
        <v>6350830.54</v>
      </c>
      <c r="GL6" s="196">
        <f t="shared" si="6"/>
        <v>4780385.78</v>
      </c>
      <c r="GM6" s="196">
        <f t="shared" si="6"/>
        <v>3747201.43</v>
      </c>
      <c r="GN6" s="196">
        <f t="shared" si="6"/>
        <v>3096867.64</v>
      </c>
      <c r="GO6" s="196">
        <f t="shared" si="6"/>
        <v>2566424.1</v>
      </c>
      <c r="GP6" s="196">
        <f t="shared" si="6"/>
        <v>2086207.39</v>
      </c>
      <c r="GQ6" s="196">
        <f t="shared" si="6"/>
        <v>1477309.85</v>
      </c>
      <c r="GR6" s="196">
        <f t="shared" si="6"/>
        <v>121338.55</v>
      </c>
      <c r="GS6" s="196">
        <f t="shared" si="6"/>
        <v>-130271.97</v>
      </c>
      <c r="GT6" s="196">
        <f t="shared" si="6"/>
        <v>-152574.91</v>
      </c>
      <c r="GU6" s="196">
        <f t="shared" si="6"/>
        <v>-168710.12</v>
      </c>
      <c r="GV6" s="196">
        <f t="shared" si="6"/>
        <v>-184386.33</v>
      </c>
      <c r="GW6" s="196">
        <f t="shared" si="6"/>
        <v>-199622.56</v>
      </c>
      <c r="GX6" s="196">
        <f t="shared" si="6"/>
        <v>-212228.27</v>
      </c>
      <c r="GY6" s="196">
        <f t="shared" si="6"/>
        <v>-214693.6</v>
      </c>
      <c r="GZ6" s="196">
        <f t="shared" si="6"/>
        <v>-217836.91</v>
      </c>
      <c r="HA6" s="196">
        <f t="shared" si="6"/>
        <v>-226718.76</v>
      </c>
      <c r="HB6" s="196">
        <f t="shared" si="6"/>
        <v>-235817.63</v>
      </c>
      <c r="HC6" s="196">
        <f t="shared" si="6"/>
        <v>-245143.2</v>
      </c>
      <c r="HD6" s="196">
        <f t="shared" si="6"/>
        <v>-257856.94</v>
      </c>
      <c r="HE6" s="196">
        <f t="shared" si="6"/>
        <v>-243596.92</v>
      </c>
      <c r="HF6" s="196">
        <f t="shared" si="6"/>
        <v>-217501.91</v>
      </c>
      <c r="HG6" s="196">
        <f t="shared" si="6"/>
        <v>-192998.47</v>
      </c>
      <c r="HH6" s="196">
        <f t="shared" si="6"/>
        <v>-161490.04999999999</v>
      </c>
      <c r="HI6" s="196">
        <f t="shared" si="6"/>
        <v>-140365.41</v>
      </c>
      <c r="HJ6" s="196">
        <f t="shared" si="6"/>
        <v>-129611.39</v>
      </c>
      <c r="HK6" s="196">
        <f t="shared" si="6"/>
        <v>-125849.24</v>
      </c>
      <c r="HL6" s="196">
        <f t="shared" si="6"/>
        <v>-124989.74</v>
      </c>
      <c r="HM6" s="196">
        <f t="shared" si="6"/>
        <v>-125741.05</v>
      </c>
      <c r="HN6" s="196">
        <f t="shared" si="6"/>
        <v>-126757.17</v>
      </c>
      <c r="HO6" s="196">
        <f t="shared" si="6"/>
        <v>-125393.77</v>
      </c>
      <c r="HP6" s="196">
        <f t="shared" si="6"/>
        <v>-112296.99</v>
      </c>
      <c r="HQ6" s="196">
        <f t="shared" si="6"/>
        <v>-107579.61</v>
      </c>
      <c r="HR6" s="196">
        <f t="shared" si="6"/>
        <v>-99674.29</v>
      </c>
      <c r="HS6" s="196">
        <f t="shared" si="6"/>
        <v>-90874.4</v>
      </c>
      <c r="HT6" s="196">
        <f t="shared" si="6"/>
        <v>-82717.919999999998</v>
      </c>
      <c r="HU6" s="196">
        <f t="shared" si="6"/>
        <v>-75460.009999999995</v>
      </c>
      <c r="HV6" s="196">
        <f t="shared" si="6"/>
        <v>-72842.64</v>
      </c>
      <c r="HW6" s="196">
        <f t="shared" si="6"/>
        <v>-73257.009999999995</v>
      </c>
      <c r="HX6" s="196">
        <f t="shared" si="6"/>
        <v>-74161.350000000006</v>
      </c>
      <c r="HY6" s="196">
        <f t="shared" si="6"/>
        <v>-74666.8</v>
      </c>
      <c r="HZ6" s="196">
        <f t="shared" si="6"/>
        <v>-75638.850000000006</v>
      </c>
      <c r="IA6" s="196">
        <f t="shared" si="6"/>
        <v>-77182.83</v>
      </c>
      <c r="IB6" s="196">
        <f t="shared" si="6"/>
        <v>-74564.89</v>
      </c>
      <c r="IC6" s="196">
        <f t="shared" si="6"/>
        <v>2079475.82</v>
      </c>
      <c r="ID6" s="196">
        <f t="shared" ref="ID6:IW6" si="7">ROUND(+IC12,2)</f>
        <v>1766311.18</v>
      </c>
      <c r="IE6" s="196">
        <f t="shared" si="7"/>
        <v>1449388.76</v>
      </c>
      <c r="IF6" s="196">
        <f t="shared" si="7"/>
        <v>1115087.8899999999</v>
      </c>
      <c r="IG6" s="196">
        <f t="shared" si="7"/>
        <v>822020.74</v>
      </c>
      <c r="IH6" s="196">
        <f t="shared" si="7"/>
        <v>649391.51</v>
      </c>
      <c r="II6" s="196">
        <f t="shared" si="7"/>
        <v>529034.66</v>
      </c>
      <c r="IJ6" s="196">
        <f t="shared" si="7"/>
        <v>449349.3</v>
      </c>
      <c r="IK6" s="196">
        <f t="shared" si="7"/>
        <v>388819.88</v>
      </c>
      <c r="IL6" s="196">
        <f t="shared" si="7"/>
        <v>325200.13</v>
      </c>
      <c r="IM6" s="196">
        <f t="shared" si="7"/>
        <v>238316.61</v>
      </c>
      <c r="IN6" s="196">
        <f t="shared" si="7"/>
        <v>60791.59</v>
      </c>
      <c r="IO6" s="196">
        <f t="shared" si="7"/>
        <v>388599.87</v>
      </c>
      <c r="IP6" s="196">
        <f t="shared" si="7"/>
        <v>315253.76000000001</v>
      </c>
      <c r="IQ6" s="196">
        <f t="shared" si="7"/>
        <v>242397.61</v>
      </c>
      <c r="IR6" s="196">
        <f t="shared" si="7"/>
        <v>181938.3</v>
      </c>
      <c r="IS6" s="196">
        <f t="shared" si="7"/>
        <v>128762.49</v>
      </c>
      <c r="IT6" s="196">
        <f t="shared" si="7"/>
        <v>81889.3</v>
      </c>
      <c r="IU6" s="196">
        <f t="shared" si="7"/>
        <v>48399.74</v>
      </c>
      <c r="IV6" s="196">
        <f t="shared" si="7"/>
        <v>26432.04</v>
      </c>
      <c r="IW6" s="196">
        <f t="shared" si="7"/>
        <v>8657.9599999999991</v>
      </c>
      <c r="IX6" s="196">
        <f>ROUND(+IW12,2)</f>
        <v>-6509.97</v>
      </c>
      <c r="IY6" s="196">
        <f t="shared" ref="IY6:JI6" si="8">ROUND(+IX12,2)</f>
        <v>-23261.32</v>
      </c>
      <c r="IZ6" s="196">
        <f t="shared" si="8"/>
        <v>-51962.68</v>
      </c>
      <c r="JA6" s="196">
        <f t="shared" si="8"/>
        <v>223344.08</v>
      </c>
      <c r="JB6" s="196">
        <f t="shared" si="8"/>
        <v>177895.57</v>
      </c>
      <c r="JC6" s="196">
        <f t="shared" si="8"/>
        <v>136225.85999999999</v>
      </c>
      <c r="JD6" s="196">
        <f t="shared" si="8"/>
        <v>96286.32</v>
      </c>
      <c r="JE6" s="196">
        <f t="shared" si="8"/>
        <v>58500.98</v>
      </c>
      <c r="JF6" s="196">
        <f t="shared" si="8"/>
        <v>27778</v>
      </c>
      <c r="JG6" s="196">
        <f t="shared" si="8"/>
        <v>11293.38</v>
      </c>
      <c r="JH6" s="196">
        <f t="shared" si="8"/>
        <v>-2246.5300000000002</v>
      </c>
      <c r="JI6" s="196">
        <f t="shared" si="8"/>
        <v>-14527.81</v>
      </c>
      <c r="JJ6" s="603"/>
      <c r="JK6" s="594"/>
      <c r="JL6" s="594"/>
      <c r="JM6" s="594"/>
      <c r="JN6" s="594"/>
      <c r="JO6" s="594"/>
      <c r="JP6" s="594"/>
      <c r="JQ6" s="594"/>
      <c r="JR6" s="594"/>
      <c r="JS6" s="594"/>
      <c r="JT6" s="594"/>
      <c r="JU6" s="594"/>
      <c r="JV6" s="594"/>
      <c r="JW6" s="604"/>
    </row>
    <row r="7" spans="1:283" x14ac:dyDescent="0.2">
      <c r="B7" s="49" t="s">
        <v>205</v>
      </c>
      <c r="D7" s="197"/>
      <c r="E7" s="197"/>
      <c r="F7" s="197"/>
      <c r="G7" s="197"/>
      <c r="H7" s="197"/>
      <c r="I7" s="197"/>
      <c r="J7" s="197"/>
      <c r="K7" s="197"/>
      <c r="L7" s="197"/>
      <c r="M7" s="197"/>
      <c r="N7" s="197"/>
      <c r="O7" s="197"/>
      <c r="P7" s="197"/>
      <c r="Q7" s="197"/>
      <c r="R7" s="197"/>
      <c r="S7" s="197"/>
      <c r="T7" s="197"/>
      <c r="U7" s="197"/>
      <c r="V7" s="197"/>
      <c r="W7" s="197"/>
      <c r="X7" s="197"/>
      <c r="Y7" s="197"/>
      <c r="Z7" s="197"/>
      <c r="AA7" s="197"/>
      <c r="AB7" s="197"/>
      <c r="AC7" s="198"/>
      <c r="AD7" s="197"/>
      <c r="AE7" s="198">
        <f>5845277.73</f>
        <v>5845277.7300000004</v>
      </c>
      <c r="AF7" s="198"/>
      <c r="AG7" s="198"/>
      <c r="AH7" s="198"/>
      <c r="AI7" s="198"/>
      <c r="AJ7" s="198"/>
      <c r="AK7" s="198"/>
      <c r="AL7" s="198"/>
      <c r="AM7" s="198"/>
      <c r="AN7" s="198"/>
      <c r="AO7" s="198"/>
      <c r="AP7" s="198"/>
      <c r="AQ7" s="198">
        <v>5408352</v>
      </c>
      <c r="AR7" s="198"/>
      <c r="AS7" s="198"/>
      <c r="AT7" s="198"/>
      <c r="AU7" s="198"/>
      <c r="AV7" s="198"/>
      <c r="AW7" s="198"/>
      <c r="AX7" s="198"/>
      <c r="AY7" s="197"/>
      <c r="AZ7" s="196"/>
      <c r="BA7" s="196"/>
      <c r="BB7" s="196"/>
      <c r="BC7" s="196">
        <f>-(BC71+BC95)</f>
        <v>8814495</v>
      </c>
      <c r="BD7" s="196"/>
      <c r="BE7" s="196"/>
      <c r="BF7" s="196"/>
      <c r="BG7" s="196"/>
      <c r="BH7" s="196"/>
      <c r="BI7" s="196"/>
      <c r="BJ7" s="196"/>
      <c r="BK7" s="196"/>
      <c r="BL7" s="196"/>
      <c r="BM7" s="196"/>
      <c r="BN7" s="199">
        <v>0</v>
      </c>
      <c r="BO7" s="199">
        <v>12462976</v>
      </c>
      <c r="BP7" s="196"/>
      <c r="BQ7" s="196"/>
      <c r="BR7" s="162"/>
      <c r="BS7" s="196"/>
      <c r="BT7" s="196"/>
      <c r="BU7" s="196"/>
      <c r="BV7" s="196"/>
      <c r="BW7" s="196"/>
      <c r="BX7" s="196"/>
      <c r="BY7" s="196"/>
      <c r="BZ7" s="196"/>
      <c r="CA7" s="199">
        <v>7040669</v>
      </c>
      <c r="CB7" s="196"/>
      <c r="CC7" s="196"/>
      <c r="CD7" s="196"/>
      <c r="CE7" s="196"/>
      <c r="CF7" s="196"/>
      <c r="CG7" s="196"/>
      <c r="CH7" s="196"/>
      <c r="CI7" s="196"/>
      <c r="CJ7" s="196"/>
      <c r="CK7" s="196"/>
      <c r="CL7" s="196"/>
      <c r="CM7" s="200">
        <v>8314700</v>
      </c>
      <c r="CN7" s="196"/>
      <c r="CO7" s="162"/>
      <c r="CP7" s="196"/>
      <c r="CQ7" s="196"/>
      <c r="CR7" s="196"/>
      <c r="CS7" s="196"/>
      <c r="CT7" s="196"/>
      <c r="CU7" s="196"/>
      <c r="CV7" s="196"/>
      <c r="CW7" s="196"/>
      <c r="CX7" s="196"/>
      <c r="CY7" s="199">
        <v>8164246</v>
      </c>
      <c r="CZ7" s="196"/>
      <c r="DA7" s="196"/>
      <c r="DB7" s="196"/>
      <c r="DC7" s="196"/>
      <c r="DD7" s="196"/>
      <c r="DE7" s="196"/>
      <c r="DF7" s="196"/>
      <c r="DG7" s="162"/>
      <c r="DH7" s="196"/>
      <c r="DI7" s="196"/>
      <c r="DJ7" s="196"/>
      <c r="DK7" s="196"/>
      <c r="DL7" s="201">
        <v>16083141</v>
      </c>
      <c r="DM7" s="196"/>
      <c r="DN7" s="196"/>
      <c r="DO7" s="196"/>
      <c r="DP7" s="196"/>
      <c r="DQ7" s="196"/>
      <c r="DR7" s="196"/>
      <c r="DS7" s="196"/>
      <c r="DT7" s="196"/>
      <c r="DU7" s="196"/>
      <c r="DV7" s="196"/>
      <c r="DW7" s="196"/>
      <c r="DX7" s="196">
        <f>-(DX71+DX95)</f>
        <v>0</v>
      </c>
      <c r="DY7" s="196"/>
      <c r="DZ7" s="196"/>
      <c r="EA7" s="196"/>
      <c r="EB7" s="196"/>
      <c r="EC7" s="196"/>
      <c r="ED7" s="196"/>
      <c r="EE7" s="196"/>
      <c r="EF7" s="196"/>
      <c r="EG7" s="196"/>
      <c r="EH7" s="196"/>
      <c r="EI7" s="196"/>
      <c r="EJ7" s="196">
        <f>-(EJ71+EJ95)</f>
        <v>0</v>
      </c>
      <c r="EK7" s="196"/>
      <c r="EL7" s="196"/>
      <c r="EM7" s="196"/>
      <c r="EN7" s="196"/>
      <c r="EO7" s="196"/>
      <c r="EP7" s="196"/>
      <c r="EQ7" s="196"/>
      <c r="ER7" s="196"/>
      <c r="ES7" s="196"/>
      <c r="ET7" s="196"/>
      <c r="EU7" s="196"/>
      <c r="EV7" s="196"/>
      <c r="EW7" s="196"/>
      <c r="EX7" s="196"/>
      <c r="EY7" s="196"/>
      <c r="EZ7" s="196"/>
      <c r="FA7" s="196"/>
      <c r="FB7" s="196"/>
      <c r="FC7" s="196"/>
      <c r="FD7" s="196"/>
      <c r="FE7" s="196"/>
      <c r="FF7" s="196"/>
      <c r="FG7" s="196"/>
      <c r="FH7" s="196"/>
      <c r="FI7" s="196"/>
      <c r="FJ7" s="196"/>
      <c r="FK7" s="196"/>
      <c r="FL7" s="196"/>
      <c r="FM7" s="196"/>
      <c r="FN7" s="196"/>
      <c r="FO7" s="196"/>
      <c r="FP7" s="196"/>
      <c r="FQ7" s="196"/>
      <c r="FR7" s="196"/>
      <c r="FS7" s="196"/>
      <c r="FT7" s="201">
        <v>8459726</v>
      </c>
      <c r="FU7" s="196"/>
      <c r="FV7" s="196"/>
      <c r="FW7" s="196"/>
      <c r="FX7" s="196"/>
      <c r="FY7" s="196"/>
      <c r="FZ7" s="196"/>
      <c r="GA7" s="196"/>
      <c r="GB7" s="196"/>
      <c r="GC7" s="196"/>
      <c r="GD7" s="196"/>
      <c r="GE7" s="196"/>
      <c r="GF7" s="201">
        <v>17486323</v>
      </c>
      <c r="GG7" s="196"/>
      <c r="GH7" s="196"/>
      <c r="GI7" s="196"/>
      <c r="GJ7" s="196"/>
      <c r="GK7" s="196"/>
      <c r="GL7" s="196"/>
      <c r="GM7" s="196"/>
      <c r="GN7" s="196"/>
      <c r="GO7" s="196"/>
      <c r="GP7" s="134">
        <v>0</v>
      </c>
      <c r="GQ7" s="196">
        <v>0</v>
      </c>
      <c r="GR7" s="196">
        <v>0</v>
      </c>
      <c r="GS7" s="196">
        <v>0</v>
      </c>
      <c r="GT7" s="196">
        <v>0</v>
      </c>
      <c r="GU7" s="196">
        <v>0</v>
      </c>
      <c r="GV7" s="196">
        <v>0</v>
      </c>
      <c r="GW7" s="196">
        <v>0</v>
      </c>
      <c r="GX7" s="196">
        <v>0</v>
      </c>
      <c r="GY7" s="196">
        <v>0</v>
      </c>
      <c r="GZ7" s="196">
        <v>0</v>
      </c>
      <c r="HA7" s="196"/>
      <c r="HB7" s="196"/>
      <c r="HC7" s="196"/>
      <c r="HD7" s="196"/>
      <c r="HE7" s="196"/>
      <c r="HF7" s="196"/>
      <c r="HG7" s="196"/>
      <c r="HH7" s="196"/>
      <c r="HI7" s="196"/>
      <c r="HJ7" s="196"/>
      <c r="HK7" s="196"/>
      <c r="HL7" s="196"/>
      <c r="HM7" s="196"/>
      <c r="HN7" s="196"/>
      <c r="HO7" s="196"/>
      <c r="HP7" s="196"/>
      <c r="HQ7" s="196"/>
      <c r="HR7" s="196"/>
      <c r="HS7" s="196"/>
      <c r="HT7" s="196"/>
      <c r="HU7" s="196"/>
      <c r="HV7" s="196"/>
      <c r="HW7" s="196"/>
      <c r="HX7" s="196"/>
      <c r="HY7" s="196"/>
      <c r="HZ7" s="196"/>
      <c r="IA7" s="196"/>
      <c r="IB7" s="39">
        <v>2402336.44</v>
      </c>
      <c r="IC7" s="196"/>
      <c r="ID7" s="196"/>
      <c r="IE7" s="196"/>
      <c r="IF7" s="196"/>
      <c r="IG7" s="196"/>
      <c r="IH7" s="196"/>
      <c r="II7" s="196"/>
      <c r="IJ7" s="196"/>
      <c r="IK7" s="196"/>
      <c r="IL7" s="196"/>
      <c r="IM7" s="196"/>
      <c r="IN7" s="39">
        <v>387560.31</v>
      </c>
      <c r="IO7" s="196"/>
      <c r="IP7" s="196"/>
      <c r="IQ7" s="196"/>
      <c r="IR7" s="196"/>
      <c r="IS7" s="196"/>
      <c r="IT7" s="196"/>
      <c r="IU7" s="196"/>
      <c r="IV7" s="196"/>
      <c r="IW7" s="196"/>
      <c r="IX7" s="196"/>
      <c r="IY7" s="196"/>
      <c r="IZ7" s="39">
        <v>315631.53999999998</v>
      </c>
      <c r="JA7" s="196"/>
      <c r="JB7" s="196"/>
      <c r="JC7" s="196"/>
      <c r="JD7" s="196"/>
      <c r="JE7" s="196"/>
      <c r="JF7" s="196"/>
      <c r="JG7" s="196"/>
      <c r="JH7" s="196"/>
      <c r="JI7" s="196"/>
      <c r="JJ7" s="603"/>
      <c r="JK7" s="594"/>
      <c r="JL7" s="594"/>
      <c r="JM7" s="594"/>
      <c r="JN7" s="594"/>
      <c r="JO7" s="594"/>
      <c r="JP7" s="594"/>
      <c r="JQ7" s="594"/>
      <c r="JR7" s="594"/>
      <c r="JS7" s="594"/>
      <c r="JT7" s="594"/>
      <c r="JU7" s="594"/>
      <c r="JV7" s="594"/>
      <c r="JW7" s="604"/>
    </row>
    <row r="8" spans="1:283" x14ac:dyDescent="0.2">
      <c r="B8" s="49" t="s">
        <v>206</v>
      </c>
      <c r="D8" s="197"/>
      <c r="E8" s="197"/>
      <c r="F8" s="197"/>
      <c r="G8" s="197"/>
      <c r="H8" s="197"/>
      <c r="I8" s="197"/>
      <c r="J8" s="197"/>
      <c r="K8" s="197"/>
      <c r="L8" s="197"/>
      <c r="M8" s="197"/>
      <c r="N8" s="197"/>
      <c r="O8" s="197"/>
      <c r="P8" s="197"/>
      <c r="Q8" s="197"/>
      <c r="R8" s="197"/>
      <c r="S8" s="197"/>
      <c r="T8" s="197"/>
      <c r="U8" s="197"/>
      <c r="V8" s="197"/>
      <c r="W8" s="197"/>
      <c r="X8" s="197"/>
      <c r="Y8" s="197"/>
      <c r="Z8" s="197"/>
      <c r="AA8" s="197"/>
      <c r="AB8" s="197"/>
      <c r="AC8" s="198"/>
      <c r="AD8" s="197"/>
      <c r="AE8" s="198">
        <v>-277618.55</v>
      </c>
      <c r="AF8" s="198">
        <v>-660845.66</v>
      </c>
      <c r="AG8" s="198">
        <v>-705656.81</v>
      </c>
      <c r="AH8" s="198">
        <v>-753715.32</v>
      </c>
      <c r="AI8" s="198">
        <v>-600238.01</v>
      </c>
      <c r="AJ8" s="198">
        <v>-492933</v>
      </c>
      <c r="AK8" s="198">
        <v>-305385.09000000003</v>
      </c>
      <c r="AL8" s="198">
        <v>-227646.1</v>
      </c>
      <c r="AM8" s="198">
        <v>-160047.6</v>
      </c>
      <c r="AN8" s="198">
        <v>-134600.67000000001</v>
      </c>
      <c r="AO8" s="198">
        <v>-147619.14000000001</v>
      </c>
      <c r="AP8" s="198">
        <v>-191773.41</v>
      </c>
      <c r="AQ8" s="198">
        <v>-394596.84</v>
      </c>
      <c r="AR8" s="198">
        <v>-652044.06000000006</v>
      </c>
      <c r="AS8" s="198">
        <v>-787861.26</v>
      </c>
      <c r="AT8" s="198">
        <v>-866000.11</v>
      </c>
      <c r="AU8" s="198">
        <v>-698221.9</v>
      </c>
      <c r="AV8" s="198">
        <v>-501256.69</v>
      </c>
      <c r="AW8" s="198">
        <v>-442513.15</v>
      </c>
      <c r="AX8" s="198">
        <v>-260644.5</v>
      </c>
      <c r="AY8" s="198">
        <v>-214638.98</v>
      </c>
      <c r="AZ8" s="199">
        <v>-166613.76999999999</v>
      </c>
      <c r="BA8" s="199">
        <v>-174871.15</v>
      </c>
      <c r="BB8" s="199">
        <v>-219230.66</v>
      </c>
      <c r="BC8" s="199">
        <v>-579716.12</v>
      </c>
      <c r="BD8" s="199">
        <v>-1179758.73</v>
      </c>
      <c r="BE8" s="199">
        <v>-1393488.38</v>
      </c>
      <c r="BF8" s="199">
        <v>-1259862.82</v>
      </c>
      <c r="BG8" s="199">
        <v>-1281450.93</v>
      </c>
      <c r="BH8" s="199">
        <v>-1096483.02</v>
      </c>
      <c r="BI8" s="199">
        <v>-755610.11</v>
      </c>
      <c r="BJ8" s="199">
        <v>-483538.56</v>
      </c>
      <c r="BK8" s="199">
        <v>-315167.75</v>
      </c>
      <c r="BL8" s="199">
        <v>-257506.08</v>
      </c>
      <c r="BM8" s="199">
        <v>-265500.62</v>
      </c>
      <c r="BN8" s="199">
        <v>-335216.24</v>
      </c>
      <c r="BO8" s="199">
        <v>-496257.12</v>
      </c>
      <c r="BP8" s="199">
        <v>-791496.42</v>
      </c>
      <c r="BQ8" s="199">
        <v>-973752.23</v>
      </c>
      <c r="BR8" s="202">
        <v>-1101636.94</v>
      </c>
      <c r="BS8" s="199">
        <v>-787381.09</v>
      </c>
      <c r="BT8" s="199">
        <v>-694393.39</v>
      </c>
      <c r="BU8" s="199">
        <v>-528774.36</v>
      </c>
      <c r="BV8" s="199">
        <v>-359611.21</v>
      </c>
      <c r="BW8" s="199">
        <v>-251819.05</v>
      </c>
      <c r="BX8" s="199">
        <v>-183301.9</v>
      </c>
      <c r="BY8" s="199">
        <v>-195887.15</v>
      </c>
      <c r="BZ8" s="203">
        <v>-266209.75</v>
      </c>
      <c r="CA8" s="203">
        <v>-1084447.1200000001</v>
      </c>
      <c r="CB8" s="199">
        <v>-1613642.62</v>
      </c>
      <c r="CC8" s="199">
        <v>-2133299.23</v>
      </c>
      <c r="CD8" s="199">
        <v>-2330956.94</v>
      </c>
      <c r="CE8" s="199">
        <v>-1771928.67</v>
      </c>
      <c r="CF8" s="199">
        <v>-1785553.41</v>
      </c>
      <c r="CG8" s="199">
        <v>-1398756.64</v>
      </c>
      <c r="CH8" s="199">
        <v>-792851.77</v>
      </c>
      <c r="CI8" s="199">
        <v>-666044.5</v>
      </c>
      <c r="CJ8" s="199">
        <v>-406880.48</v>
      </c>
      <c r="CK8" s="199">
        <v>-487480.51</v>
      </c>
      <c r="CL8" s="199">
        <v>-491751.23</v>
      </c>
      <c r="CM8" s="204">
        <v>-463857.91</v>
      </c>
      <c r="CN8" s="199">
        <v>-691647.55</v>
      </c>
      <c r="CO8" s="202">
        <v>-1276298.8500000001</v>
      </c>
      <c r="CP8" s="199">
        <v>-1155592.6599999999</v>
      </c>
      <c r="CQ8" s="199">
        <v>-928093.16</v>
      </c>
      <c r="CR8" s="199">
        <v>-950757.1</v>
      </c>
      <c r="CS8" s="199">
        <v>-607630.34</v>
      </c>
      <c r="CT8" s="199">
        <v>-377600.74</v>
      </c>
      <c r="CU8" s="199">
        <v>-205882.18</v>
      </c>
      <c r="CV8" s="199">
        <v>-184046.95</v>
      </c>
      <c r="CW8" s="199">
        <v>-227481.08</v>
      </c>
      <c r="CX8" s="199">
        <v>-226485.89</v>
      </c>
      <c r="CY8" s="199">
        <v>-594142.14</v>
      </c>
      <c r="CZ8" s="205">
        <v>-892826.98</v>
      </c>
      <c r="DA8" s="199">
        <v>-1436888.81</v>
      </c>
      <c r="DB8" s="206">
        <v>-988323.35</v>
      </c>
      <c r="DC8" s="206">
        <v>-833859.28</v>
      </c>
      <c r="DD8" s="199">
        <v>-883619.44</v>
      </c>
      <c r="DE8" s="199">
        <v>-693195.04</v>
      </c>
      <c r="DF8" s="203">
        <v>-533671.11</v>
      </c>
      <c r="DG8" s="202">
        <v>-342934.88</v>
      </c>
      <c r="DH8" s="203">
        <v>-255422.34</v>
      </c>
      <c r="DI8" s="203">
        <v>-282870.90000000002</v>
      </c>
      <c r="DJ8" s="203">
        <v>-284931.33</v>
      </c>
      <c r="DK8" s="203">
        <v>-552705.07999999996</v>
      </c>
      <c r="DL8" s="199">
        <v>-1827966.04</v>
      </c>
      <c r="DM8" s="199">
        <v>-2127422.58</v>
      </c>
      <c r="DN8" s="199">
        <v>-2246526.34</v>
      </c>
      <c r="DO8" s="199">
        <v>-2160080.1800000002</v>
      </c>
      <c r="DP8" s="199">
        <v>-1840479.7</v>
      </c>
      <c r="DQ8" s="199">
        <v>-1624845.54</v>
      </c>
      <c r="DR8" s="199">
        <v>-997059.23</v>
      </c>
      <c r="DS8" s="199">
        <v>-632651.06999999995</v>
      </c>
      <c r="DT8" s="199">
        <v>-477655.47</v>
      </c>
      <c r="DU8" s="199">
        <v>-588558.42000000004</v>
      </c>
      <c r="DV8" s="199">
        <v>-467573.51</v>
      </c>
      <c r="DW8" s="199">
        <v>-1063854.0900000001</v>
      </c>
      <c r="DX8" s="199">
        <v>-231391.48</v>
      </c>
      <c r="DY8" s="199">
        <v>56973.120000000003</v>
      </c>
      <c r="DZ8" s="199">
        <v>59185.52</v>
      </c>
      <c r="EA8" s="201">
        <v>47595.519999999997</v>
      </c>
      <c r="EB8" s="199">
        <v>53517.75</v>
      </c>
      <c r="EC8" s="199">
        <v>27984.14</v>
      </c>
      <c r="ED8" s="199">
        <v>20224.11</v>
      </c>
      <c r="EE8" s="199">
        <v>15425.32</v>
      </c>
      <c r="EF8" s="199">
        <v>11058.99</v>
      </c>
      <c r="EG8" s="201">
        <v>9910.92</v>
      </c>
      <c r="EH8" s="201">
        <v>11616.5</v>
      </c>
      <c r="EI8" s="201">
        <v>25449.45</v>
      </c>
      <c r="EJ8" s="201">
        <v>22637.98</v>
      </c>
      <c r="EK8" s="201">
        <v>29803.59</v>
      </c>
      <c r="EL8" s="201">
        <v>35054</v>
      </c>
      <c r="EM8" s="201">
        <v>24622</v>
      </c>
      <c r="EN8" s="201">
        <v>22248</v>
      </c>
      <c r="EO8" s="201">
        <v>16223</v>
      </c>
      <c r="EP8" s="201">
        <v>10349</v>
      </c>
      <c r="EQ8" s="201">
        <v>6493</v>
      </c>
      <c r="ER8" s="201">
        <v>5696</v>
      </c>
      <c r="ES8" s="201">
        <v>5285</v>
      </c>
      <c r="ET8" s="205">
        <v>7290</v>
      </c>
      <c r="EU8" s="205">
        <v>16675</v>
      </c>
      <c r="EV8" s="205">
        <v>5819</v>
      </c>
      <c r="EW8" s="205">
        <v>6948</v>
      </c>
      <c r="EX8" s="205">
        <v>6069</v>
      </c>
      <c r="EY8" s="205">
        <v>6066</v>
      </c>
      <c r="EZ8" s="205">
        <v>4571</v>
      </c>
      <c r="FA8" s="205">
        <v>3108</v>
      </c>
      <c r="FB8" s="205">
        <v>1969</v>
      </c>
      <c r="FC8" s="205">
        <v>1367</v>
      </c>
      <c r="FD8" s="205">
        <v>1136</v>
      </c>
      <c r="FE8" s="201">
        <v>1103</v>
      </c>
      <c r="FF8" s="201">
        <v>1252</v>
      </c>
      <c r="FG8" s="201">
        <v>2073</v>
      </c>
      <c r="FH8" s="201">
        <v>3952</v>
      </c>
      <c r="FI8" s="201">
        <v>4364</v>
      </c>
      <c r="FJ8" s="201">
        <v>4159</v>
      </c>
      <c r="FK8" s="201">
        <v>3159</v>
      </c>
      <c r="FL8" s="201">
        <v>3004</v>
      </c>
      <c r="FM8" s="201">
        <v>2545</v>
      </c>
      <c r="FN8" s="201">
        <v>1491</v>
      </c>
      <c r="FO8" s="201">
        <v>977</v>
      </c>
      <c r="FP8" s="201">
        <v>819</v>
      </c>
      <c r="FQ8" s="201">
        <v>858</v>
      </c>
      <c r="FR8" s="201">
        <v>1177</v>
      </c>
      <c r="FS8" s="201">
        <v>1750</v>
      </c>
      <c r="FT8" s="201">
        <v>-846359</v>
      </c>
      <c r="FU8" s="201">
        <v>-1186423</v>
      </c>
      <c r="FV8" s="201">
        <v>-1125958</v>
      </c>
      <c r="FW8" s="201">
        <v>-865828</v>
      </c>
      <c r="FX8" s="201">
        <v>-839614</v>
      </c>
      <c r="FY8" s="201">
        <v>-457280</v>
      </c>
      <c r="FZ8" s="201">
        <v>-341491</v>
      </c>
      <c r="GA8" s="201">
        <v>-269300</v>
      </c>
      <c r="GB8" s="201">
        <v>-245833</v>
      </c>
      <c r="GC8" s="201">
        <v>-206103</v>
      </c>
      <c r="GD8" s="201">
        <v>-277887</v>
      </c>
      <c r="GE8" s="201">
        <v>-502196</v>
      </c>
      <c r="GF8" s="201">
        <v>-1515098</v>
      </c>
      <c r="GG8" s="201">
        <v>-2978956</v>
      </c>
      <c r="GH8" s="201">
        <v>-3267183</v>
      </c>
      <c r="GI8" s="201">
        <v>-2568306</v>
      </c>
      <c r="GJ8" s="201">
        <v>-2263488</v>
      </c>
      <c r="GK8" s="201">
        <v>-1582512</v>
      </c>
      <c r="GL8" s="201">
        <v>-1041451</v>
      </c>
      <c r="GM8" s="201">
        <v>-655833</v>
      </c>
      <c r="GN8" s="201">
        <v>-534897</v>
      </c>
      <c r="GO8" s="201">
        <v>-482564</v>
      </c>
      <c r="GP8" s="205">
        <v>-609403</v>
      </c>
      <c r="GQ8" s="201">
        <v>-1352857</v>
      </c>
      <c r="GR8" s="201">
        <v>-245700</v>
      </c>
      <c r="GS8" s="201">
        <v>-11104</v>
      </c>
      <c r="GT8" s="201">
        <v>-9818</v>
      </c>
      <c r="GU8" s="201">
        <v>-9969</v>
      </c>
      <c r="GV8" s="201">
        <v>-8852</v>
      </c>
      <c r="GW8" s="201">
        <v>-6081</v>
      </c>
      <c r="GX8" s="201">
        <v>-3068</v>
      </c>
      <c r="GY8" s="201">
        <v>-2785</v>
      </c>
      <c r="GZ8" s="201">
        <v>-1823</v>
      </c>
      <c r="HA8" s="201">
        <v>-2145</v>
      </c>
      <c r="HB8" s="201">
        <v>-2484</v>
      </c>
      <c r="HC8" s="201">
        <v>-5214</v>
      </c>
      <c r="HD8" s="201">
        <v>21417</v>
      </c>
      <c r="HE8" s="201">
        <v>33351</v>
      </c>
      <c r="HF8" s="201">
        <v>31951</v>
      </c>
      <c r="HG8" s="201">
        <v>38112</v>
      </c>
      <c r="HH8" s="201">
        <v>28265</v>
      </c>
      <c r="HI8" s="201">
        <v>17986</v>
      </c>
      <c r="HJ8" s="201">
        <v>11257</v>
      </c>
      <c r="HK8" s="201">
        <v>8090</v>
      </c>
      <c r="HL8" s="201">
        <v>6755</v>
      </c>
      <c r="HM8" s="201">
        <v>6494</v>
      </c>
      <c r="HN8" s="201">
        <v>8583</v>
      </c>
      <c r="HO8" s="201">
        <v>20412</v>
      </c>
      <c r="HP8" s="201">
        <v>10715</v>
      </c>
      <c r="HQ8" s="201">
        <v>14107</v>
      </c>
      <c r="HR8" s="201">
        <v>14299</v>
      </c>
      <c r="HS8" s="201">
        <v>13172</v>
      </c>
      <c r="HT8" s="201">
        <v>12582</v>
      </c>
      <c r="HU8" s="201">
        <v>7495</v>
      </c>
      <c r="HV8" s="201">
        <v>4677</v>
      </c>
      <c r="HW8" s="201">
        <v>4047</v>
      </c>
      <c r="HX8" s="201">
        <v>2860</v>
      </c>
      <c r="HY8" s="39">
        <v>2651</v>
      </c>
      <c r="HZ8" s="39">
        <v>3084</v>
      </c>
      <c r="IA8" s="39">
        <v>6533</v>
      </c>
      <c r="IB8" s="39">
        <v>-250578</v>
      </c>
      <c r="IC8" s="39">
        <v>-314924</v>
      </c>
      <c r="ID8" s="39">
        <v>-317787</v>
      </c>
      <c r="IE8" s="39">
        <v>-334637</v>
      </c>
      <c r="IF8" s="39">
        <v>-292900</v>
      </c>
      <c r="IG8" s="39">
        <v>-171665</v>
      </c>
      <c r="IH8" s="39">
        <v>-121353</v>
      </c>
      <c r="II8" s="39">
        <v>-78754</v>
      </c>
      <c r="IJ8" s="39">
        <v>-58769</v>
      </c>
      <c r="IK8" s="39">
        <v>-61654</v>
      </c>
      <c r="IL8" s="39">
        <v>-84873</v>
      </c>
      <c r="IM8" s="39">
        <v>-175043</v>
      </c>
      <c r="IN8" s="39">
        <v>-57532</v>
      </c>
      <c r="IO8" s="39">
        <v>-70941</v>
      </c>
      <c r="IP8" s="39">
        <v>-70194</v>
      </c>
      <c r="IQ8" s="39">
        <v>-57720</v>
      </c>
      <c r="IR8" s="39">
        <v>-49973</v>
      </c>
      <c r="IS8" s="39">
        <v>-43650</v>
      </c>
      <c r="IT8" s="39">
        <v>-29975</v>
      </c>
      <c r="IU8" s="39">
        <v>-18504</v>
      </c>
      <c r="IV8" s="39">
        <v>-13116</v>
      </c>
      <c r="IW8" s="39">
        <v>-10589</v>
      </c>
      <c r="IX8" s="39">
        <v>-12564</v>
      </c>
      <c r="IY8" s="39">
        <v>-23716</v>
      </c>
      <c r="IZ8" s="39">
        <v>-37251</v>
      </c>
      <c r="JA8" s="39">
        <v>-43257</v>
      </c>
      <c r="JB8" s="39">
        <v>-37698</v>
      </c>
      <c r="JC8" s="39">
        <v>-36836</v>
      </c>
      <c r="JD8" s="39">
        <v>-34313</v>
      </c>
      <c r="JE8" s="39">
        <v>-26316</v>
      </c>
      <c r="JF8" s="39">
        <v>-11397</v>
      </c>
      <c r="JG8" s="39">
        <v>-9255</v>
      </c>
      <c r="JH8" s="39">
        <v>-6771</v>
      </c>
      <c r="JI8" s="39">
        <v>-6822</v>
      </c>
      <c r="JJ8" s="605"/>
      <c r="JK8" s="595"/>
      <c r="JL8" s="595"/>
      <c r="JM8" s="595"/>
      <c r="JN8" s="595"/>
      <c r="JO8" s="595"/>
      <c r="JP8" s="595"/>
      <c r="JQ8" s="595"/>
      <c r="JR8" s="595"/>
      <c r="JS8" s="595"/>
      <c r="JT8" s="595"/>
      <c r="JU8" s="595"/>
      <c r="JV8" s="595"/>
      <c r="JW8" s="606"/>
    </row>
    <row r="9" spans="1:283" x14ac:dyDescent="0.2">
      <c r="B9" s="49" t="s">
        <v>207</v>
      </c>
      <c r="D9" s="197"/>
      <c r="E9" s="197"/>
      <c r="F9" s="197"/>
      <c r="G9" s="197"/>
      <c r="H9" s="197"/>
      <c r="I9" s="197"/>
      <c r="J9" s="197"/>
      <c r="K9" s="197"/>
      <c r="L9" s="197"/>
      <c r="M9" s="197"/>
      <c r="N9" s="197"/>
      <c r="O9" s="197"/>
      <c r="P9" s="197"/>
      <c r="Q9" s="197"/>
      <c r="R9" s="197"/>
      <c r="S9" s="197"/>
      <c r="T9" s="197"/>
      <c r="U9" s="197"/>
      <c r="V9" s="197"/>
      <c r="W9" s="197"/>
      <c r="X9" s="197"/>
      <c r="Y9" s="197"/>
      <c r="Z9" s="197"/>
      <c r="AA9" s="197"/>
      <c r="AB9" s="197"/>
      <c r="AC9" s="197"/>
      <c r="AD9" s="197"/>
      <c r="AE9" s="198">
        <v>0</v>
      </c>
      <c r="AF9" s="198"/>
      <c r="AG9" s="198"/>
      <c r="AH9" s="198"/>
      <c r="AI9" s="198">
        <v>-8478.8799999999992</v>
      </c>
      <c r="AJ9" s="198">
        <v>-3922.09</v>
      </c>
      <c r="AK9" s="198">
        <v>28028.83</v>
      </c>
      <c r="AL9" s="198">
        <v>2753.87</v>
      </c>
      <c r="AM9" s="198">
        <v>2600.75</v>
      </c>
      <c r="AN9" s="198">
        <v>2950.63</v>
      </c>
      <c r="AO9" s="198">
        <v>2462.17</v>
      </c>
      <c r="AP9" s="198">
        <v>2522.63</v>
      </c>
      <c r="AQ9" s="198">
        <v>3465.52</v>
      </c>
      <c r="AR9" s="198">
        <v>3797.78</v>
      </c>
      <c r="AS9" s="198">
        <v>4072.59</v>
      </c>
      <c r="AT9" s="198">
        <v>3915.65</v>
      </c>
      <c r="AU9" s="198">
        <v>3675.15</v>
      </c>
      <c r="AV9" s="198">
        <v>3206.8</v>
      </c>
      <c r="AW9" s="198">
        <v>2801.65</v>
      </c>
      <c r="AX9" s="198">
        <v>1547.72</v>
      </c>
      <c r="AY9" s="198">
        <v>1192.6400000000001</v>
      </c>
      <c r="AZ9" s="199">
        <v>835.54</v>
      </c>
      <c r="BA9" s="199">
        <v>909.69</v>
      </c>
      <c r="BB9" s="199">
        <v>1069</v>
      </c>
      <c r="BC9" s="199">
        <v>428.54</v>
      </c>
      <c r="BD9" s="199">
        <v>4493.84</v>
      </c>
      <c r="BE9" s="199">
        <v>4530.49</v>
      </c>
      <c r="BF9" s="199">
        <v>4348.58</v>
      </c>
      <c r="BG9" s="199">
        <v>4459.8100000000004</v>
      </c>
      <c r="BH9" s="199">
        <v>4772.2299999999996</v>
      </c>
      <c r="BI9" s="199">
        <v>4731.8599999999997</v>
      </c>
      <c r="BJ9" s="199">
        <v>5110.6499999999996</v>
      </c>
      <c r="BK9" s="199">
        <v>4891.58</v>
      </c>
      <c r="BL9" s="199">
        <v>4534.7</v>
      </c>
      <c r="BM9" s="199">
        <v>4617.6000000000004</v>
      </c>
      <c r="BN9" s="199">
        <v>4622.8599999999997</v>
      </c>
      <c r="BO9" s="199">
        <v>4367.46</v>
      </c>
      <c r="BP9" s="199">
        <v>-4742.3999999999996</v>
      </c>
      <c r="BQ9" s="199">
        <v>-4273.46</v>
      </c>
      <c r="BR9" s="202">
        <v>-3507.43</v>
      </c>
      <c r="BS9" s="199">
        <v>-3347.51</v>
      </c>
      <c r="BT9" s="199">
        <v>-3698.8</v>
      </c>
      <c r="BU9" s="199">
        <v>-3576.53</v>
      </c>
      <c r="BV9" s="199">
        <v>-3427.66</v>
      </c>
      <c r="BW9" s="199">
        <v>-3303.36</v>
      </c>
      <c r="BX9" s="199">
        <v>-3271.7</v>
      </c>
      <c r="BY9" s="199">
        <v>-4435.3900000000003</v>
      </c>
      <c r="BZ9" s="203">
        <v>-4211.8500000000004</v>
      </c>
      <c r="CA9" s="203">
        <v>-4998.95</v>
      </c>
      <c r="CB9" s="199">
        <v>-898.3</v>
      </c>
      <c r="CC9" s="199">
        <v>-4959.24</v>
      </c>
      <c r="CD9" s="199">
        <v>-6422.62</v>
      </c>
      <c r="CE9" s="199">
        <v>-5636.9</v>
      </c>
      <c r="CF9" s="199">
        <v>-5424.48</v>
      </c>
      <c r="CG9" s="199">
        <v>-5164.68</v>
      </c>
      <c r="CH9" s="199">
        <v>-4522.67</v>
      </c>
      <c r="CI9" s="199">
        <v>-4236.12</v>
      </c>
      <c r="CJ9" s="199">
        <v>-4139.04</v>
      </c>
      <c r="CK9" s="199">
        <v>-3815.76</v>
      </c>
      <c r="CL9" s="199">
        <v>-3763.9</v>
      </c>
      <c r="CM9" s="204">
        <v>-4189.53</v>
      </c>
      <c r="CN9" s="199">
        <v>-4097.58</v>
      </c>
      <c r="CO9" s="202">
        <v>341.74</v>
      </c>
      <c r="CP9" s="199">
        <v>403.9</v>
      </c>
      <c r="CQ9" s="199">
        <v>175.57</v>
      </c>
      <c r="CR9" s="199">
        <v>179.5</v>
      </c>
      <c r="CS9" s="199">
        <v>-625.15</v>
      </c>
      <c r="CT9" s="199">
        <v>-644.45000000000005</v>
      </c>
      <c r="CU9" s="199">
        <v>-588.53</v>
      </c>
      <c r="CV9" s="199">
        <v>-532.87</v>
      </c>
      <c r="CW9" s="199">
        <v>-813.2</v>
      </c>
      <c r="CX9" s="199">
        <v>-942.8</v>
      </c>
      <c r="CY9" s="199">
        <v>-1279.74</v>
      </c>
      <c r="CZ9" s="205">
        <v>-1501.88</v>
      </c>
      <c r="DA9" s="199">
        <v>-1540.04</v>
      </c>
      <c r="DB9" s="206">
        <v>-1617.87</v>
      </c>
      <c r="DC9" s="206">
        <v>-1371.01</v>
      </c>
      <c r="DD9" s="199">
        <v>-1432.61</v>
      </c>
      <c r="DE9" s="199">
        <v>-1432.32</v>
      </c>
      <c r="DF9" s="203">
        <v>-1395.23</v>
      </c>
      <c r="DG9" s="202">
        <v>-1386.83</v>
      </c>
      <c r="DH9" s="203">
        <v>-1241.93</v>
      </c>
      <c r="DI9" s="203">
        <v>-811.87</v>
      </c>
      <c r="DJ9" s="203">
        <v>-854.81</v>
      </c>
      <c r="DK9" s="203">
        <v>-1538.07</v>
      </c>
      <c r="DL9" s="199">
        <v>-2110.2600000000002</v>
      </c>
      <c r="DM9" s="199">
        <v>-3026.96</v>
      </c>
      <c r="DN9" s="199">
        <v>-5102.8</v>
      </c>
      <c r="DO9" s="199">
        <v>-6128.14</v>
      </c>
      <c r="DP9" s="199">
        <v>-6012.27</v>
      </c>
      <c r="DQ9" s="199">
        <v>-5495.2</v>
      </c>
      <c r="DR9" s="199">
        <v>-3557.11</v>
      </c>
      <c r="DS9" s="199">
        <v>-4116.42</v>
      </c>
      <c r="DT9" s="199">
        <v>-4011.79</v>
      </c>
      <c r="DU9" s="199">
        <v>-3107.36</v>
      </c>
      <c r="DV9" s="199">
        <v>-4885.34</v>
      </c>
      <c r="DW9" s="199">
        <v>-4825.46</v>
      </c>
      <c r="DX9" s="199">
        <v>-4008.63</v>
      </c>
      <c r="DY9" s="199">
        <v>-2644.14</v>
      </c>
      <c r="DZ9" s="199">
        <v>-660.70999999999992</v>
      </c>
      <c r="EA9" s="199">
        <v>245.88</v>
      </c>
      <c r="EB9" s="199">
        <v>1118.03</v>
      </c>
      <c r="EC9" s="199">
        <v>1662.91</v>
      </c>
      <c r="ED9" s="199">
        <v>2288.3000000000002</v>
      </c>
      <c r="EE9" s="199">
        <v>2155.62</v>
      </c>
      <c r="EF9" s="199">
        <v>7948.95</v>
      </c>
      <c r="EG9" s="201">
        <v>7776.12</v>
      </c>
      <c r="EH9" s="201">
        <v>4663.84</v>
      </c>
      <c r="EI9" s="201">
        <v>3302.56</v>
      </c>
      <c r="EJ9" s="201">
        <v>3262.79</v>
      </c>
      <c r="EK9" s="201">
        <v>1565.64</v>
      </c>
      <c r="EL9" s="201">
        <v>-11949.93</v>
      </c>
      <c r="EM9" s="201">
        <v>654.69000000000005</v>
      </c>
      <c r="EN9" s="201">
        <v>0</v>
      </c>
      <c r="EO9" s="201">
        <v>1049.8600000000001</v>
      </c>
      <c r="EP9" s="201">
        <v>235.1</v>
      </c>
      <c r="EQ9" s="201">
        <v>6222.59</v>
      </c>
      <c r="ER9" s="201">
        <v>6.54</v>
      </c>
      <c r="ES9" s="201">
        <f>-3.03-3.29-6.54</f>
        <v>-12.86</v>
      </c>
      <c r="ET9" s="205">
        <v>9009.85</v>
      </c>
      <c r="EU9" s="205">
        <v>1740.25</v>
      </c>
      <c r="EV9" s="205">
        <v>-5.91</v>
      </c>
      <c r="EW9" s="205">
        <v>0</v>
      </c>
      <c r="EX9" s="205">
        <v>0</v>
      </c>
      <c r="EY9" s="205">
        <v>599.03</v>
      </c>
      <c r="EZ9" s="205">
        <v>-175.65</v>
      </c>
      <c r="FA9" s="205">
        <v>3894.01</v>
      </c>
      <c r="FB9" s="205">
        <v>252.54</v>
      </c>
      <c r="FC9" s="205">
        <v>0</v>
      </c>
      <c r="FD9" s="205">
        <v>0</v>
      </c>
      <c r="FE9" s="201">
        <v>0</v>
      </c>
      <c r="FF9" s="201">
        <v>0</v>
      </c>
      <c r="FG9" s="201">
        <v>0</v>
      </c>
      <c r="FH9" s="201">
        <v>-482.01</v>
      </c>
      <c r="FI9" s="201">
        <v>0</v>
      </c>
      <c r="FJ9" s="201">
        <v>0</v>
      </c>
      <c r="FK9" s="201">
        <v>0</v>
      </c>
      <c r="FL9" s="201">
        <v>-452.69</v>
      </c>
      <c r="FM9" s="201">
        <v>24.26</v>
      </c>
      <c r="FN9" s="201">
        <v>6180.43</v>
      </c>
      <c r="FO9" s="201">
        <v>166.1</v>
      </c>
      <c r="FP9" s="201">
        <v>-72.73</v>
      </c>
      <c r="FQ9" s="201">
        <v>0</v>
      </c>
      <c r="FR9" s="201">
        <v>0</v>
      </c>
      <c r="FS9" s="201">
        <v>0</v>
      </c>
      <c r="FT9" s="201">
        <v>0</v>
      </c>
      <c r="FU9" s="201">
        <v>0</v>
      </c>
      <c r="FV9" s="201">
        <v>-9738.2999999999993</v>
      </c>
      <c r="FW9" s="201">
        <v>1292.6400000000001</v>
      </c>
      <c r="FX9" s="201">
        <v>0</v>
      </c>
      <c r="FY9" s="201">
        <v>0</v>
      </c>
      <c r="FZ9" s="201">
        <v>-2365.73</v>
      </c>
      <c r="GA9" s="201">
        <v>-451.5</v>
      </c>
      <c r="GB9" s="201">
        <v>-6588.11</v>
      </c>
      <c r="GC9" s="201">
        <v>0</v>
      </c>
      <c r="GD9" s="201">
        <v>0</v>
      </c>
      <c r="GE9" s="201">
        <v>0</v>
      </c>
      <c r="GF9" s="201">
        <v>0</v>
      </c>
      <c r="GG9" s="201">
        <v>0</v>
      </c>
      <c r="GH9" s="201">
        <v>-974.71</v>
      </c>
      <c r="GI9" s="201">
        <v>-4811.62</v>
      </c>
      <c r="GJ9" s="201">
        <v>0</v>
      </c>
      <c r="GK9" s="201">
        <v>73.900000000000006</v>
      </c>
      <c r="GL9" s="201">
        <v>0</v>
      </c>
      <c r="GM9" s="201">
        <v>0</v>
      </c>
      <c r="GN9" s="201">
        <v>403.19</v>
      </c>
      <c r="GO9" s="201">
        <v>-1.1000000000000001</v>
      </c>
      <c r="GP9" s="205">
        <v>0</v>
      </c>
      <c r="GQ9" s="201">
        <v>0</v>
      </c>
      <c r="GR9" s="201">
        <v>-328.53</v>
      </c>
      <c r="GS9" s="201">
        <v>-4988.8</v>
      </c>
      <c r="GT9" s="201">
        <v>-2.39</v>
      </c>
      <c r="GU9" s="201">
        <v>27.16</v>
      </c>
      <c r="GV9" s="201">
        <v>0</v>
      </c>
      <c r="GW9" s="201">
        <v>0</v>
      </c>
      <c r="GX9" s="201">
        <v>7346.74</v>
      </c>
      <c r="GY9" s="201">
        <v>6154.5</v>
      </c>
      <c r="GZ9" s="201">
        <v>0</v>
      </c>
      <c r="HA9" s="201">
        <v>112.7</v>
      </c>
      <c r="HB9" s="201">
        <v>5.68</v>
      </c>
      <c r="HC9" s="201">
        <v>0</v>
      </c>
      <c r="HD9" s="201">
        <v>63.73</v>
      </c>
      <c r="HE9" s="201">
        <v>85.94</v>
      </c>
      <c r="HF9" s="201">
        <v>76.31</v>
      </c>
      <c r="HG9" s="201">
        <v>58.86</v>
      </c>
      <c r="HH9" s="201">
        <v>83.56</v>
      </c>
      <c r="HI9" s="201">
        <v>22.92</v>
      </c>
      <c r="HJ9" s="201">
        <v>-65.430000000000007</v>
      </c>
      <c r="HK9" s="201">
        <v>-82.51</v>
      </c>
      <c r="HL9" s="201">
        <v>-86.82</v>
      </c>
      <c r="HM9" s="201">
        <v>-121.02</v>
      </c>
      <c r="HN9" s="201">
        <v>-102.32</v>
      </c>
      <c r="HO9" s="201">
        <v>-137.07</v>
      </c>
      <c r="HP9" s="201">
        <v>880.63</v>
      </c>
      <c r="HQ9" s="201">
        <v>843.2</v>
      </c>
      <c r="HR9" s="201">
        <v>884.35</v>
      </c>
      <c r="HS9" s="201">
        <v>900.39</v>
      </c>
      <c r="HT9" s="201">
        <v>939.96</v>
      </c>
      <c r="HU9" s="201">
        <v>886.41</v>
      </c>
      <c r="HV9" s="201">
        <v>836.82</v>
      </c>
      <c r="HW9" s="201">
        <v>765.88</v>
      </c>
      <c r="HX9" s="201">
        <v>888.07</v>
      </c>
      <c r="HY9" s="39">
        <v>620.30999999999995</v>
      </c>
      <c r="HZ9" s="39">
        <v>-529.51</v>
      </c>
      <c r="IA9" s="39">
        <v>84.47</v>
      </c>
      <c r="IB9" s="39">
        <v>84.47</v>
      </c>
      <c r="IC9" s="39">
        <v>287.23</v>
      </c>
      <c r="ID9" s="39">
        <v>265.3</v>
      </c>
      <c r="IE9" s="39">
        <v>568.79999999999995</v>
      </c>
      <c r="IF9" s="39">
        <v>993.36</v>
      </c>
      <c r="IG9" s="39">
        <v>754.48</v>
      </c>
      <c r="IH9" s="39">
        <v>3171.2</v>
      </c>
      <c r="II9" s="39">
        <v>1426.26</v>
      </c>
      <c r="IJ9" s="39">
        <v>863.05</v>
      </c>
      <c r="IK9" s="39">
        <v>821.99</v>
      </c>
      <c r="IL9" s="39">
        <v>880.34</v>
      </c>
      <c r="IM9" s="39">
        <v>877.03</v>
      </c>
      <c r="IN9" s="39">
        <v>287.06</v>
      </c>
      <c r="IO9" s="39">
        <v>366.11</v>
      </c>
      <c r="IP9" s="39">
        <v>302.85000000000002</v>
      </c>
      <c r="IQ9" s="39">
        <v>89.28</v>
      </c>
      <c r="IR9" s="39">
        <v>83.9</v>
      </c>
      <c r="IS9" s="39">
        <v>79.760000000000005</v>
      </c>
      <c r="IT9" s="39">
        <v>-0.02</v>
      </c>
      <c r="IU9" s="39">
        <v>-0.01</v>
      </c>
      <c r="IV9" s="39">
        <v>-644.01</v>
      </c>
      <c r="IW9" s="39">
        <v>-527.22</v>
      </c>
      <c r="IX9" s="39">
        <v>-231.29</v>
      </c>
      <c r="IY9" s="39">
        <v>667.72</v>
      </c>
      <c r="IZ9" s="39">
        <v>1242.69</v>
      </c>
      <c r="JA9" s="39">
        <v>2432.27</v>
      </c>
      <c r="JB9" s="39">
        <v>2173.67</v>
      </c>
      <c r="JC9" s="39">
        <v>2607.63</v>
      </c>
      <c r="JD9" s="39">
        <v>3034.38</v>
      </c>
      <c r="JE9" s="39">
        <v>3240.3</v>
      </c>
      <c r="JF9" s="39">
        <v>2912.81</v>
      </c>
      <c r="JG9" s="39">
        <v>3499.98</v>
      </c>
      <c r="JH9" s="39">
        <v>3123.76</v>
      </c>
      <c r="JI9" s="39">
        <v>2990.44</v>
      </c>
      <c r="JJ9" s="607"/>
      <c r="JK9" s="596"/>
      <c r="JL9" s="596"/>
      <c r="JM9" s="596"/>
      <c r="JN9" s="596"/>
      <c r="JO9" s="596"/>
      <c r="JP9" s="596"/>
      <c r="JQ9" s="596"/>
      <c r="JR9" s="596"/>
      <c r="JS9" s="596"/>
      <c r="JT9" s="596"/>
      <c r="JU9" s="596"/>
      <c r="JV9" s="596"/>
      <c r="JW9" s="608"/>
    </row>
    <row r="10" spans="1:283" x14ac:dyDescent="0.2">
      <c r="B10" s="49" t="s">
        <v>74</v>
      </c>
      <c r="D10" s="197"/>
      <c r="E10" s="197"/>
      <c r="F10" s="197"/>
      <c r="G10" s="197"/>
      <c r="H10" s="197"/>
      <c r="I10" s="197"/>
      <c r="J10" s="197"/>
      <c r="K10" s="197"/>
      <c r="L10" s="197"/>
      <c r="M10" s="197"/>
      <c r="N10" s="197"/>
      <c r="O10" s="197"/>
      <c r="P10" s="197"/>
      <c r="Q10" s="197"/>
      <c r="R10" s="197"/>
      <c r="S10" s="197"/>
      <c r="T10" s="197"/>
      <c r="U10" s="197"/>
      <c r="V10" s="197"/>
      <c r="W10" s="197"/>
      <c r="X10" s="197"/>
      <c r="Y10" s="197"/>
      <c r="Z10" s="197"/>
      <c r="AA10" s="197"/>
      <c r="AB10" s="197"/>
      <c r="AC10" s="197"/>
      <c r="AD10" s="197"/>
      <c r="AE10" s="198">
        <v>8419.5</v>
      </c>
      <c r="AF10" s="198">
        <v>13678.92</v>
      </c>
      <c r="AG10" s="198">
        <v>14406.5</v>
      </c>
      <c r="AH10" s="198">
        <v>6367.3</v>
      </c>
      <c r="AI10" s="198">
        <v>6376.8</v>
      </c>
      <c r="AJ10" s="198">
        <v>4892.59</v>
      </c>
      <c r="AK10" s="198">
        <v>3510.74</v>
      </c>
      <c r="AL10" s="198">
        <v>2769.07</v>
      </c>
      <c r="AM10" s="198">
        <v>2069.7600000000002</v>
      </c>
      <c r="AN10" s="198">
        <v>1638.38</v>
      </c>
      <c r="AO10" s="198">
        <v>1161.44</v>
      </c>
      <c r="AP10" s="198">
        <v>576.61</v>
      </c>
      <c r="AQ10" s="198">
        <v>266.44</v>
      </c>
      <c r="AR10" s="198">
        <v>26457.93</v>
      </c>
      <c r="AS10" s="198">
        <v>14441</v>
      </c>
      <c r="AT10" s="198">
        <v>12919.47</v>
      </c>
      <c r="AU10" s="198">
        <v>8985.15</v>
      </c>
      <c r="AV10" s="198">
        <v>7445</v>
      </c>
      <c r="AW10" s="198">
        <v>-6037.7</v>
      </c>
      <c r="AX10" s="198">
        <v>16751.099999999999</v>
      </c>
      <c r="AY10" s="198">
        <v>3519.25</v>
      </c>
      <c r="AZ10" s="199">
        <v>3025.4</v>
      </c>
      <c r="BA10" s="199">
        <v>2191.0100000000002</v>
      </c>
      <c r="BB10" s="199">
        <v>1195.94</v>
      </c>
      <c r="BC10" s="199">
        <v>24691.279999999999</v>
      </c>
      <c r="BD10" s="199">
        <v>39729.14</v>
      </c>
      <c r="BE10" s="199">
        <v>34121.17</v>
      </c>
      <c r="BF10" s="199">
        <v>29556.75</v>
      </c>
      <c r="BG10" s="199">
        <v>20426.490000000002</v>
      </c>
      <c r="BH10" s="199">
        <v>15490.95</v>
      </c>
      <c r="BI10" s="199">
        <v>10780.01</v>
      </c>
      <c r="BJ10" s="199">
        <v>7340.15</v>
      </c>
      <c r="BK10" s="207">
        <v>4814.1099999999997</v>
      </c>
      <c r="BL10" s="207">
        <v>3410.63</v>
      </c>
      <c r="BM10" s="207">
        <v>1719.14</v>
      </c>
      <c r="BN10" s="207">
        <v>-207.49</v>
      </c>
      <c r="BO10" s="207">
        <v>44255.61</v>
      </c>
      <c r="BP10" s="207">
        <v>76280.039999999994</v>
      </c>
      <c r="BQ10" s="207">
        <v>72522.78</v>
      </c>
      <c r="BR10" s="208">
        <v>65970.84</v>
      </c>
      <c r="BS10" s="207">
        <v>53774.87</v>
      </c>
      <c r="BT10" s="207">
        <v>54171.58</v>
      </c>
      <c r="BU10" s="207">
        <v>48361.11</v>
      </c>
      <c r="BV10" s="207">
        <v>46837.47</v>
      </c>
      <c r="BW10" s="207">
        <v>43292.22</v>
      </c>
      <c r="BX10" s="207">
        <f>6976428.55-BX6-BX8-BX9</f>
        <v>43184.169999999358</v>
      </c>
      <c r="BY10" s="199">
        <v>41824.050000000003</v>
      </c>
      <c r="BZ10" s="203">
        <v>38883.47</v>
      </c>
      <c r="CA10" s="203">
        <v>62162.720000000001</v>
      </c>
      <c r="CB10" s="207">
        <v>94822.42</v>
      </c>
      <c r="CC10" s="199">
        <v>61465.64</v>
      </c>
      <c r="CD10" s="199">
        <v>43002.7</v>
      </c>
      <c r="CE10" s="207">
        <v>28051.37</v>
      </c>
      <c r="CF10" s="207">
        <v>17857.22</v>
      </c>
      <c r="CG10" s="207">
        <v>6409.48</v>
      </c>
      <c r="CH10" s="207">
        <v>341.79</v>
      </c>
      <c r="CI10" s="207">
        <v>-3662.17</v>
      </c>
      <c r="CJ10" s="207">
        <v>-5385.17</v>
      </c>
      <c r="CK10" s="207">
        <v>-7433.48</v>
      </c>
      <c r="CL10" s="207">
        <v>-9311.44</v>
      </c>
      <c r="CM10" s="209">
        <v>24159.86</v>
      </c>
      <c r="CN10" s="207">
        <v>20986.91</v>
      </c>
      <c r="CO10" s="208">
        <v>17336.29</v>
      </c>
      <c r="CP10" s="207">
        <v>11027.96</v>
      </c>
      <c r="CQ10" s="207">
        <v>6543.09</v>
      </c>
      <c r="CR10" s="207">
        <v>3461.88</v>
      </c>
      <c r="CS10" s="207">
        <v>410.19</v>
      </c>
      <c r="CT10" s="207">
        <v>-982.27</v>
      </c>
      <c r="CU10" s="207">
        <v>-1728.74</v>
      </c>
      <c r="CV10" s="207">
        <v>-2268.11</v>
      </c>
      <c r="CW10" s="207">
        <v>-2843.77</v>
      </c>
      <c r="CX10" s="207">
        <v>-3351.46</v>
      </c>
      <c r="CY10" s="207">
        <v>17878.14</v>
      </c>
      <c r="CZ10" s="205">
        <v>15309.02</v>
      </c>
      <c r="DA10" s="207">
        <v>12489.96</v>
      </c>
      <c r="DB10" s="206">
        <v>9198.3799999999992</v>
      </c>
      <c r="DC10" s="206">
        <v>6152.42</v>
      </c>
      <c r="DD10" s="207">
        <v>4319.17</v>
      </c>
      <c r="DE10" s="207">
        <v>2122.5500000000002</v>
      </c>
      <c r="DF10" s="203">
        <v>488.6</v>
      </c>
      <c r="DG10" s="202">
        <v>-663.19</v>
      </c>
      <c r="DH10" s="203">
        <v>-1517.33</v>
      </c>
      <c r="DI10" s="203">
        <v>-2266.69</v>
      </c>
      <c r="DJ10" s="203">
        <v>-2942.95</v>
      </c>
      <c r="DK10" s="203">
        <v>-4248.1400000000003</v>
      </c>
      <c r="DL10" s="199">
        <v>35574.86</v>
      </c>
      <c r="DM10" s="199">
        <v>31178.46</v>
      </c>
      <c r="DN10" s="199">
        <v>25114.41</v>
      </c>
      <c r="DO10" s="199">
        <v>17448.45</v>
      </c>
      <c r="DP10" s="199">
        <v>13533.22</v>
      </c>
      <c r="DQ10" s="199">
        <v>8546.4500000000007</v>
      </c>
      <c r="DR10" s="199">
        <v>5216.6099999999997</v>
      </c>
      <c r="DS10" s="199">
        <v>2934.05</v>
      </c>
      <c r="DT10" s="199">
        <v>1482.52</v>
      </c>
      <c r="DU10" s="199">
        <v>-13.52</v>
      </c>
      <c r="DV10" s="199">
        <v>-1399.94</v>
      </c>
      <c r="DW10" s="199">
        <v>-3672.85</v>
      </c>
      <c r="DX10" s="199">
        <v>-5178.95</v>
      </c>
      <c r="DY10" s="199">
        <v>-5572.57</v>
      </c>
      <c r="DZ10" s="199">
        <v>-5416.26</v>
      </c>
      <c r="EA10" s="199">
        <v>-4935</v>
      </c>
      <c r="EB10" s="199">
        <v>-5129.22</v>
      </c>
      <c r="EC10" s="199">
        <v>-4854.96</v>
      </c>
      <c r="ED10" s="199">
        <v>-4944.5200000000004</v>
      </c>
      <c r="EE10" s="199">
        <v>-4732.82</v>
      </c>
      <c r="EF10" s="199">
        <v>-4839.16</v>
      </c>
      <c r="EG10" s="199">
        <v>-4788.6899999999996</v>
      </c>
      <c r="EH10" s="199">
        <v>-4589.6899999999996</v>
      </c>
      <c r="EI10" s="199">
        <v>-4678.18</v>
      </c>
      <c r="EJ10" s="199">
        <v>-4455.6899999999996</v>
      </c>
      <c r="EK10" s="199">
        <v>-4523.37</v>
      </c>
      <c r="EL10" s="199">
        <v>-4449.29</v>
      </c>
      <c r="EM10" s="199">
        <v>-3961.19</v>
      </c>
      <c r="EN10" s="199">
        <v>-4316.04</v>
      </c>
      <c r="EO10" s="199">
        <v>-4126.33</v>
      </c>
      <c r="EP10" s="199">
        <v>-4225.6099999999997</v>
      </c>
      <c r="EQ10" s="199">
        <v>-4058.41</v>
      </c>
      <c r="ER10" s="199">
        <v>-4168.6899999999996</v>
      </c>
      <c r="ES10" s="199">
        <v>-4153.6000000000004</v>
      </c>
      <c r="ET10" s="205">
        <v>-3989.99</v>
      </c>
      <c r="EU10" s="205">
        <v>-4074.16</v>
      </c>
      <c r="EV10" s="205">
        <v>-3912.23</v>
      </c>
      <c r="EW10" s="205">
        <v>-4024.64</v>
      </c>
      <c r="EX10" s="205">
        <v>-4006.79</v>
      </c>
      <c r="EY10" s="205">
        <v>-3603.89</v>
      </c>
      <c r="EZ10" s="205">
        <v>-3974.17</v>
      </c>
      <c r="FA10" s="205">
        <v>-3830.7</v>
      </c>
      <c r="FB10" s="205">
        <v>-3946</v>
      </c>
      <c r="FC10" s="205">
        <v>-3814.09</v>
      </c>
      <c r="FD10" s="205">
        <v>-3937.74</v>
      </c>
      <c r="FE10" s="199">
        <v>-3934.66</v>
      </c>
      <c r="FF10" s="199">
        <v>-3804.62</v>
      </c>
      <c r="FG10" s="199">
        <v>-3926.69</v>
      </c>
      <c r="FH10" s="199">
        <v>-3792.58</v>
      </c>
      <c r="FI10" s="199">
        <v>-3907.92</v>
      </c>
      <c r="FJ10" s="199">
        <v>-3896.18</v>
      </c>
      <c r="FK10" s="199">
        <v>-3510.51</v>
      </c>
      <c r="FL10" s="199">
        <v>-3877.73</v>
      </c>
      <c r="FM10" s="199">
        <v>-3747.26</v>
      </c>
      <c r="FN10" s="199">
        <v>-3856.53</v>
      </c>
      <c r="FO10" s="199">
        <v>-3721.25</v>
      </c>
      <c r="FP10" s="199">
        <v>-3842.68</v>
      </c>
      <c r="FQ10" s="199">
        <v>-3840.46</v>
      </c>
      <c r="FR10" s="199">
        <v>-3713.86</v>
      </c>
      <c r="FS10" s="199">
        <v>-3833.49</v>
      </c>
      <c r="FT10" s="199">
        <v>17684.41</v>
      </c>
      <c r="FU10" s="199">
        <v>15387.78</v>
      </c>
      <c r="FV10" s="199">
        <v>12189.72</v>
      </c>
      <c r="FW10" s="199">
        <v>8924.2000000000007</v>
      </c>
      <c r="FX10" s="199">
        <v>7116.71</v>
      </c>
      <c r="FY10" s="199">
        <v>5560.26</v>
      </c>
      <c r="FZ10" s="199">
        <v>4564.38</v>
      </c>
      <c r="GA10" s="199">
        <v>3566.39</v>
      </c>
      <c r="GB10" s="199">
        <v>2942.19</v>
      </c>
      <c r="GC10" s="199">
        <v>2267.35</v>
      </c>
      <c r="GD10" s="199">
        <v>1500.1</v>
      </c>
      <c r="GE10" s="199">
        <v>345.96</v>
      </c>
      <c r="GF10" s="199">
        <v>47660.959999999999</v>
      </c>
      <c r="GG10" s="199">
        <v>42291.78</v>
      </c>
      <c r="GH10" s="199">
        <v>32965.089999999997</v>
      </c>
      <c r="GI10" s="199">
        <v>22357.8</v>
      </c>
      <c r="GJ10" s="199">
        <v>17239.05</v>
      </c>
      <c r="GK10" s="199">
        <v>11993.34</v>
      </c>
      <c r="GL10" s="199">
        <v>8266.65</v>
      </c>
      <c r="GM10" s="199">
        <v>5499.21</v>
      </c>
      <c r="GN10" s="199">
        <v>4050.27</v>
      </c>
      <c r="GO10" s="199">
        <v>2348.39</v>
      </c>
      <c r="GP10" s="205">
        <v>505.46</v>
      </c>
      <c r="GQ10" s="199">
        <v>-3114.3</v>
      </c>
      <c r="GR10" s="199">
        <v>-5581.99</v>
      </c>
      <c r="GS10" s="199">
        <v>-6210.14</v>
      </c>
      <c r="GT10" s="199">
        <v>-6314.82</v>
      </c>
      <c r="GU10" s="199">
        <v>-5734.37</v>
      </c>
      <c r="GV10" s="199">
        <v>-6384.23</v>
      </c>
      <c r="GW10" s="199">
        <v>-6524.71</v>
      </c>
      <c r="GX10" s="199">
        <v>-6744.07</v>
      </c>
      <c r="GY10" s="199">
        <v>-6512.81</v>
      </c>
      <c r="GZ10" s="199">
        <v>-7058.85</v>
      </c>
      <c r="HA10" s="199">
        <v>-7066.57</v>
      </c>
      <c r="HB10" s="199">
        <v>-6847.25</v>
      </c>
      <c r="HC10" s="199">
        <v>-7499.74</v>
      </c>
      <c r="HD10" s="199">
        <v>-7220.71</v>
      </c>
      <c r="HE10" s="199">
        <v>-7341.93</v>
      </c>
      <c r="HF10" s="199">
        <v>-7523.87</v>
      </c>
      <c r="HG10" s="199">
        <v>-6662.44</v>
      </c>
      <c r="HH10" s="199">
        <v>-7223.92</v>
      </c>
      <c r="HI10" s="199">
        <v>-7254.9</v>
      </c>
      <c r="HJ10" s="199">
        <v>-7429.42</v>
      </c>
      <c r="HK10" s="199">
        <v>-7147.99</v>
      </c>
      <c r="HL10" s="199">
        <v>-7419.49</v>
      </c>
      <c r="HM10" s="199">
        <v>-7389.1</v>
      </c>
      <c r="HN10" s="199">
        <v>-7117.28</v>
      </c>
      <c r="HO10" s="199">
        <v>-7178.15</v>
      </c>
      <c r="HP10" s="199">
        <v>-6878.25</v>
      </c>
      <c r="HQ10" s="199">
        <v>-7044.88</v>
      </c>
      <c r="HR10" s="199">
        <v>-6383.46</v>
      </c>
      <c r="HS10" s="199">
        <v>-5915.91</v>
      </c>
      <c r="HT10" s="199">
        <v>-6264.05</v>
      </c>
      <c r="HU10" s="199">
        <v>-5764.04</v>
      </c>
      <c r="HV10" s="199">
        <v>-5928.19</v>
      </c>
      <c r="HW10" s="199">
        <v>-5717.22</v>
      </c>
      <c r="HX10" s="199">
        <v>-4253.5200000000004</v>
      </c>
      <c r="HY10" s="39">
        <v>-4243.3599999999997</v>
      </c>
      <c r="HZ10" s="39">
        <v>-4098.47</v>
      </c>
      <c r="IA10" s="39">
        <v>-3999.53</v>
      </c>
      <c r="IB10" s="39">
        <v>2197.8000000000002</v>
      </c>
      <c r="IC10" s="39">
        <v>1472.13</v>
      </c>
      <c r="ID10" s="39">
        <v>599.28</v>
      </c>
      <c r="IE10" s="39">
        <v>-232.67</v>
      </c>
      <c r="IF10" s="39">
        <v>-1160.51</v>
      </c>
      <c r="IG10" s="39">
        <v>-1718.71</v>
      </c>
      <c r="IH10" s="39">
        <v>-2175.0500000000002</v>
      </c>
      <c r="II10" s="39">
        <v>-2357.62</v>
      </c>
      <c r="IJ10" s="39">
        <v>-2623.47</v>
      </c>
      <c r="IK10" s="39">
        <v>-2787.74</v>
      </c>
      <c r="IL10" s="39">
        <v>-2890.86</v>
      </c>
      <c r="IM10" s="39">
        <v>-3359.05</v>
      </c>
      <c r="IN10" s="39">
        <v>-2507.09</v>
      </c>
      <c r="IO10" s="39">
        <v>-2771.22</v>
      </c>
      <c r="IP10" s="39">
        <v>-2965</v>
      </c>
      <c r="IQ10" s="39">
        <v>-2828.59</v>
      </c>
      <c r="IR10" s="39">
        <v>-3286.71</v>
      </c>
      <c r="IS10" s="39">
        <v>-3302.95</v>
      </c>
      <c r="IT10" s="39">
        <v>-3514.54</v>
      </c>
      <c r="IU10" s="39">
        <v>-3463.69</v>
      </c>
      <c r="IV10" s="39">
        <v>-4014.07</v>
      </c>
      <c r="IW10" s="39">
        <v>-4051.71</v>
      </c>
      <c r="IX10" s="39">
        <v>-3956.06</v>
      </c>
      <c r="IY10" s="39">
        <v>-5653.08</v>
      </c>
      <c r="IZ10" s="39">
        <v>-4316.47</v>
      </c>
      <c r="JA10" s="39">
        <v>-4623.78</v>
      </c>
      <c r="JB10" s="39">
        <v>-6145.38</v>
      </c>
      <c r="JC10" s="39">
        <v>-5711.17</v>
      </c>
      <c r="JD10" s="39">
        <v>-6506.72</v>
      </c>
      <c r="JE10" s="39">
        <v>-7647.28</v>
      </c>
      <c r="JF10" s="39">
        <v>-8000.43</v>
      </c>
      <c r="JG10" s="39">
        <v>-7784.89</v>
      </c>
      <c r="JH10" s="39">
        <v>-8634.0400000000009</v>
      </c>
      <c r="JI10" s="39">
        <v>-8659.58</v>
      </c>
      <c r="JJ10" s="605"/>
      <c r="JK10" s="595"/>
      <c r="JL10" s="595"/>
      <c r="JM10" s="595"/>
      <c r="JN10" s="595"/>
      <c r="JO10" s="595"/>
      <c r="JP10" s="595"/>
      <c r="JQ10" s="595"/>
      <c r="JR10" s="595"/>
      <c r="JS10" s="595"/>
      <c r="JT10" s="595"/>
      <c r="JU10" s="595"/>
      <c r="JV10" s="595"/>
      <c r="JW10" s="606"/>
    </row>
    <row r="11" spans="1:283" x14ac:dyDescent="0.2">
      <c r="B11" s="49" t="s">
        <v>208</v>
      </c>
      <c r="D11" s="210">
        <f t="shared" ref="D11:AI11" si="9">SUM(D7:D10)</f>
        <v>0</v>
      </c>
      <c r="E11" s="210">
        <f t="shared" si="9"/>
        <v>0</v>
      </c>
      <c r="F11" s="210">
        <f t="shared" si="9"/>
        <v>0</v>
      </c>
      <c r="G11" s="210">
        <f t="shared" si="9"/>
        <v>0</v>
      </c>
      <c r="H11" s="210">
        <f t="shared" si="9"/>
        <v>0</v>
      </c>
      <c r="I11" s="210">
        <f t="shared" si="9"/>
        <v>0</v>
      </c>
      <c r="J11" s="210">
        <f t="shared" si="9"/>
        <v>0</v>
      </c>
      <c r="K11" s="210">
        <f t="shared" si="9"/>
        <v>0</v>
      </c>
      <c r="L11" s="210">
        <f t="shared" si="9"/>
        <v>0</v>
      </c>
      <c r="M11" s="210">
        <f t="shared" si="9"/>
        <v>0</v>
      </c>
      <c r="N11" s="210">
        <f t="shared" si="9"/>
        <v>0</v>
      </c>
      <c r="O11" s="210">
        <f t="shared" si="9"/>
        <v>0</v>
      </c>
      <c r="P11" s="210">
        <f t="shared" si="9"/>
        <v>0</v>
      </c>
      <c r="Q11" s="210">
        <f t="shared" si="9"/>
        <v>0</v>
      </c>
      <c r="R11" s="210">
        <f t="shared" si="9"/>
        <v>0</v>
      </c>
      <c r="S11" s="210">
        <f t="shared" si="9"/>
        <v>0</v>
      </c>
      <c r="T11" s="210">
        <f t="shared" si="9"/>
        <v>0</v>
      </c>
      <c r="U11" s="210">
        <f t="shared" si="9"/>
        <v>0</v>
      </c>
      <c r="V11" s="210">
        <f t="shared" si="9"/>
        <v>0</v>
      </c>
      <c r="W11" s="210">
        <f t="shared" si="9"/>
        <v>0</v>
      </c>
      <c r="X11" s="210">
        <f t="shared" si="9"/>
        <v>0</v>
      </c>
      <c r="Y11" s="210">
        <f t="shared" si="9"/>
        <v>0</v>
      </c>
      <c r="Z11" s="210">
        <f t="shared" si="9"/>
        <v>0</v>
      </c>
      <c r="AA11" s="210">
        <f t="shared" si="9"/>
        <v>0</v>
      </c>
      <c r="AB11" s="210">
        <f t="shared" si="9"/>
        <v>0</v>
      </c>
      <c r="AC11" s="210">
        <f t="shared" si="9"/>
        <v>0</v>
      </c>
      <c r="AD11" s="210">
        <f t="shared" si="9"/>
        <v>0</v>
      </c>
      <c r="AE11" s="210">
        <f>SUM(AE7:AE10)</f>
        <v>5576078.6800000006</v>
      </c>
      <c r="AF11" s="210">
        <f t="shared" si="9"/>
        <v>-647166.74</v>
      </c>
      <c r="AG11" s="210">
        <f t="shared" si="9"/>
        <v>-691250.31</v>
      </c>
      <c r="AH11" s="210">
        <f t="shared" si="9"/>
        <v>-747348.0199999999</v>
      </c>
      <c r="AI11" s="210">
        <f t="shared" si="9"/>
        <v>-602340.09</v>
      </c>
      <c r="AJ11" s="210">
        <f t="shared" ref="AJ11:BM11" si="10">SUM(AJ7:AJ10)</f>
        <v>-491962.5</v>
      </c>
      <c r="AK11" s="210">
        <f t="shared" si="10"/>
        <v>-273845.52</v>
      </c>
      <c r="AL11" s="210">
        <f t="shared" si="10"/>
        <v>-222123.16</v>
      </c>
      <c r="AM11" s="210">
        <f t="shared" si="10"/>
        <v>-155377.09</v>
      </c>
      <c r="AN11" s="210">
        <f t="shared" si="10"/>
        <v>-130011.66</v>
      </c>
      <c r="AO11" s="210">
        <f t="shared" si="10"/>
        <v>-143995.53</v>
      </c>
      <c r="AP11" s="210">
        <f t="shared" si="10"/>
        <v>-188674.17</v>
      </c>
      <c r="AQ11" s="210">
        <f t="shared" si="10"/>
        <v>5017487.12</v>
      </c>
      <c r="AR11" s="210">
        <f t="shared" si="10"/>
        <v>-621788.35</v>
      </c>
      <c r="AS11" s="210">
        <f t="shared" si="10"/>
        <v>-769347.67</v>
      </c>
      <c r="AT11" s="210">
        <f t="shared" si="10"/>
        <v>-849164.99</v>
      </c>
      <c r="AU11" s="210">
        <f t="shared" si="10"/>
        <v>-685561.6</v>
      </c>
      <c r="AV11" s="210">
        <f t="shared" si="10"/>
        <v>-490604.89</v>
      </c>
      <c r="AW11" s="210">
        <f t="shared" si="10"/>
        <v>-445749.2</v>
      </c>
      <c r="AX11" s="210">
        <f t="shared" si="10"/>
        <v>-242345.68</v>
      </c>
      <c r="AY11" s="210">
        <f t="shared" si="10"/>
        <v>-209927.09</v>
      </c>
      <c r="AZ11" s="210">
        <f t="shared" si="10"/>
        <v>-162752.82999999999</v>
      </c>
      <c r="BA11" s="210">
        <f t="shared" si="10"/>
        <v>-171770.44999999998</v>
      </c>
      <c r="BB11" s="210">
        <f t="shared" si="10"/>
        <v>-216965.72</v>
      </c>
      <c r="BC11" s="210">
        <f t="shared" si="10"/>
        <v>8259898.7000000002</v>
      </c>
      <c r="BD11" s="210">
        <f t="shared" si="10"/>
        <v>-1135535.75</v>
      </c>
      <c r="BE11" s="210">
        <f t="shared" si="10"/>
        <v>-1354836.72</v>
      </c>
      <c r="BF11" s="210">
        <f t="shared" si="10"/>
        <v>-1225957.49</v>
      </c>
      <c r="BG11" s="210">
        <f t="shared" si="10"/>
        <v>-1256564.6299999999</v>
      </c>
      <c r="BH11" s="210">
        <f t="shared" si="10"/>
        <v>-1076219.8400000001</v>
      </c>
      <c r="BI11" s="210">
        <f t="shared" si="10"/>
        <v>-740098.24</v>
      </c>
      <c r="BJ11" s="210">
        <f t="shared" si="10"/>
        <v>-471087.75999999995</v>
      </c>
      <c r="BK11" s="210">
        <f t="shared" si="10"/>
        <v>-305462.06</v>
      </c>
      <c r="BL11" s="210">
        <f t="shared" si="10"/>
        <v>-249560.74999999997</v>
      </c>
      <c r="BM11" s="210">
        <f t="shared" si="10"/>
        <v>-259163.87999999998</v>
      </c>
      <c r="BN11" s="210">
        <f>SUM(BN7:BN10)</f>
        <v>-330800.87</v>
      </c>
      <c r="BO11" s="210">
        <f>SUM(BO7:BO10)</f>
        <v>12015341.950000001</v>
      </c>
      <c r="BP11" s="210">
        <f t="shared" ref="BP11:BQ11" si="11">SUM(BP7:BP10)</f>
        <v>-719958.78</v>
      </c>
      <c r="BQ11" s="210">
        <f t="shared" si="11"/>
        <v>-905502.90999999992</v>
      </c>
      <c r="BR11" s="210">
        <f>ROUND(SUM(BR7:BR10),2)</f>
        <v>-1039173.53</v>
      </c>
      <c r="BS11" s="210">
        <f t="shared" ref="BS11:ED11" si="12">ROUND(SUM(BS7:BS10),2)</f>
        <v>-736953.73</v>
      </c>
      <c r="BT11" s="210">
        <f t="shared" si="12"/>
        <v>-643920.61</v>
      </c>
      <c r="BU11" s="210">
        <f t="shared" si="12"/>
        <v>-483989.78</v>
      </c>
      <c r="BV11" s="210">
        <f t="shared" si="12"/>
        <v>-316201.40000000002</v>
      </c>
      <c r="BW11" s="210">
        <f t="shared" si="12"/>
        <v>-211830.19</v>
      </c>
      <c r="BX11" s="210">
        <f t="shared" si="12"/>
        <v>-143389.43</v>
      </c>
      <c r="BY11" s="210">
        <f t="shared" si="12"/>
        <v>-158498.49</v>
      </c>
      <c r="BZ11" s="210">
        <f t="shared" si="12"/>
        <v>-231538.13</v>
      </c>
      <c r="CA11" s="210">
        <f t="shared" si="12"/>
        <v>6013385.6500000004</v>
      </c>
      <c r="CB11" s="210">
        <f t="shared" si="12"/>
        <v>-1519718.5</v>
      </c>
      <c r="CC11" s="210">
        <f t="shared" si="12"/>
        <v>-2076792.83</v>
      </c>
      <c r="CD11" s="210">
        <f t="shared" si="12"/>
        <v>-2294376.86</v>
      </c>
      <c r="CE11" s="210">
        <f t="shared" si="12"/>
        <v>-1749514.2</v>
      </c>
      <c r="CF11" s="210">
        <f t="shared" si="12"/>
        <v>-1773120.67</v>
      </c>
      <c r="CG11" s="210">
        <f t="shared" si="12"/>
        <v>-1397511.84</v>
      </c>
      <c r="CH11" s="210">
        <f t="shared" si="12"/>
        <v>-797032.65</v>
      </c>
      <c r="CI11" s="210">
        <f t="shared" si="12"/>
        <v>-673942.79</v>
      </c>
      <c r="CJ11" s="210">
        <f t="shared" si="12"/>
        <v>-416404.69</v>
      </c>
      <c r="CK11" s="210">
        <f t="shared" si="12"/>
        <v>-498729.75</v>
      </c>
      <c r="CL11" s="210">
        <f t="shared" si="12"/>
        <v>-504826.57</v>
      </c>
      <c r="CM11" s="211">
        <f t="shared" si="12"/>
        <v>7870812.4199999999</v>
      </c>
      <c r="CN11" s="210">
        <f t="shared" si="12"/>
        <v>-674758.22</v>
      </c>
      <c r="CO11" s="210">
        <f t="shared" si="12"/>
        <v>-1258620.82</v>
      </c>
      <c r="CP11" s="210">
        <f t="shared" si="12"/>
        <v>-1144160.8</v>
      </c>
      <c r="CQ11" s="210">
        <f t="shared" si="12"/>
        <v>-921374.5</v>
      </c>
      <c r="CR11" s="210">
        <f t="shared" si="12"/>
        <v>-947115.72</v>
      </c>
      <c r="CS11" s="210">
        <f t="shared" si="12"/>
        <v>-607845.30000000005</v>
      </c>
      <c r="CT11" s="210">
        <f t="shared" si="12"/>
        <v>-379227.46</v>
      </c>
      <c r="CU11" s="210">
        <f t="shared" si="12"/>
        <v>-208199.45</v>
      </c>
      <c r="CV11" s="210">
        <f t="shared" si="12"/>
        <v>-186847.93</v>
      </c>
      <c r="CW11" s="210">
        <f t="shared" si="12"/>
        <v>-231138.05</v>
      </c>
      <c r="CX11" s="210">
        <f t="shared" si="12"/>
        <v>-230780.15</v>
      </c>
      <c r="CY11" s="210">
        <f t="shared" si="12"/>
        <v>7586702.2599999998</v>
      </c>
      <c r="CZ11" s="210">
        <f t="shared" si="12"/>
        <v>-879019.84</v>
      </c>
      <c r="DA11" s="210">
        <f t="shared" si="12"/>
        <v>-1425938.89</v>
      </c>
      <c r="DB11" s="210">
        <f t="shared" si="12"/>
        <v>-980742.84</v>
      </c>
      <c r="DC11" s="210">
        <f t="shared" si="12"/>
        <v>-829077.87</v>
      </c>
      <c r="DD11" s="210">
        <f t="shared" si="12"/>
        <v>-880732.88</v>
      </c>
      <c r="DE11" s="210">
        <f t="shared" si="12"/>
        <v>-692504.81</v>
      </c>
      <c r="DF11" s="210">
        <f t="shared" si="12"/>
        <v>-534577.74</v>
      </c>
      <c r="DG11" s="210">
        <f t="shared" si="12"/>
        <v>-344984.9</v>
      </c>
      <c r="DH11" s="210">
        <f t="shared" si="12"/>
        <v>-258181.6</v>
      </c>
      <c r="DI11" s="210">
        <f t="shared" si="12"/>
        <v>-285949.46000000002</v>
      </c>
      <c r="DJ11" s="210">
        <f t="shared" si="12"/>
        <v>-288729.09000000003</v>
      </c>
      <c r="DK11" s="210">
        <f t="shared" si="12"/>
        <v>-558491.29</v>
      </c>
      <c r="DL11" s="212">
        <f t="shared" si="12"/>
        <v>14288639.560000001</v>
      </c>
      <c r="DM11" s="212">
        <f t="shared" si="12"/>
        <v>-2099271.08</v>
      </c>
      <c r="DN11" s="212">
        <f t="shared" si="12"/>
        <v>-2226514.73</v>
      </c>
      <c r="DO11" s="212">
        <f t="shared" si="12"/>
        <v>-2148759.87</v>
      </c>
      <c r="DP11" s="212">
        <f t="shared" si="12"/>
        <v>-1832958.75</v>
      </c>
      <c r="DQ11" s="212">
        <f t="shared" si="12"/>
        <v>-1621794.29</v>
      </c>
      <c r="DR11" s="212">
        <f t="shared" si="12"/>
        <v>-995399.73</v>
      </c>
      <c r="DS11" s="212">
        <f t="shared" si="12"/>
        <v>-633833.43999999994</v>
      </c>
      <c r="DT11" s="212">
        <f t="shared" si="12"/>
        <v>-480184.74</v>
      </c>
      <c r="DU11" s="212">
        <f t="shared" si="12"/>
        <v>-591679.30000000005</v>
      </c>
      <c r="DV11" s="212">
        <f t="shared" si="12"/>
        <v>-473858.79</v>
      </c>
      <c r="DW11" s="212">
        <f t="shared" si="12"/>
        <v>-1072352.3999999999</v>
      </c>
      <c r="DX11" s="212">
        <f t="shared" si="12"/>
        <v>-240579.06</v>
      </c>
      <c r="DY11" s="212">
        <f t="shared" si="12"/>
        <v>48756.41</v>
      </c>
      <c r="DZ11" s="212">
        <f t="shared" si="12"/>
        <v>53108.55</v>
      </c>
      <c r="EA11" s="212">
        <f t="shared" si="12"/>
        <v>42906.400000000001</v>
      </c>
      <c r="EB11" s="212">
        <f t="shared" si="12"/>
        <v>49506.559999999998</v>
      </c>
      <c r="EC11" s="212">
        <f t="shared" si="12"/>
        <v>24792.09</v>
      </c>
      <c r="ED11" s="212">
        <f t="shared" si="12"/>
        <v>17567.89</v>
      </c>
      <c r="EE11" s="212">
        <f t="shared" ref="EE11:GP11" si="13">ROUND(SUM(EE7:EE10),2)</f>
        <v>12848.12</v>
      </c>
      <c r="EF11" s="212">
        <f t="shared" si="13"/>
        <v>14168.78</v>
      </c>
      <c r="EG11" s="212">
        <f t="shared" si="13"/>
        <v>12898.35</v>
      </c>
      <c r="EH11" s="212">
        <f t="shared" si="13"/>
        <v>11690.65</v>
      </c>
      <c r="EI11" s="212">
        <f t="shared" si="13"/>
        <v>24073.83</v>
      </c>
      <c r="EJ11" s="212">
        <f t="shared" si="13"/>
        <v>21445.08</v>
      </c>
      <c r="EK11" s="212">
        <f t="shared" si="13"/>
        <v>26845.86</v>
      </c>
      <c r="EL11" s="212">
        <f t="shared" si="13"/>
        <v>18654.78</v>
      </c>
      <c r="EM11" s="212">
        <f t="shared" si="13"/>
        <v>21315.5</v>
      </c>
      <c r="EN11" s="212">
        <f t="shared" si="13"/>
        <v>17931.96</v>
      </c>
      <c r="EO11" s="212">
        <f t="shared" si="13"/>
        <v>13146.53</v>
      </c>
      <c r="EP11" s="212">
        <f t="shared" si="13"/>
        <v>6358.49</v>
      </c>
      <c r="EQ11" s="212">
        <f t="shared" si="13"/>
        <v>8657.18</v>
      </c>
      <c r="ER11" s="212">
        <f t="shared" si="13"/>
        <v>1533.85</v>
      </c>
      <c r="ES11" s="212">
        <f t="shared" si="13"/>
        <v>1118.54</v>
      </c>
      <c r="ET11" s="212">
        <f t="shared" si="13"/>
        <v>12309.86</v>
      </c>
      <c r="EU11" s="212">
        <f t="shared" si="13"/>
        <v>14341.09</v>
      </c>
      <c r="EV11" s="212">
        <f t="shared" si="13"/>
        <v>1900.86</v>
      </c>
      <c r="EW11" s="212">
        <f t="shared" si="13"/>
        <v>2923.36</v>
      </c>
      <c r="EX11" s="212">
        <f t="shared" si="13"/>
        <v>2062.21</v>
      </c>
      <c r="EY11" s="212">
        <f t="shared" si="13"/>
        <v>3061.14</v>
      </c>
      <c r="EZ11" s="212">
        <f t="shared" si="13"/>
        <v>421.18</v>
      </c>
      <c r="FA11" s="212">
        <f t="shared" si="13"/>
        <v>3171.31</v>
      </c>
      <c r="FB11" s="212">
        <f t="shared" si="13"/>
        <v>-1724.46</v>
      </c>
      <c r="FC11" s="212">
        <f t="shared" si="13"/>
        <v>-2447.09</v>
      </c>
      <c r="FD11" s="212">
        <f t="shared" si="13"/>
        <v>-2801.74</v>
      </c>
      <c r="FE11" s="212">
        <f t="shared" si="13"/>
        <v>-2831.66</v>
      </c>
      <c r="FF11" s="212">
        <f t="shared" si="13"/>
        <v>-2552.62</v>
      </c>
      <c r="FG11" s="212">
        <f t="shared" si="13"/>
        <v>-1853.69</v>
      </c>
      <c r="FH11" s="212">
        <f t="shared" si="13"/>
        <v>-322.58999999999997</v>
      </c>
      <c r="FI11" s="212">
        <f t="shared" si="13"/>
        <v>456.08</v>
      </c>
      <c r="FJ11" s="212">
        <f t="shared" si="13"/>
        <v>262.82</v>
      </c>
      <c r="FK11" s="212">
        <f t="shared" si="13"/>
        <v>-351.51</v>
      </c>
      <c r="FL11" s="212">
        <f t="shared" si="13"/>
        <v>-1326.42</v>
      </c>
      <c r="FM11" s="212">
        <f t="shared" si="13"/>
        <v>-1178</v>
      </c>
      <c r="FN11" s="212">
        <f t="shared" si="13"/>
        <v>3814.9</v>
      </c>
      <c r="FO11" s="212">
        <f t="shared" si="13"/>
        <v>-2578.15</v>
      </c>
      <c r="FP11" s="212">
        <f t="shared" si="13"/>
        <v>-3096.41</v>
      </c>
      <c r="FQ11" s="212">
        <f t="shared" si="13"/>
        <v>-2982.46</v>
      </c>
      <c r="FR11" s="212">
        <f t="shared" si="13"/>
        <v>-2536.86</v>
      </c>
      <c r="FS11" s="212">
        <f t="shared" si="13"/>
        <v>-2083.4899999999998</v>
      </c>
      <c r="FT11" s="212">
        <f t="shared" si="13"/>
        <v>7631051.4100000001</v>
      </c>
      <c r="FU11" s="212">
        <f t="shared" si="13"/>
        <v>-1171035.22</v>
      </c>
      <c r="FV11" s="212">
        <f t="shared" si="13"/>
        <v>-1123506.58</v>
      </c>
      <c r="FW11" s="212">
        <f t="shared" si="13"/>
        <v>-855611.16</v>
      </c>
      <c r="FX11" s="212">
        <f t="shared" si="13"/>
        <v>-832497.29</v>
      </c>
      <c r="FY11" s="212">
        <f t="shared" si="13"/>
        <v>-451719.74</v>
      </c>
      <c r="FZ11" s="212">
        <f t="shared" si="13"/>
        <v>-339292.35</v>
      </c>
      <c r="GA11" s="212">
        <f t="shared" si="13"/>
        <v>-266185.11</v>
      </c>
      <c r="GB11" s="212">
        <f t="shared" si="13"/>
        <v>-249478.92</v>
      </c>
      <c r="GC11" s="212">
        <f t="shared" si="13"/>
        <v>-203835.65</v>
      </c>
      <c r="GD11" s="212">
        <f t="shared" si="13"/>
        <v>-276386.90000000002</v>
      </c>
      <c r="GE11" s="212">
        <f t="shared" si="13"/>
        <v>-501850.04</v>
      </c>
      <c r="GF11" s="212">
        <f t="shared" si="13"/>
        <v>16018885.960000001</v>
      </c>
      <c r="GG11" s="212">
        <f t="shared" si="13"/>
        <v>-2936664.22</v>
      </c>
      <c r="GH11" s="212">
        <f t="shared" si="13"/>
        <v>-3235192.62</v>
      </c>
      <c r="GI11" s="212">
        <f t="shared" si="13"/>
        <v>-2550759.8199999998</v>
      </c>
      <c r="GJ11" s="212">
        <f t="shared" si="13"/>
        <v>-2246248.9500000002</v>
      </c>
      <c r="GK11" s="212">
        <f t="shared" si="13"/>
        <v>-1570444.76</v>
      </c>
      <c r="GL11" s="212">
        <f t="shared" si="13"/>
        <v>-1033184.35</v>
      </c>
      <c r="GM11" s="212">
        <f t="shared" si="13"/>
        <v>-650333.79</v>
      </c>
      <c r="GN11" s="212">
        <f t="shared" si="13"/>
        <v>-530443.54</v>
      </c>
      <c r="GO11" s="212">
        <f t="shared" si="13"/>
        <v>-480216.71</v>
      </c>
      <c r="GP11" s="212">
        <f t="shared" si="13"/>
        <v>-608897.54</v>
      </c>
      <c r="GQ11" s="212">
        <f t="shared" ref="GQ11:IX11" si="14">ROUND(SUM(GQ7:GQ10),2)</f>
        <v>-1355971.3</v>
      </c>
      <c r="GR11" s="212">
        <f t="shared" si="14"/>
        <v>-251610.52</v>
      </c>
      <c r="GS11" s="212">
        <f t="shared" si="14"/>
        <v>-22302.94</v>
      </c>
      <c r="GT11" s="212">
        <f t="shared" si="14"/>
        <v>-16135.21</v>
      </c>
      <c r="GU11" s="212">
        <f t="shared" si="14"/>
        <v>-15676.21</v>
      </c>
      <c r="GV11" s="212">
        <f t="shared" si="14"/>
        <v>-15236.23</v>
      </c>
      <c r="GW11" s="212">
        <f t="shared" si="14"/>
        <v>-12605.71</v>
      </c>
      <c r="GX11" s="212">
        <f t="shared" si="14"/>
        <v>-2465.33</v>
      </c>
      <c r="GY11" s="212">
        <f t="shared" si="14"/>
        <v>-3143.31</v>
      </c>
      <c r="GZ11" s="212">
        <f t="shared" si="14"/>
        <v>-8881.85</v>
      </c>
      <c r="HA11" s="212">
        <f t="shared" si="14"/>
        <v>-9098.8700000000008</v>
      </c>
      <c r="HB11" s="212">
        <f t="shared" si="14"/>
        <v>-9325.57</v>
      </c>
      <c r="HC11" s="212">
        <f t="shared" si="14"/>
        <v>-12713.74</v>
      </c>
      <c r="HD11" s="212">
        <f t="shared" si="14"/>
        <v>14260.02</v>
      </c>
      <c r="HE11" s="212">
        <f t="shared" si="14"/>
        <v>26095.01</v>
      </c>
      <c r="HF11" s="212">
        <f t="shared" si="14"/>
        <v>24503.439999999999</v>
      </c>
      <c r="HG11" s="212">
        <f t="shared" si="14"/>
        <v>31508.42</v>
      </c>
      <c r="HH11" s="212">
        <f t="shared" si="14"/>
        <v>21124.639999999999</v>
      </c>
      <c r="HI11" s="212">
        <f t="shared" si="14"/>
        <v>10754.02</v>
      </c>
      <c r="HJ11" s="212">
        <f t="shared" si="14"/>
        <v>3762.15</v>
      </c>
      <c r="HK11" s="212">
        <f t="shared" si="14"/>
        <v>859.5</v>
      </c>
      <c r="HL11" s="212">
        <f t="shared" si="14"/>
        <v>-751.31</v>
      </c>
      <c r="HM11" s="212">
        <f t="shared" si="14"/>
        <v>-1016.12</v>
      </c>
      <c r="HN11" s="212">
        <f t="shared" si="14"/>
        <v>1363.4</v>
      </c>
      <c r="HO11" s="212">
        <f t="shared" si="14"/>
        <v>13096.78</v>
      </c>
      <c r="HP11" s="212">
        <f t="shared" si="14"/>
        <v>4717.38</v>
      </c>
      <c r="HQ11" s="212">
        <f t="shared" si="14"/>
        <v>7905.32</v>
      </c>
      <c r="HR11" s="212">
        <f t="shared" si="14"/>
        <v>8799.89</v>
      </c>
      <c r="HS11" s="212">
        <f t="shared" si="14"/>
        <v>8156.48</v>
      </c>
      <c r="HT11" s="212">
        <f t="shared" si="14"/>
        <v>7257.91</v>
      </c>
      <c r="HU11" s="212">
        <f t="shared" si="14"/>
        <v>2617.37</v>
      </c>
      <c r="HV11" s="212">
        <f t="shared" si="14"/>
        <v>-414.37</v>
      </c>
      <c r="HW11" s="212">
        <f t="shared" si="14"/>
        <v>-904.34</v>
      </c>
      <c r="HX11" s="212">
        <f t="shared" si="14"/>
        <v>-505.45</v>
      </c>
      <c r="HY11" s="212">
        <f t="shared" si="14"/>
        <v>-972.05</v>
      </c>
      <c r="HZ11" s="212">
        <f t="shared" si="14"/>
        <v>-1543.98</v>
      </c>
      <c r="IA11" s="212">
        <f t="shared" si="14"/>
        <v>2617.94</v>
      </c>
      <c r="IB11" s="212">
        <f t="shared" si="14"/>
        <v>2154040.71</v>
      </c>
      <c r="IC11" s="212">
        <f t="shared" si="14"/>
        <v>-313164.64</v>
      </c>
      <c r="ID11" s="212">
        <f t="shared" si="14"/>
        <v>-316922.42</v>
      </c>
      <c r="IE11" s="212">
        <f t="shared" si="14"/>
        <v>-334300.87</v>
      </c>
      <c r="IF11" s="212">
        <f t="shared" si="14"/>
        <v>-293067.15000000002</v>
      </c>
      <c r="IG11" s="212">
        <f t="shared" si="14"/>
        <v>-172629.23</v>
      </c>
      <c r="IH11" s="212">
        <f t="shared" si="14"/>
        <v>-120356.85</v>
      </c>
      <c r="II11" s="212">
        <f t="shared" si="14"/>
        <v>-79685.36</v>
      </c>
      <c r="IJ11" s="212">
        <f t="shared" si="14"/>
        <v>-60529.42</v>
      </c>
      <c r="IK11" s="212">
        <f t="shared" si="14"/>
        <v>-63619.75</v>
      </c>
      <c r="IL11" s="212">
        <f t="shared" si="14"/>
        <v>-86883.520000000004</v>
      </c>
      <c r="IM11" s="212">
        <f t="shared" si="14"/>
        <v>-177525.02</v>
      </c>
      <c r="IN11" s="212">
        <f t="shared" si="14"/>
        <v>327808.28000000003</v>
      </c>
      <c r="IO11" s="212">
        <f t="shared" si="14"/>
        <v>-73346.11</v>
      </c>
      <c r="IP11" s="212">
        <f t="shared" si="14"/>
        <v>-72856.149999999994</v>
      </c>
      <c r="IQ11" s="212">
        <f t="shared" si="14"/>
        <v>-60459.31</v>
      </c>
      <c r="IR11" s="212">
        <f t="shared" si="14"/>
        <v>-53175.81</v>
      </c>
      <c r="IS11" s="212">
        <f t="shared" si="14"/>
        <v>-46873.19</v>
      </c>
      <c r="IT11" s="212">
        <f t="shared" si="14"/>
        <v>-33489.56</v>
      </c>
      <c r="IU11" s="212">
        <f t="shared" si="14"/>
        <v>-21967.7</v>
      </c>
      <c r="IV11" s="212">
        <f t="shared" si="14"/>
        <v>-17774.080000000002</v>
      </c>
      <c r="IW11" s="212">
        <f t="shared" si="14"/>
        <v>-15167.93</v>
      </c>
      <c r="IX11" s="212">
        <f t="shared" si="14"/>
        <v>-16751.349999999999</v>
      </c>
      <c r="IY11" s="212">
        <f t="shared" ref="IY11:JI11" si="15">ROUND(SUM(IY7:IY10),2)</f>
        <v>-28701.360000000001</v>
      </c>
      <c r="IZ11" s="212">
        <f t="shared" si="15"/>
        <v>275306.76</v>
      </c>
      <c r="JA11" s="212">
        <f t="shared" si="15"/>
        <v>-45448.51</v>
      </c>
      <c r="JB11" s="212">
        <f t="shared" si="15"/>
        <v>-41669.71</v>
      </c>
      <c r="JC11" s="212">
        <f t="shared" si="15"/>
        <v>-39939.54</v>
      </c>
      <c r="JD11" s="212">
        <f t="shared" si="15"/>
        <v>-37785.339999999997</v>
      </c>
      <c r="JE11" s="212">
        <f t="shared" si="15"/>
        <v>-30722.98</v>
      </c>
      <c r="JF11" s="212">
        <f t="shared" si="15"/>
        <v>-16484.62</v>
      </c>
      <c r="JG11" s="212">
        <f t="shared" si="15"/>
        <v>-13539.91</v>
      </c>
      <c r="JH11" s="212">
        <f t="shared" si="15"/>
        <v>-12281.28</v>
      </c>
      <c r="JI11" s="212">
        <f t="shared" si="15"/>
        <v>-12491.14</v>
      </c>
      <c r="JJ11" s="609"/>
      <c r="JK11" s="599"/>
      <c r="JL11" s="599"/>
      <c r="JM11" s="599"/>
      <c r="JN11" s="599"/>
      <c r="JO11" s="599"/>
      <c r="JP11" s="599"/>
      <c r="JQ11" s="599"/>
      <c r="JR11" s="599"/>
      <c r="JS11" s="599"/>
      <c r="JT11" s="599"/>
      <c r="JU11" s="599"/>
      <c r="JV11" s="599"/>
      <c r="JW11" s="610"/>
    </row>
    <row r="12" spans="1:283" x14ac:dyDescent="0.2">
      <c r="B12" s="49" t="s">
        <v>209</v>
      </c>
      <c r="D12" s="76">
        <f t="shared" ref="D12:BO12" si="16">+D6+D11</f>
        <v>0</v>
      </c>
      <c r="E12" s="76">
        <f t="shared" si="16"/>
        <v>0</v>
      </c>
      <c r="F12" s="76">
        <f t="shared" si="16"/>
        <v>0</v>
      </c>
      <c r="G12" s="76">
        <f t="shared" si="16"/>
        <v>0</v>
      </c>
      <c r="H12" s="76">
        <f t="shared" si="16"/>
        <v>0</v>
      </c>
      <c r="I12" s="76">
        <f t="shared" si="16"/>
        <v>0</v>
      </c>
      <c r="J12" s="76">
        <f t="shared" si="16"/>
        <v>0</v>
      </c>
      <c r="K12" s="76">
        <f t="shared" si="16"/>
        <v>0</v>
      </c>
      <c r="L12" s="76">
        <f t="shared" si="16"/>
        <v>0</v>
      </c>
      <c r="M12" s="76">
        <f t="shared" si="16"/>
        <v>0</v>
      </c>
      <c r="N12" s="76">
        <f t="shared" si="16"/>
        <v>0</v>
      </c>
      <c r="O12" s="76">
        <f t="shared" si="16"/>
        <v>0</v>
      </c>
      <c r="P12" s="76">
        <f t="shared" si="16"/>
        <v>0</v>
      </c>
      <c r="Q12" s="76">
        <f t="shared" si="16"/>
        <v>0</v>
      </c>
      <c r="R12" s="76">
        <f t="shared" si="16"/>
        <v>0</v>
      </c>
      <c r="S12" s="76">
        <f t="shared" si="16"/>
        <v>0</v>
      </c>
      <c r="T12" s="76">
        <f t="shared" si="16"/>
        <v>0</v>
      </c>
      <c r="U12" s="76">
        <f t="shared" si="16"/>
        <v>0</v>
      </c>
      <c r="V12" s="76">
        <f t="shared" si="16"/>
        <v>0</v>
      </c>
      <c r="W12" s="76">
        <f t="shared" si="16"/>
        <v>0</v>
      </c>
      <c r="X12" s="76">
        <f t="shared" si="16"/>
        <v>0</v>
      </c>
      <c r="Y12" s="76">
        <f t="shared" si="16"/>
        <v>0</v>
      </c>
      <c r="Z12" s="76">
        <f t="shared" si="16"/>
        <v>0</v>
      </c>
      <c r="AA12" s="76">
        <f t="shared" si="16"/>
        <v>0</v>
      </c>
      <c r="AB12" s="76">
        <f t="shared" si="16"/>
        <v>0</v>
      </c>
      <c r="AC12" s="76">
        <f t="shared" si="16"/>
        <v>0</v>
      </c>
      <c r="AD12" s="76">
        <f t="shared" si="16"/>
        <v>0</v>
      </c>
      <c r="AE12" s="76">
        <f>+AE6+AE11</f>
        <v>4449982.3900000006</v>
      </c>
      <c r="AF12" s="76">
        <f t="shared" si="16"/>
        <v>3802815.6499999994</v>
      </c>
      <c r="AG12" s="76">
        <f t="shared" si="16"/>
        <v>3111565.34</v>
      </c>
      <c r="AH12" s="76">
        <f t="shared" si="16"/>
        <v>2364217.3199999998</v>
      </c>
      <c r="AI12" s="76">
        <f t="shared" si="16"/>
        <v>1761877.23</v>
      </c>
      <c r="AJ12" s="76">
        <f t="shared" si="16"/>
        <v>1269914.73</v>
      </c>
      <c r="AK12" s="76">
        <f t="shared" si="16"/>
        <v>996069.21</v>
      </c>
      <c r="AL12" s="76">
        <f t="shared" si="16"/>
        <v>773946.04999999993</v>
      </c>
      <c r="AM12" s="76">
        <f t="shared" si="16"/>
        <v>618568.96000000008</v>
      </c>
      <c r="AN12" s="76">
        <f t="shared" si="16"/>
        <v>488557.29999999993</v>
      </c>
      <c r="AO12" s="76">
        <f t="shared" si="16"/>
        <v>344561.77</v>
      </c>
      <c r="AP12" s="76">
        <f t="shared" si="16"/>
        <v>155887.6</v>
      </c>
      <c r="AQ12" s="76">
        <f t="shared" si="16"/>
        <v>5173374.72</v>
      </c>
      <c r="AR12" s="76">
        <f t="shared" si="16"/>
        <v>4551586.37</v>
      </c>
      <c r="AS12" s="76">
        <f t="shared" si="16"/>
        <v>3782238.7</v>
      </c>
      <c r="AT12" s="76">
        <f t="shared" si="16"/>
        <v>2933073.71</v>
      </c>
      <c r="AU12" s="76">
        <f t="shared" si="16"/>
        <v>2247512.11</v>
      </c>
      <c r="AV12" s="76">
        <f t="shared" si="16"/>
        <v>1756907.2199999997</v>
      </c>
      <c r="AW12" s="76">
        <f t="shared" si="16"/>
        <v>1311158.02</v>
      </c>
      <c r="AX12" s="76">
        <f t="shared" si="16"/>
        <v>1068812.3400000001</v>
      </c>
      <c r="AY12" s="76">
        <f t="shared" si="16"/>
        <v>858885.25000000012</v>
      </c>
      <c r="AZ12" s="162">
        <f t="shared" si="16"/>
        <v>696132.42</v>
      </c>
      <c r="BA12" s="162">
        <f t="shared" si="16"/>
        <v>524361.97000000009</v>
      </c>
      <c r="BB12" s="162">
        <f t="shared" si="16"/>
        <v>307396.25</v>
      </c>
      <c r="BC12" s="162">
        <f t="shared" si="16"/>
        <v>8567294.9499999993</v>
      </c>
      <c r="BD12" s="162">
        <f t="shared" si="16"/>
        <v>7431759.1999999993</v>
      </c>
      <c r="BE12" s="162">
        <f t="shared" si="16"/>
        <v>6076922.4800000004</v>
      </c>
      <c r="BF12" s="162">
        <f t="shared" si="16"/>
        <v>4850964.99</v>
      </c>
      <c r="BG12" s="162">
        <f t="shared" si="16"/>
        <v>3594400.3600000003</v>
      </c>
      <c r="BH12" s="162">
        <f t="shared" si="16"/>
        <v>2518180.5199999996</v>
      </c>
      <c r="BI12" s="162">
        <f t="shared" si="16"/>
        <v>1778082.28</v>
      </c>
      <c r="BJ12" s="162">
        <f t="shared" si="16"/>
        <v>1306994.52</v>
      </c>
      <c r="BK12" s="162">
        <f t="shared" si="16"/>
        <v>1001532.46</v>
      </c>
      <c r="BL12" s="162">
        <f t="shared" si="16"/>
        <v>751971.71</v>
      </c>
      <c r="BM12" s="162">
        <f t="shared" si="16"/>
        <v>492807.82999999996</v>
      </c>
      <c r="BN12" s="162">
        <f t="shared" si="16"/>
        <v>162006.96000000002</v>
      </c>
      <c r="BO12" s="162">
        <f t="shared" si="16"/>
        <v>12177348.910000002</v>
      </c>
      <c r="BP12" s="162">
        <f t="shared" ref="BP12:BQ12" si="17">+BP6+BP11</f>
        <v>11457390.130000001</v>
      </c>
      <c r="BQ12" s="162">
        <f t="shared" si="17"/>
        <v>10551887.220000001</v>
      </c>
      <c r="BR12" s="162">
        <f>ROUND(+BR6+BR11,2)</f>
        <v>9512713.6899999995</v>
      </c>
      <c r="BS12" s="162">
        <f t="shared" ref="BS12:ED12" si="18">ROUND(+BS6+BS11,2)</f>
        <v>8775759.9600000009</v>
      </c>
      <c r="BT12" s="162">
        <f t="shared" si="18"/>
        <v>8131839.3499999996</v>
      </c>
      <c r="BU12" s="162">
        <f t="shared" si="18"/>
        <v>7647849.5700000003</v>
      </c>
      <c r="BV12" s="162">
        <f t="shared" si="18"/>
        <v>7331648.1699999999</v>
      </c>
      <c r="BW12" s="162">
        <f t="shared" si="18"/>
        <v>7119817.9800000004</v>
      </c>
      <c r="BX12" s="162">
        <f t="shared" si="18"/>
        <v>6976428.5499999998</v>
      </c>
      <c r="BY12" s="162">
        <f t="shared" si="18"/>
        <v>6817930.0599999996</v>
      </c>
      <c r="BZ12" s="162">
        <f t="shared" si="18"/>
        <v>6586391.9299999997</v>
      </c>
      <c r="CA12" s="162">
        <f t="shared" si="18"/>
        <v>12599777.58</v>
      </c>
      <c r="CB12" s="162">
        <f t="shared" si="18"/>
        <v>11080059.08</v>
      </c>
      <c r="CC12" s="162">
        <f t="shared" si="18"/>
        <v>9003266.25</v>
      </c>
      <c r="CD12" s="162">
        <f t="shared" si="18"/>
        <v>6708889.3899999997</v>
      </c>
      <c r="CE12" s="162">
        <f t="shared" si="18"/>
        <v>4959375.1900000004</v>
      </c>
      <c r="CF12" s="162">
        <f t="shared" si="18"/>
        <v>3186254.52</v>
      </c>
      <c r="CG12" s="162">
        <f t="shared" si="18"/>
        <v>1788742.68</v>
      </c>
      <c r="CH12" s="162">
        <f t="shared" si="18"/>
        <v>991710.03</v>
      </c>
      <c r="CI12" s="162">
        <f t="shared" si="18"/>
        <v>317767.24</v>
      </c>
      <c r="CJ12" s="213">
        <f t="shared" si="18"/>
        <v>-98637.45</v>
      </c>
      <c r="CK12" s="213">
        <f t="shared" si="18"/>
        <v>-597367.19999999995</v>
      </c>
      <c r="CL12" s="213">
        <f t="shared" si="18"/>
        <v>-1102193.77</v>
      </c>
      <c r="CM12" s="214">
        <f t="shared" si="18"/>
        <v>6768618.6500000004</v>
      </c>
      <c r="CN12" s="213">
        <f t="shared" si="18"/>
        <v>6093860.4299999997</v>
      </c>
      <c r="CO12" s="213">
        <f t="shared" si="18"/>
        <v>4835239.6100000003</v>
      </c>
      <c r="CP12" s="213">
        <f t="shared" si="18"/>
        <v>3691078.81</v>
      </c>
      <c r="CQ12" s="213">
        <f t="shared" si="18"/>
        <v>2769704.31</v>
      </c>
      <c r="CR12" s="213">
        <f t="shared" si="18"/>
        <v>1822588.59</v>
      </c>
      <c r="CS12" s="213">
        <f t="shared" si="18"/>
        <v>1214743.29</v>
      </c>
      <c r="CT12" s="213">
        <f t="shared" si="18"/>
        <v>835515.83</v>
      </c>
      <c r="CU12" s="213">
        <f t="shared" si="18"/>
        <v>627316.38</v>
      </c>
      <c r="CV12" s="213">
        <f t="shared" si="18"/>
        <v>440468.45</v>
      </c>
      <c r="CW12" s="213">
        <f t="shared" si="18"/>
        <v>209330.4</v>
      </c>
      <c r="CX12" s="213">
        <f t="shared" si="18"/>
        <v>-21449.75</v>
      </c>
      <c r="CY12" s="213">
        <f t="shared" si="18"/>
        <v>7565252.5099999998</v>
      </c>
      <c r="CZ12" s="213">
        <f t="shared" si="18"/>
        <v>6686232.6699999999</v>
      </c>
      <c r="DA12" s="213">
        <f t="shared" si="18"/>
        <v>5260293.78</v>
      </c>
      <c r="DB12" s="213">
        <f t="shared" si="18"/>
        <v>4279550.9400000004</v>
      </c>
      <c r="DC12" s="213">
        <f t="shared" si="18"/>
        <v>3450473.07</v>
      </c>
      <c r="DD12" s="213">
        <f t="shared" si="18"/>
        <v>2569740.19</v>
      </c>
      <c r="DE12" s="213">
        <f t="shared" si="18"/>
        <v>1877235.38</v>
      </c>
      <c r="DF12" s="213">
        <f t="shared" si="18"/>
        <v>1342657.64</v>
      </c>
      <c r="DG12" s="213">
        <f t="shared" si="18"/>
        <v>997672.74</v>
      </c>
      <c r="DH12" s="213">
        <f t="shared" si="18"/>
        <v>739491.14</v>
      </c>
      <c r="DI12" s="162">
        <f t="shared" si="18"/>
        <v>453541.68</v>
      </c>
      <c r="DJ12" s="162">
        <f t="shared" si="18"/>
        <v>164812.59</v>
      </c>
      <c r="DK12" s="162">
        <f t="shared" si="18"/>
        <v>-393678.7</v>
      </c>
      <c r="DL12" s="196">
        <f t="shared" si="18"/>
        <v>13894960.859999999</v>
      </c>
      <c r="DM12" s="196">
        <f t="shared" si="18"/>
        <v>11795689.779999999</v>
      </c>
      <c r="DN12" s="196">
        <f t="shared" si="18"/>
        <v>9569175.0500000007</v>
      </c>
      <c r="DO12" s="196">
        <f t="shared" si="18"/>
        <v>7420415.1799999997</v>
      </c>
      <c r="DP12" s="196">
        <f t="shared" si="18"/>
        <v>5587456.4299999997</v>
      </c>
      <c r="DQ12" s="196">
        <f t="shared" si="18"/>
        <v>3965662.14</v>
      </c>
      <c r="DR12" s="196">
        <f t="shared" si="18"/>
        <v>2970262.41</v>
      </c>
      <c r="DS12" s="196">
        <f t="shared" si="18"/>
        <v>2336428.9700000002</v>
      </c>
      <c r="DT12" s="196">
        <f t="shared" si="18"/>
        <v>1856244.23</v>
      </c>
      <c r="DU12" s="196">
        <f t="shared" si="18"/>
        <v>1264564.93</v>
      </c>
      <c r="DV12" s="196">
        <f t="shared" si="18"/>
        <v>790706.14</v>
      </c>
      <c r="DW12" s="196">
        <f t="shared" si="18"/>
        <v>-281646.26</v>
      </c>
      <c r="DX12" s="196">
        <f t="shared" si="18"/>
        <v>-522225.32</v>
      </c>
      <c r="DY12" s="196">
        <f t="shared" si="18"/>
        <v>-473468.91</v>
      </c>
      <c r="DZ12" s="196">
        <f t="shared" si="18"/>
        <v>-420360.36</v>
      </c>
      <c r="EA12" s="196">
        <f t="shared" si="18"/>
        <v>-377453.96</v>
      </c>
      <c r="EB12" s="196">
        <f t="shared" si="18"/>
        <v>-327947.40000000002</v>
      </c>
      <c r="EC12" s="196">
        <f t="shared" si="18"/>
        <v>-303155.31</v>
      </c>
      <c r="ED12" s="196">
        <f t="shared" si="18"/>
        <v>-285587.42</v>
      </c>
      <c r="EE12" s="196">
        <f t="shared" ref="EE12:GP12" si="19">ROUND(+EE6+EE11,2)</f>
        <v>-272739.3</v>
      </c>
      <c r="EF12" s="196">
        <f t="shared" si="19"/>
        <v>-258570.52</v>
      </c>
      <c r="EG12" s="196">
        <f t="shared" si="19"/>
        <v>-245672.17</v>
      </c>
      <c r="EH12" s="196">
        <f t="shared" si="19"/>
        <v>-233981.52</v>
      </c>
      <c r="EI12" s="196">
        <f t="shared" si="19"/>
        <v>-209907.69</v>
      </c>
      <c r="EJ12" s="196">
        <f t="shared" si="19"/>
        <v>-188462.61</v>
      </c>
      <c r="EK12" s="196">
        <f t="shared" si="19"/>
        <v>-161616.75</v>
      </c>
      <c r="EL12" s="196">
        <f t="shared" si="19"/>
        <v>-142961.97</v>
      </c>
      <c r="EM12" s="196">
        <f t="shared" si="19"/>
        <v>-121646.47</v>
      </c>
      <c r="EN12" s="196">
        <f t="shared" si="19"/>
        <v>-103714.51</v>
      </c>
      <c r="EO12" s="196">
        <f t="shared" si="19"/>
        <v>-90567.98</v>
      </c>
      <c r="EP12" s="196">
        <f t="shared" si="19"/>
        <v>-84209.49</v>
      </c>
      <c r="EQ12" s="196">
        <f t="shared" si="19"/>
        <v>-75552.31</v>
      </c>
      <c r="ER12" s="196">
        <f t="shared" si="19"/>
        <v>-74018.460000000006</v>
      </c>
      <c r="ES12" s="196">
        <f t="shared" si="19"/>
        <v>-72899.92</v>
      </c>
      <c r="ET12" s="196">
        <f t="shared" si="19"/>
        <v>-60590.06</v>
      </c>
      <c r="EU12" s="196">
        <f t="shared" si="19"/>
        <v>-46248.97</v>
      </c>
      <c r="EV12" s="196">
        <f t="shared" si="19"/>
        <v>-44348.11</v>
      </c>
      <c r="EW12" s="196">
        <f t="shared" si="19"/>
        <v>-41424.75</v>
      </c>
      <c r="EX12" s="196">
        <f t="shared" si="19"/>
        <v>-39362.54</v>
      </c>
      <c r="EY12" s="196">
        <f t="shared" si="19"/>
        <v>-36301.4</v>
      </c>
      <c r="EZ12" s="196">
        <f t="shared" si="19"/>
        <v>-35880.22</v>
      </c>
      <c r="FA12" s="196">
        <f t="shared" si="19"/>
        <v>-32708.91</v>
      </c>
      <c r="FB12" s="196">
        <f t="shared" si="19"/>
        <v>-34433.370000000003</v>
      </c>
      <c r="FC12" s="196">
        <f t="shared" si="19"/>
        <v>-36880.46</v>
      </c>
      <c r="FD12" s="196">
        <f t="shared" si="19"/>
        <v>-39682.199999999997</v>
      </c>
      <c r="FE12" s="196">
        <f t="shared" si="19"/>
        <v>-42513.86</v>
      </c>
      <c r="FF12" s="196">
        <f t="shared" si="19"/>
        <v>-45066.48</v>
      </c>
      <c r="FG12" s="196">
        <f t="shared" si="19"/>
        <v>-46920.17</v>
      </c>
      <c r="FH12" s="196">
        <f t="shared" si="19"/>
        <v>-47242.76</v>
      </c>
      <c r="FI12" s="196">
        <f t="shared" si="19"/>
        <v>-46786.68</v>
      </c>
      <c r="FJ12" s="196">
        <f t="shared" si="19"/>
        <v>-46523.86</v>
      </c>
      <c r="FK12" s="196">
        <f t="shared" si="19"/>
        <v>-46875.37</v>
      </c>
      <c r="FL12" s="196">
        <f t="shared" si="19"/>
        <v>-48201.79</v>
      </c>
      <c r="FM12" s="196">
        <f t="shared" si="19"/>
        <v>-49379.79</v>
      </c>
      <c r="FN12" s="196">
        <f t="shared" si="19"/>
        <v>-45564.89</v>
      </c>
      <c r="FO12" s="196">
        <f t="shared" si="19"/>
        <v>-48143.040000000001</v>
      </c>
      <c r="FP12" s="196">
        <f t="shared" si="19"/>
        <v>-51239.45</v>
      </c>
      <c r="FQ12" s="196">
        <f t="shared" si="19"/>
        <v>-54221.91</v>
      </c>
      <c r="FR12" s="196">
        <f t="shared" si="19"/>
        <v>-56758.77</v>
      </c>
      <c r="FS12" s="196">
        <f t="shared" si="19"/>
        <v>-58842.26</v>
      </c>
      <c r="FT12" s="196">
        <f t="shared" si="19"/>
        <v>7572209.1500000004</v>
      </c>
      <c r="FU12" s="196">
        <f t="shared" si="19"/>
        <v>6401173.9299999997</v>
      </c>
      <c r="FV12" s="196">
        <f t="shared" si="19"/>
        <v>5277667.3499999996</v>
      </c>
      <c r="FW12" s="196">
        <f t="shared" si="19"/>
        <v>4422056.1900000004</v>
      </c>
      <c r="FX12" s="196">
        <f t="shared" si="19"/>
        <v>3589558.9</v>
      </c>
      <c r="FY12" s="196">
        <f t="shared" si="19"/>
        <v>3137839.16</v>
      </c>
      <c r="FZ12" s="196">
        <f t="shared" si="19"/>
        <v>2798546.81</v>
      </c>
      <c r="GA12" s="196">
        <f t="shared" si="19"/>
        <v>2532361.7000000002</v>
      </c>
      <c r="GB12" s="196">
        <f t="shared" si="19"/>
        <v>2282882.7799999998</v>
      </c>
      <c r="GC12" s="196">
        <f t="shared" si="19"/>
        <v>2079047.13</v>
      </c>
      <c r="GD12" s="196">
        <f t="shared" si="19"/>
        <v>1802660.23</v>
      </c>
      <c r="GE12" s="196">
        <f t="shared" si="19"/>
        <v>1300810.19</v>
      </c>
      <c r="GF12" s="196">
        <f t="shared" si="19"/>
        <v>17319696.149999999</v>
      </c>
      <c r="GG12" s="196">
        <f t="shared" si="19"/>
        <v>14383031.93</v>
      </c>
      <c r="GH12" s="196">
        <f t="shared" si="19"/>
        <v>11147839.310000001</v>
      </c>
      <c r="GI12" s="196">
        <f t="shared" si="19"/>
        <v>8597079.4900000002</v>
      </c>
      <c r="GJ12" s="196">
        <f t="shared" si="19"/>
        <v>6350830.54</v>
      </c>
      <c r="GK12" s="196">
        <f t="shared" si="19"/>
        <v>4780385.78</v>
      </c>
      <c r="GL12" s="196">
        <f t="shared" si="19"/>
        <v>3747201.43</v>
      </c>
      <c r="GM12" s="196">
        <f t="shared" si="19"/>
        <v>3096867.64</v>
      </c>
      <c r="GN12" s="196">
        <f t="shared" si="19"/>
        <v>2566424.1</v>
      </c>
      <c r="GO12" s="196">
        <f t="shared" si="19"/>
        <v>2086207.39</v>
      </c>
      <c r="GP12" s="196">
        <f t="shared" si="19"/>
        <v>1477309.85</v>
      </c>
      <c r="GQ12" s="196">
        <f t="shared" ref="GQ12:IX12" si="20">ROUND(+GQ6+GQ11,2)</f>
        <v>121338.55</v>
      </c>
      <c r="GR12" s="196">
        <f t="shared" si="20"/>
        <v>-130271.97</v>
      </c>
      <c r="GS12" s="196">
        <f t="shared" si="20"/>
        <v>-152574.91</v>
      </c>
      <c r="GT12" s="196">
        <f t="shared" si="20"/>
        <v>-168710.12</v>
      </c>
      <c r="GU12" s="196">
        <f t="shared" si="20"/>
        <v>-184386.33</v>
      </c>
      <c r="GV12" s="196">
        <f t="shared" si="20"/>
        <v>-199622.56</v>
      </c>
      <c r="GW12" s="196">
        <f t="shared" si="20"/>
        <v>-212228.27</v>
      </c>
      <c r="GX12" s="196">
        <f t="shared" si="20"/>
        <v>-214693.6</v>
      </c>
      <c r="GY12" s="196">
        <f t="shared" si="20"/>
        <v>-217836.91</v>
      </c>
      <c r="GZ12" s="196">
        <f t="shared" si="20"/>
        <v>-226718.76</v>
      </c>
      <c r="HA12" s="196">
        <f t="shared" si="20"/>
        <v>-235817.63</v>
      </c>
      <c r="HB12" s="196">
        <f t="shared" si="20"/>
        <v>-245143.2</v>
      </c>
      <c r="HC12" s="196">
        <f t="shared" si="20"/>
        <v>-257856.94</v>
      </c>
      <c r="HD12" s="196">
        <f t="shared" si="20"/>
        <v>-243596.92</v>
      </c>
      <c r="HE12" s="196">
        <f t="shared" si="20"/>
        <v>-217501.91</v>
      </c>
      <c r="HF12" s="196">
        <f t="shared" si="20"/>
        <v>-192998.47</v>
      </c>
      <c r="HG12" s="196">
        <f t="shared" si="20"/>
        <v>-161490.04999999999</v>
      </c>
      <c r="HH12" s="196">
        <f t="shared" si="20"/>
        <v>-140365.41</v>
      </c>
      <c r="HI12" s="196">
        <f t="shared" si="20"/>
        <v>-129611.39</v>
      </c>
      <c r="HJ12" s="196">
        <f t="shared" si="20"/>
        <v>-125849.24</v>
      </c>
      <c r="HK12" s="196">
        <f t="shared" si="20"/>
        <v>-124989.74</v>
      </c>
      <c r="HL12" s="196">
        <f t="shared" si="20"/>
        <v>-125741.05</v>
      </c>
      <c r="HM12" s="196">
        <f t="shared" si="20"/>
        <v>-126757.17</v>
      </c>
      <c r="HN12" s="196">
        <f t="shared" si="20"/>
        <v>-125393.77</v>
      </c>
      <c r="HO12" s="196">
        <f t="shared" si="20"/>
        <v>-112296.99</v>
      </c>
      <c r="HP12" s="196">
        <f t="shared" si="20"/>
        <v>-107579.61</v>
      </c>
      <c r="HQ12" s="196">
        <f t="shared" si="20"/>
        <v>-99674.29</v>
      </c>
      <c r="HR12" s="196">
        <f t="shared" si="20"/>
        <v>-90874.4</v>
      </c>
      <c r="HS12" s="196">
        <f t="shared" si="20"/>
        <v>-82717.919999999998</v>
      </c>
      <c r="HT12" s="196">
        <f t="shared" si="20"/>
        <v>-75460.009999999995</v>
      </c>
      <c r="HU12" s="196">
        <f t="shared" si="20"/>
        <v>-72842.64</v>
      </c>
      <c r="HV12" s="196">
        <f t="shared" si="20"/>
        <v>-73257.009999999995</v>
      </c>
      <c r="HW12" s="196">
        <f t="shared" si="20"/>
        <v>-74161.350000000006</v>
      </c>
      <c r="HX12" s="196">
        <f t="shared" si="20"/>
        <v>-74666.8</v>
      </c>
      <c r="HY12" s="196">
        <f t="shared" si="20"/>
        <v>-75638.850000000006</v>
      </c>
      <c r="HZ12" s="196">
        <f t="shared" si="20"/>
        <v>-77182.83</v>
      </c>
      <c r="IA12" s="196">
        <f t="shared" si="20"/>
        <v>-74564.89</v>
      </c>
      <c r="IB12" s="196">
        <f t="shared" si="20"/>
        <v>2079475.82</v>
      </c>
      <c r="IC12" s="196">
        <f t="shared" si="20"/>
        <v>1766311.18</v>
      </c>
      <c r="ID12" s="196">
        <f t="shared" si="20"/>
        <v>1449388.76</v>
      </c>
      <c r="IE12" s="196">
        <f t="shared" si="20"/>
        <v>1115087.8899999999</v>
      </c>
      <c r="IF12" s="196">
        <f t="shared" si="20"/>
        <v>822020.74</v>
      </c>
      <c r="IG12" s="196">
        <f t="shared" si="20"/>
        <v>649391.51</v>
      </c>
      <c r="IH12" s="196">
        <f t="shared" si="20"/>
        <v>529034.66</v>
      </c>
      <c r="II12" s="196">
        <f t="shared" si="20"/>
        <v>449349.3</v>
      </c>
      <c r="IJ12" s="196">
        <f t="shared" si="20"/>
        <v>388819.88</v>
      </c>
      <c r="IK12" s="196">
        <f t="shared" si="20"/>
        <v>325200.13</v>
      </c>
      <c r="IL12" s="196">
        <f t="shared" si="20"/>
        <v>238316.61</v>
      </c>
      <c r="IM12" s="196">
        <f t="shared" si="20"/>
        <v>60791.59</v>
      </c>
      <c r="IN12" s="196">
        <f t="shared" si="20"/>
        <v>388599.87</v>
      </c>
      <c r="IO12" s="196">
        <f t="shared" si="20"/>
        <v>315253.76000000001</v>
      </c>
      <c r="IP12" s="196">
        <f t="shared" si="20"/>
        <v>242397.61</v>
      </c>
      <c r="IQ12" s="196">
        <f t="shared" si="20"/>
        <v>181938.3</v>
      </c>
      <c r="IR12" s="196">
        <f t="shared" si="20"/>
        <v>128762.49</v>
      </c>
      <c r="IS12" s="196">
        <f t="shared" si="20"/>
        <v>81889.3</v>
      </c>
      <c r="IT12" s="196">
        <f t="shared" si="20"/>
        <v>48399.74</v>
      </c>
      <c r="IU12" s="196">
        <f t="shared" si="20"/>
        <v>26432.04</v>
      </c>
      <c r="IV12" s="196">
        <f t="shared" si="20"/>
        <v>8657.9599999999991</v>
      </c>
      <c r="IW12" s="196">
        <f t="shared" si="20"/>
        <v>-6509.97</v>
      </c>
      <c r="IX12" s="196">
        <f t="shared" si="20"/>
        <v>-23261.32</v>
      </c>
      <c r="IY12" s="196">
        <f t="shared" ref="IY12:JI12" si="21">ROUND(+IY6+IY11,2)</f>
        <v>-51962.68</v>
      </c>
      <c r="IZ12" s="196">
        <f t="shared" si="21"/>
        <v>223344.08</v>
      </c>
      <c r="JA12" s="196">
        <f t="shared" si="21"/>
        <v>177895.57</v>
      </c>
      <c r="JB12" s="196">
        <f t="shared" si="21"/>
        <v>136225.85999999999</v>
      </c>
      <c r="JC12" s="196">
        <f t="shared" si="21"/>
        <v>96286.32</v>
      </c>
      <c r="JD12" s="196">
        <f t="shared" si="21"/>
        <v>58500.98</v>
      </c>
      <c r="JE12" s="196">
        <f t="shared" si="21"/>
        <v>27778</v>
      </c>
      <c r="JF12" s="196">
        <f t="shared" si="21"/>
        <v>11293.38</v>
      </c>
      <c r="JG12" s="196">
        <f t="shared" si="21"/>
        <v>-2246.5300000000002</v>
      </c>
      <c r="JH12" s="196">
        <f t="shared" si="21"/>
        <v>-14527.81</v>
      </c>
      <c r="JI12" s="196">
        <f t="shared" si="21"/>
        <v>-27018.95</v>
      </c>
      <c r="JJ12" s="603"/>
      <c r="JK12" s="594"/>
      <c r="JL12" s="594"/>
      <c r="JM12" s="594"/>
      <c r="JN12" s="594"/>
      <c r="JO12" s="594"/>
      <c r="JP12" s="594"/>
      <c r="JQ12" s="594"/>
      <c r="JR12" s="594"/>
      <c r="JS12" s="594"/>
      <c r="JT12" s="594"/>
      <c r="JU12" s="594"/>
      <c r="JV12" s="594"/>
      <c r="JW12" s="604"/>
    </row>
    <row r="13" spans="1:283" x14ac:dyDescent="0.2">
      <c r="D13" s="76"/>
      <c r="E13" s="76"/>
      <c r="F13" s="76"/>
      <c r="G13" s="76"/>
      <c r="H13" s="76"/>
      <c r="I13" s="76"/>
      <c r="J13" s="76"/>
      <c r="K13" s="76"/>
      <c r="L13" s="76"/>
      <c r="M13" s="76"/>
      <c r="N13" s="76"/>
      <c r="O13" s="76"/>
      <c r="P13" s="76"/>
      <c r="Q13" s="76"/>
      <c r="R13" s="76"/>
      <c r="S13" s="76"/>
      <c r="T13" s="76"/>
      <c r="U13" s="76"/>
      <c r="V13" s="76"/>
      <c r="W13" s="76"/>
      <c r="X13" s="76"/>
      <c r="Y13" s="76"/>
      <c r="Z13" s="76"/>
      <c r="AA13" s="76"/>
      <c r="AB13" s="76"/>
      <c r="AC13" s="76"/>
      <c r="AD13" s="76"/>
      <c r="AE13" s="76"/>
      <c r="AF13" s="76"/>
      <c r="AG13" s="76"/>
      <c r="AH13" s="76"/>
      <c r="AI13" s="76"/>
      <c r="AJ13" s="76"/>
      <c r="AK13" s="76"/>
      <c r="AL13" s="76"/>
      <c r="AM13" s="76"/>
      <c r="AN13" s="76"/>
      <c r="AO13" s="76"/>
      <c r="AP13" s="76"/>
      <c r="AQ13" s="76"/>
      <c r="AR13" s="76"/>
      <c r="AS13" s="76"/>
      <c r="AT13" s="76"/>
      <c r="AU13" s="76"/>
      <c r="AV13" s="76"/>
      <c r="AW13" s="76"/>
      <c r="AX13" s="76"/>
      <c r="AY13" s="76"/>
      <c r="AZ13" s="162"/>
      <c r="BA13" s="162"/>
      <c r="BB13" s="162"/>
      <c r="BC13" s="162"/>
      <c r="BD13" s="162"/>
      <c r="BE13" s="162"/>
      <c r="BF13" s="162"/>
      <c r="BG13" s="162"/>
      <c r="BH13" s="162"/>
      <c r="BI13" s="162"/>
      <c r="BJ13" s="162"/>
      <c r="BK13" s="162"/>
      <c r="BL13" s="162"/>
      <c r="BM13" s="162"/>
      <c r="BN13" s="162"/>
      <c r="BO13" s="162"/>
      <c r="BP13" s="162"/>
      <c r="BQ13" s="162"/>
      <c r="BR13" s="162"/>
      <c r="BS13" s="162"/>
      <c r="BT13" s="162"/>
      <c r="BU13" s="162"/>
      <c r="BV13" s="162"/>
      <c r="BW13" s="162"/>
      <c r="BX13" s="162"/>
      <c r="BY13" s="162"/>
      <c r="BZ13" s="162"/>
      <c r="CA13" s="162"/>
      <c r="CB13" s="162"/>
      <c r="CC13" s="162"/>
      <c r="CD13" s="162"/>
      <c r="CE13" s="162"/>
      <c r="CF13" s="162"/>
      <c r="CG13" s="162"/>
      <c r="CH13" s="162"/>
      <c r="CI13" s="162"/>
      <c r="CJ13" s="162"/>
      <c r="CK13" s="162"/>
      <c r="CL13" s="162"/>
      <c r="CM13" s="162"/>
      <c r="CN13" s="162"/>
      <c r="CO13" s="162"/>
      <c r="CP13" s="162"/>
      <c r="CQ13" s="162"/>
      <c r="CR13" s="162"/>
      <c r="CS13" s="162"/>
      <c r="CT13" s="162"/>
      <c r="CU13" s="162"/>
      <c r="CV13" s="162"/>
      <c r="CW13" s="162"/>
      <c r="CX13" s="162"/>
      <c r="CY13" s="162"/>
      <c r="CZ13" s="162"/>
      <c r="DA13" s="162"/>
      <c r="DB13" s="162"/>
      <c r="DC13" s="162"/>
      <c r="DD13" s="162"/>
      <c r="DE13" s="162"/>
      <c r="DF13" s="162"/>
      <c r="DG13" s="162"/>
      <c r="DH13" s="162"/>
      <c r="DI13" s="162"/>
      <c r="DJ13" s="162"/>
      <c r="DK13" s="162"/>
      <c r="DL13" s="196"/>
      <c r="DM13" s="196"/>
      <c r="DN13" s="196"/>
      <c r="DO13" s="196"/>
      <c r="DP13" s="196"/>
      <c r="DQ13" s="196"/>
      <c r="DR13" s="196"/>
      <c r="DS13" s="196"/>
      <c r="DT13" s="196"/>
      <c r="DU13" s="196"/>
      <c r="DV13" s="196"/>
      <c r="DW13" s="196"/>
      <c r="DX13" s="196"/>
      <c r="DY13" s="196"/>
      <c r="DZ13" s="196"/>
      <c r="EA13" s="196"/>
      <c r="EB13" s="196"/>
      <c r="EC13" s="196"/>
      <c r="ED13" s="196"/>
      <c r="EE13" s="196"/>
      <c r="EF13" s="196"/>
      <c r="EG13" s="196"/>
      <c r="EH13" s="196"/>
      <c r="EI13" s="196"/>
      <c r="EJ13" s="196"/>
      <c r="EK13" s="196"/>
      <c r="EL13" s="196"/>
      <c r="EM13" s="196"/>
      <c r="EN13" s="196"/>
      <c r="EO13" s="196"/>
      <c r="EP13" s="196"/>
      <c r="EQ13" s="196"/>
      <c r="ER13" s="196"/>
      <c r="ES13" s="196"/>
      <c r="ET13" s="196"/>
      <c r="EU13" s="196"/>
      <c r="EV13" s="196"/>
      <c r="EW13" s="196"/>
      <c r="EX13" s="196"/>
      <c r="EY13" s="196"/>
      <c r="EZ13" s="196"/>
      <c r="FA13" s="196"/>
      <c r="FB13" s="196"/>
      <c r="FC13" s="196"/>
      <c r="FD13" s="196"/>
      <c r="FE13" s="196"/>
      <c r="FF13" s="196"/>
      <c r="FG13" s="196"/>
      <c r="FH13" s="196"/>
      <c r="FI13" s="196"/>
      <c r="FJ13" s="196"/>
      <c r="FK13" s="196"/>
      <c r="FL13" s="196"/>
      <c r="FM13" s="196"/>
      <c r="FN13" s="196"/>
      <c r="FO13" s="196"/>
      <c r="FP13" s="196"/>
      <c r="FQ13" s="196"/>
      <c r="FR13" s="196"/>
      <c r="FS13" s="196"/>
      <c r="FT13" s="196"/>
      <c r="FU13" s="196"/>
      <c r="FV13" s="196"/>
      <c r="FW13" s="196"/>
      <c r="FX13" s="196"/>
      <c r="FY13" s="196"/>
      <c r="FZ13" s="196"/>
      <c r="GA13" s="196"/>
      <c r="GB13" s="196"/>
      <c r="GC13" s="196"/>
      <c r="GD13" s="196"/>
      <c r="GE13" s="196"/>
      <c r="GF13" s="196"/>
      <c r="GG13" s="196"/>
      <c r="GH13" s="196"/>
      <c r="GI13" s="196"/>
      <c r="GJ13" s="196"/>
      <c r="GK13" s="196"/>
      <c r="GL13" s="196"/>
      <c r="GM13" s="196"/>
      <c r="GN13" s="196"/>
      <c r="GO13" s="196"/>
      <c r="GP13" s="196"/>
      <c r="GQ13" s="196"/>
      <c r="GR13" s="196"/>
      <c r="GS13" s="196"/>
      <c r="GT13" s="196"/>
      <c r="GU13" s="196"/>
      <c r="GV13" s="196"/>
      <c r="GW13" s="196"/>
      <c r="GX13" s="196"/>
      <c r="GY13" s="196"/>
      <c r="GZ13" s="196"/>
      <c r="HA13" s="196"/>
      <c r="HB13" s="196"/>
      <c r="HC13" s="196"/>
      <c r="HD13" s="196"/>
      <c r="HE13" s="196"/>
      <c r="HF13" s="196"/>
      <c r="HG13" s="196"/>
      <c r="HH13" s="196"/>
      <c r="HI13" s="196"/>
      <c r="HJ13" s="196"/>
      <c r="HK13" s="196"/>
      <c r="HL13" s="196"/>
      <c r="HM13" s="196"/>
      <c r="HN13" s="196"/>
      <c r="HO13" s="196"/>
      <c r="HP13" s="196"/>
      <c r="HQ13" s="196"/>
      <c r="HR13" s="196"/>
      <c r="HS13" s="196"/>
      <c r="HT13" s="196"/>
      <c r="HU13" s="196"/>
      <c r="HV13" s="196"/>
      <c r="HW13" s="196"/>
      <c r="HX13" s="196"/>
      <c r="HY13" s="196"/>
      <c r="HZ13" s="196"/>
      <c r="IA13" s="196"/>
      <c r="IB13" s="196"/>
      <c r="IC13" s="196"/>
      <c r="ID13" s="196"/>
      <c r="IE13" s="196"/>
      <c r="IF13" s="196"/>
      <c r="IG13" s="196"/>
      <c r="IH13" s="196"/>
      <c r="II13" s="196"/>
      <c r="IJ13" s="196"/>
      <c r="IK13" s="196"/>
      <c r="IL13" s="196"/>
      <c r="IM13" s="196"/>
      <c r="IN13" s="196"/>
      <c r="IO13" s="196"/>
      <c r="IP13" s="196"/>
      <c r="IQ13" s="196"/>
      <c r="IR13" s="196"/>
      <c r="IS13" s="196"/>
      <c r="IT13" s="196"/>
      <c r="IU13" s="196"/>
      <c r="IV13" s="196"/>
      <c r="IW13" s="196"/>
      <c r="IX13" s="196"/>
      <c r="IY13" s="196"/>
      <c r="IZ13" s="196"/>
      <c r="JA13" s="196"/>
      <c r="JB13" s="196"/>
      <c r="JC13" s="196"/>
      <c r="JD13" s="196"/>
      <c r="JE13" s="196"/>
      <c r="JF13" s="196"/>
      <c r="JG13" s="196"/>
      <c r="JH13" s="196"/>
      <c r="JI13" s="196"/>
      <c r="JJ13" s="603"/>
      <c r="JK13" s="594"/>
      <c r="JL13" s="594"/>
      <c r="JM13" s="594"/>
      <c r="JN13" s="594"/>
      <c r="JO13" s="594"/>
      <c r="JP13" s="594"/>
      <c r="JQ13" s="594"/>
      <c r="JR13" s="594"/>
      <c r="JS13" s="594"/>
      <c r="JT13" s="594"/>
      <c r="JU13" s="594"/>
      <c r="JV13" s="594"/>
      <c r="JW13" s="604"/>
    </row>
    <row r="14" spans="1:283" x14ac:dyDescent="0.2">
      <c r="A14" s="47" t="s">
        <v>210</v>
      </c>
      <c r="C14" s="49">
        <v>19100162</v>
      </c>
      <c r="D14" s="76"/>
      <c r="E14" s="76"/>
      <c r="F14" s="76"/>
      <c r="G14" s="76"/>
      <c r="H14" s="76"/>
      <c r="I14" s="76"/>
      <c r="J14" s="76"/>
      <c r="K14" s="76"/>
      <c r="L14" s="76"/>
      <c r="M14" s="76"/>
      <c r="N14" s="76"/>
      <c r="O14" s="76"/>
      <c r="P14" s="76"/>
      <c r="Q14" s="76"/>
      <c r="R14" s="76"/>
      <c r="S14" s="76"/>
      <c r="T14" s="76"/>
      <c r="U14" s="76"/>
      <c r="V14" s="76"/>
      <c r="W14" s="76"/>
      <c r="X14" s="76"/>
      <c r="Y14" s="76"/>
      <c r="Z14" s="76"/>
      <c r="AA14" s="76"/>
      <c r="AB14" s="76"/>
      <c r="AC14" s="76"/>
      <c r="AD14" s="76"/>
      <c r="AE14" s="76"/>
      <c r="AF14" s="76"/>
      <c r="AG14" s="76"/>
      <c r="AH14" s="76"/>
      <c r="AI14" s="76"/>
      <c r="AJ14" s="76"/>
      <c r="AK14" s="76"/>
      <c r="AL14" s="76"/>
      <c r="AM14" s="76"/>
      <c r="AN14" s="76"/>
      <c r="AO14" s="76"/>
      <c r="AP14" s="76"/>
      <c r="AQ14" s="76"/>
      <c r="AR14" s="76"/>
      <c r="AS14" s="76"/>
      <c r="AT14" s="76"/>
      <c r="AU14" s="76"/>
      <c r="AV14" s="76"/>
      <c r="AW14" s="76"/>
      <c r="AX14" s="76"/>
      <c r="AY14" s="76"/>
      <c r="AZ14" s="162"/>
      <c r="BA14" s="162"/>
      <c r="BB14" s="162"/>
      <c r="BC14" s="162"/>
      <c r="BD14" s="162"/>
      <c r="BE14" s="162"/>
      <c r="BF14" s="162"/>
      <c r="BG14" s="162"/>
      <c r="BH14" s="162"/>
      <c r="BI14" s="162"/>
      <c r="BJ14" s="162"/>
      <c r="BK14" s="162"/>
      <c r="BL14" s="162"/>
      <c r="BM14" s="162"/>
      <c r="BN14" s="162"/>
      <c r="BO14" s="162"/>
      <c r="BP14" s="162"/>
      <c r="BQ14" s="162"/>
      <c r="BR14" s="162"/>
      <c r="BS14" s="162"/>
      <c r="BT14" s="162"/>
      <c r="BU14" s="162"/>
      <c r="BV14" s="162"/>
      <c r="BW14" s="162"/>
      <c r="BX14" s="162"/>
      <c r="BY14" s="162"/>
      <c r="BZ14" s="162"/>
      <c r="CA14" s="162"/>
      <c r="CB14" s="162"/>
      <c r="CC14" s="162"/>
      <c r="CD14" s="162"/>
      <c r="CE14" s="162"/>
      <c r="CF14" s="162"/>
      <c r="CG14" s="162"/>
      <c r="CH14" s="162"/>
      <c r="CI14" s="162"/>
      <c r="CJ14" s="162"/>
      <c r="CK14" s="162"/>
      <c r="CL14" s="162"/>
      <c r="CM14" s="162"/>
      <c r="CN14" s="162"/>
      <c r="CO14" s="162"/>
      <c r="CP14" s="162"/>
      <c r="CQ14" s="162"/>
      <c r="CR14" s="162"/>
      <c r="CS14" s="162"/>
      <c r="CT14" s="162"/>
      <c r="CU14" s="162"/>
      <c r="CV14" s="162"/>
      <c r="CW14" s="162"/>
      <c r="CX14" s="162"/>
      <c r="CY14" s="162"/>
      <c r="CZ14" s="162"/>
      <c r="DA14" s="162"/>
      <c r="DB14" s="162"/>
      <c r="DC14" s="162"/>
      <c r="DD14" s="162"/>
      <c r="DE14" s="162"/>
      <c r="DF14" s="162"/>
      <c r="DG14" s="162"/>
      <c r="DH14" s="162"/>
      <c r="DI14" s="162"/>
      <c r="DJ14" s="162"/>
      <c r="DK14" s="162"/>
      <c r="DL14" s="196"/>
      <c r="DM14" s="196"/>
      <c r="DN14" s="196"/>
      <c r="DO14" s="196"/>
      <c r="DP14" s="196"/>
      <c r="DQ14" s="196"/>
      <c r="DR14" s="196"/>
      <c r="DS14" s="196"/>
      <c r="DT14" s="196"/>
      <c r="DU14" s="196"/>
      <c r="DV14" s="196"/>
      <c r="DW14" s="196"/>
      <c r="DX14" s="196"/>
      <c r="DY14" s="196"/>
      <c r="DZ14" s="196"/>
      <c r="EA14" s="196"/>
      <c r="EB14" s="196"/>
      <c r="EC14" s="196"/>
      <c r="ED14" s="196"/>
      <c r="EE14" s="196"/>
      <c r="EF14" s="196"/>
      <c r="EG14" s="196"/>
      <c r="EH14" s="196"/>
      <c r="EI14" s="196"/>
      <c r="EJ14" s="196"/>
      <c r="EK14" s="196"/>
      <c r="EL14" s="196"/>
      <c r="EM14" s="196"/>
      <c r="EN14" s="196"/>
      <c r="EO14" s="196"/>
      <c r="EP14" s="196"/>
      <c r="EQ14" s="196"/>
      <c r="ER14" s="196"/>
      <c r="ES14" s="196"/>
      <c r="ET14" s="196"/>
      <c r="EU14" s="196"/>
      <c r="EV14" s="196"/>
      <c r="EW14" s="196"/>
      <c r="EX14" s="196"/>
      <c r="EY14" s="196"/>
      <c r="EZ14" s="196"/>
      <c r="FA14" s="196"/>
      <c r="FB14" s="196"/>
      <c r="FC14" s="196"/>
      <c r="FD14" s="196"/>
      <c r="FE14" s="196"/>
      <c r="FF14" s="196"/>
      <c r="FG14" s="196"/>
      <c r="FH14" s="196"/>
      <c r="FI14" s="196"/>
      <c r="FJ14" s="196"/>
      <c r="FK14" s="196"/>
      <c r="FL14" s="196"/>
      <c r="FM14" s="196"/>
      <c r="FN14" s="196"/>
      <c r="FO14" s="196"/>
      <c r="FP14" s="196"/>
      <c r="FQ14" s="196"/>
      <c r="FR14" s="196"/>
      <c r="FS14" s="196"/>
      <c r="FT14" s="196"/>
      <c r="FU14" s="196"/>
      <c r="FV14" s="196"/>
      <c r="FW14" s="196"/>
      <c r="FX14" s="196"/>
      <c r="FY14" s="196"/>
      <c r="FZ14" s="196"/>
      <c r="GA14" s="196"/>
      <c r="GB14" s="196"/>
      <c r="GC14" s="196"/>
      <c r="GD14" s="196"/>
      <c r="GE14" s="196"/>
      <c r="GF14" s="196"/>
      <c r="GG14" s="196"/>
      <c r="GH14" s="196"/>
      <c r="GI14" s="196"/>
      <c r="GJ14" s="196"/>
      <c r="GK14" s="196"/>
      <c r="GL14" s="196"/>
      <c r="GM14" s="196"/>
      <c r="GN14" s="196"/>
      <c r="GO14" s="196"/>
      <c r="GP14" s="196"/>
      <c r="GQ14" s="196"/>
      <c r="GR14" s="196"/>
      <c r="GS14" s="196"/>
      <c r="GT14" s="196"/>
      <c r="GU14" s="196"/>
      <c r="GV14" s="196"/>
      <c r="GW14" s="196"/>
      <c r="GX14" s="196"/>
      <c r="GY14" s="196"/>
      <c r="GZ14" s="196"/>
      <c r="HA14" s="196"/>
      <c r="HB14" s="196"/>
      <c r="HC14" s="196"/>
      <c r="HD14" s="196"/>
      <c r="HE14" s="196"/>
      <c r="HF14" s="196"/>
      <c r="HG14" s="196"/>
      <c r="HH14" s="196"/>
      <c r="HI14" s="196"/>
      <c r="HJ14" s="196"/>
      <c r="HK14" s="196"/>
      <c r="HL14" s="196"/>
      <c r="HM14" s="196"/>
      <c r="HN14" s="196"/>
      <c r="HO14" s="196"/>
      <c r="HP14" s="196"/>
      <c r="HQ14" s="196"/>
      <c r="HR14" s="196"/>
      <c r="HS14" s="196"/>
      <c r="HT14" s="196"/>
      <c r="HU14" s="196"/>
      <c r="HV14" s="196"/>
      <c r="HW14" s="196"/>
      <c r="HX14" s="196"/>
      <c r="HY14" s="196"/>
      <c r="HZ14" s="196"/>
      <c r="IA14" s="196"/>
      <c r="IB14" s="196"/>
      <c r="IC14" s="196"/>
      <c r="ID14" s="196"/>
      <c r="IE14" s="196"/>
      <c r="IF14" s="196"/>
      <c r="IG14" s="196"/>
      <c r="IH14" s="196"/>
      <c r="II14" s="196"/>
      <c r="IJ14" s="196"/>
      <c r="IK14" s="196"/>
      <c r="IL14" s="196"/>
      <c r="IM14" s="196"/>
      <c r="IN14" s="196"/>
      <c r="IO14" s="196"/>
      <c r="IP14" s="196"/>
      <c r="IQ14" s="196"/>
      <c r="IR14" s="196"/>
      <c r="IS14" s="196"/>
      <c r="IT14" s="196"/>
      <c r="IU14" s="196"/>
      <c r="IV14" s="196"/>
      <c r="IW14" s="196"/>
      <c r="IX14" s="196"/>
      <c r="IY14" s="196"/>
      <c r="IZ14" s="196"/>
      <c r="JA14" s="196"/>
      <c r="JB14" s="196"/>
      <c r="JC14" s="196"/>
      <c r="JD14" s="196"/>
      <c r="JE14" s="196"/>
      <c r="JF14" s="196"/>
      <c r="JG14" s="196"/>
      <c r="JH14" s="196"/>
      <c r="JI14" s="196"/>
      <c r="JJ14" s="603"/>
      <c r="JK14" s="594"/>
      <c r="JL14" s="594"/>
      <c r="JM14" s="594"/>
      <c r="JN14" s="594"/>
      <c r="JO14" s="594"/>
      <c r="JP14" s="594"/>
      <c r="JQ14" s="594"/>
      <c r="JR14" s="594"/>
      <c r="JS14" s="594"/>
      <c r="JT14" s="594"/>
      <c r="JU14" s="594"/>
      <c r="JV14" s="594"/>
      <c r="JW14" s="604"/>
    </row>
    <row r="15" spans="1:283" x14ac:dyDescent="0.2">
      <c r="B15" s="49" t="s">
        <v>204</v>
      </c>
      <c r="D15" s="76"/>
      <c r="E15" s="76"/>
      <c r="F15" s="76"/>
      <c r="G15" s="76"/>
      <c r="H15" s="76"/>
      <c r="I15" s="76"/>
      <c r="J15" s="76"/>
      <c r="K15" s="76"/>
      <c r="L15" s="76"/>
      <c r="M15" s="76"/>
      <c r="N15" s="76"/>
      <c r="O15" s="76"/>
      <c r="P15" s="76"/>
      <c r="Q15" s="76"/>
      <c r="R15" s="76"/>
      <c r="S15" s="76"/>
      <c r="T15" s="76"/>
      <c r="U15" s="76"/>
      <c r="V15" s="76"/>
      <c r="W15" s="76"/>
      <c r="X15" s="76"/>
      <c r="Y15" s="76"/>
      <c r="Z15" s="76"/>
      <c r="AA15" s="76"/>
      <c r="AB15" s="76"/>
      <c r="AC15" s="76"/>
      <c r="AD15" s="76"/>
      <c r="AE15" s="149">
        <v>-15314427.300000001</v>
      </c>
      <c r="AF15" s="76">
        <f t="shared" ref="AF15:AP15" si="22">ROUND(+AE21,2)</f>
        <v>-13917373.390000001</v>
      </c>
      <c r="AG15" s="76">
        <f t="shared" si="22"/>
        <v>-11900349.74</v>
      </c>
      <c r="AH15" s="76">
        <f t="shared" si="22"/>
        <v>-9701246.2400000002</v>
      </c>
      <c r="AI15" s="76">
        <f t="shared" si="22"/>
        <v>-7379747.9199999999</v>
      </c>
      <c r="AJ15" s="76">
        <f t="shared" si="22"/>
        <v>-5498944.75</v>
      </c>
      <c r="AK15" s="76">
        <f t="shared" si="22"/>
        <v>-3919497.08</v>
      </c>
      <c r="AL15" s="76">
        <f t="shared" si="22"/>
        <v>-2994508.02</v>
      </c>
      <c r="AM15" s="76">
        <f t="shared" si="22"/>
        <v>-2252766.73</v>
      </c>
      <c r="AN15" s="76">
        <f t="shared" si="22"/>
        <v>-1712695.28</v>
      </c>
      <c r="AO15" s="76">
        <f t="shared" si="22"/>
        <v>-1264501.17</v>
      </c>
      <c r="AP15" s="76">
        <f t="shared" si="22"/>
        <v>-762145.56</v>
      </c>
      <c r="AQ15" s="76">
        <f>AP21</f>
        <v>-131056.25000000012</v>
      </c>
      <c r="AR15" s="76">
        <f t="shared" ref="AR15:DC15" si="23">ROUND(+AQ21,2)</f>
        <v>3670147.32</v>
      </c>
      <c r="AS15" s="76">
        <f t="shared" si="23"/>
        <v>3247024.5</v>
      </c>
      <c r="AT15" s="76">
        <f t="shared" si="23"/>
        <v>2720497.82</v>
      </c>
      <c r="AU15" s="76">
        <f t="shared" si="23"/>
        <v>2139650.89</v>
      </c>
      <c r="AV15" s="76">
        <f t="shared" si="23"/>
        <v>1692715.91</v>
      </c>
      <c r="AW15" s="76">
        <f t="shared" si="23"/>
        <v>1346148.21</v>
      </c>
      <c r="AX15" s="76">
        <f t="shared" si="23"/>
        <v>1037100.4</v>
      </c>
      <c r="AY15" s="76">
        <f t="shared" si="23"/>
        <v>863920.46</v>
      </c>
      <c r="AZ15" s="162">
        <f t="shared" si="23"/>
        <v>713488.54</v>
      </c>
      <c r="BA15" s="162">
        <f t="shared" si="23"/>
        <v>593981.96</v>
      </c>
      <c r="BB15" s="162">
        <f t="shared" si="23"/>
        <v>466039.16</v>
      </c>
      <c r="BC15" s="162">
        <f t="shared" si="23"/>
        <v>308438.07</v>
      </c>
      <c r="BD15" s="162">
        <f t="shared" si="23"/>
        <v>22014015.850000001</v>
      </c>
      <c r="BE15" s="162">
        <f t="shared" si="23"/>
        <v>19127886.109999999</v>
      </c>
      <c r="BF15" s="162">
        <f t="shared" si="23"/>
        <v>15704256.42</v>
      </c>
      <c r="BG15" s="162">
        <f t="shared" si="23"/>
        <v>12618091.02</v>
      </c>
      <c r="BH15" s="162">
        <f t="shared" si="23"/>
        <v>9445082.9499999993</v>
      </c>
      <c r="BI15" s="162">
        <f t="shared" si="23"/>
        <v>6706256</v>
      </c>
      <c r="BJ15" s="162">
        <f t="shared" si="23"/>
        <v>4803629.63</v>
      </c>
      <c r="BK15" s="162">
        <f t="shared" si="23"/>
        <v>3554604.5</v>
      </c>
      <c r="BL15" s="162">
        <f t="shared" si="23"/>
        <v>2722505.39</v>
      </c>
      <c r="BM15" s="162">
        <f t="shared" si="23"/>
        <v>2030503.52</v>
      </c>
      <c r="BN15" s="162">
        <f t="shared" si="23"/>
        <v>1302452.04</v>
      </c>
      <c r="BO15" s="162">
        <f t="shared" si="23"/>
        <v>415863.67</v>
      </c>
      <c r="BP15" s="162">
        <f t="shared" si="23"/>
        <v>57669236.469999999</v>
      </c>
      <c r="BQ15" s="162">
        <f t="shared" si="23"/>
        <v>54285336.350000001</v>
      </c>
      <c r="BR15" s="215">
        <v>50102152.030000009</v>
      </c>
      <c r="BS15" s="162">
        <f t="shared" si="23"/>
        <v>45248884.359999999</v>
      </c>
      <c r="BT15" s="162">
        <f t="shared" si="23"/>
        <v>41793480.939999998</v>
      </c>
      <c r="BU15" s="162">
        <f t="shared" si="23"/>
        <v>38755109.350000001</v>
      </c>
      <c r="BV15" s="162">
        <f t="shared" si="23"/>
        <v>36492563.990000002</v>
      </c>
      <c r="BW15" s="162">
        <f t="shared" si="23"/>
        <v>34988017.409999996</v>
      </c>
      <c r="BX15" s="162">
        <f t="shared" si="23"/>
        <v>33961079.020000003</v>
      </c>
      <c r="BY15" s="162">
        <f t="shared" si="23"/>
        <v>33254031.18</v>
      </c>
      <c r="BZ15" s="162">
        <f t="shared" si="23"/>
        <v>32479589.379999999</v>
      </c>
      <c r="CA15" s="162">
        <f t="shared" si="23"/>
        <v>31382517.949999999</v>
      </c>
      <c r="CB15" s="162">
        <f t="shared" si="23"/>
        <v>-68336026.430000007</v>
      </c>
      <c r="CC15" s="162">
        <f>ROUND(+CB21,2)</f>
        <v>-60474249.920000002</v>
      </c>
      <c r="CD15" s="162">
        <f>ROUND(+CC21,2)</f>
        <v>-49646398.670000002</v>
      </c>
      <c r="CE15" s="162">
        <f t="shared" si="23"/>
        <v>-37670198.310000002</v>
      </c>
      <c r="CF15" s="162">
        <f t="shared" si="23"/>
        <v>-28602921.079999998</v>
      </c>
      <c r="CG15" s="162">
        <f t="shared" si="23"/>
        <v>-19278287.100000001</v>
      </c>
      <c r="CH15" s="162">
        <f t="shared" si="23"/>
        <v>-11863760.960000001</v>
      </c>
      <c r="CI15" s="162">
        <f t="shared" si="23"/>
        <v>-7535510.6600000001</v>
      </c>
      <c r="CJ15" s="162">
        <f t="shared" si="23"/>
        <v>-3858423.68</v>
      </c>
      <c r="CK15" s="162">
        <f t="shared" si="23"/>
        <v>-1511392.07</v>
      </c>
      <c r="CL15" s="162">
        <f t="shared" si="23"/>
        <v>1339597.6000000001</v>
      </c>
      <c r="CM15" s="162">
        <f t="shared" si="23"/>
        <v>4165841.37</v>
      </c>
      <c r="CN15" s="162">
        <f t="shared" si="23"/>
        <v>-22271414.309999999</v>
      </c>
      <c r="CO15" s="162">
        <f t="shared" si="23"/>
        <v>-20059401</v>
      </c>
      <c r="CP15" s="162">
        <f t="shared" si="23"/>
        <v>-16063776.470000001</v>
      </c>
      <c r="CQ15" s="162">
        <f t="shared" si="23"/>
        <v>-12228257.75</v>
      </c>
      <c r="CR15" s="162">
        <f t="shared" si="23"/>
        <v>-9126128.6699999999</v>
      </c>
      <c r="CS15" s="162">
        <f t="shared" si="23"/>
        <v>-5899896.6200000001</v>
      </c>
      <c r="CT15" s="162">
        <f t="shared" si="23"/>
        <v>-3851318.22</v>
      </c>
      <c r="CU15" s="162">
        <f t="shared" si="23"/>
        <v>-2513360.83</v>
      </c>
      <c r="CV15" s="162">
        <f t="shared" si="23"/>
        <v>-1736238.67</v>
      </c>
      <c r="CW15" s="162">
        <f t="shared" si="23"/>
        <v>-1059952.3899999999</v>
      </c>
      <c r="CX15" s="162">
        <f t="shared" si="23"/>
        <v>-194546.38</v>
      </c>
      <c r="CY15" s="162">
        <f t="shared" si="23"/>
        <v>635594.31000000006</v>
      </c>
      <c r="CZ15" s="162">
        <f t="shared" si="23"/>
        <v>-66586398.020000003</v>
      </c>
      <c r="DA15" s="162">
        <f t="shared" si="23"/>
        <v>-59055671.210000001</v>
      </c>
      <c r="DB15" s="162">
        <f t="shared" si="23"/>
        <v>-47004051.659999996</v>
      </c>
      <c r="DC15" s="162">
        <f t="shared" si="23"/>
        <v>-38712135.869999997</v>
      </c>
      <c r="DD15" s="162">
        <f t="shared" ref="DD15:FC15" si="24">ROUND(+DC21,2)</f>
        <v>-31499096.870000001</v>
      </c>
      <c r="DE15" s="162">
        <f t="shared" si="24"/>
        <v>-24080094.579999998</v>
      </c>
      <c r="DF15" s="162">
        <f t="shared" si="24"/>
        <v>-18019326.859999999</v>
      </c>
      <c r="DG15" s="162">
        <f t="shared" si="24"/>
        <v>-13360256.189999999</v>
      </c>
      <c r="DH15" s="162">
        <f t="shared" si="24"/>
        <v>-12548477.58</v>
      </c>
      <c r="DI15" s="162">
        <f t="shared" si="24"/>
        <v>-10189996.6</v>
      </c>
      <c r="DJ15" s="162">
        <f t="shared" si="24"/>
        <v>-7579609.9299999997</v>
      </c>
      <c r="DK15" s="162">
        <f t="shared" si="24"/>
        <v>-4978564.2</v>
      </c>
      <c r="DL15" s="196">
        <f t="shared" si="24"/>
        <v>-89718.07</v>
      </c>
      <c r="DM15" s="196">
        <f t="shared" si="24"/>
        <v>-28827357.239999998</v>
      </c>
      <c r="DN15" s="196">
        <f t="shared" si="24"/>
        <v>-24461992.309999999</v>
      </c>
      <c r="DO15" s="196">
        <f t="shared" si="24"/>
        <v>-19903775.460000001</v>
      </c>
      <c r="DP15" s="196">
        <f t="shared" si="24"/>
        <v>-15451747.6</v>
      </c>
      <c r="DQ15" s="196">
        <f t="shared" si="24"/>
        <v>-11645965.35</v>
      </c>
      <c r="DR15" s="196">
        <f t="shared" si="24"/>
        <v>-8195968.0300000003</v>
      </c>
      <c r="DS15" s="196">
        <f t="shared" si="24"/>
        <v>-6091845.4400000004</v>
      </c>
      <c r="DT15" s="196">
        <f t="shared" si="24"/>
        <v>-4727770.76</v>
      </c>
      <c r="DU15" s="196">
        <f t="shared" si="24"/>
        <v>-3671830.92</v>
      </c>
      <c r="DV15" s="196">
        <f t="shared" si="24"/>
        <v>-2329072.2400000002</v>
      </c>
      <c r="DW15" s="196">
        <f t="shared" si="24"/>
        <v>-1272360.95</v>
      </c>
      <c r="DX15" s="196">
        <f t="shared" si="24"/>
        <v>1029659.25</v>
      </c>
      <c r="DY15" s="196">
        <f t="shared" si="24"/>
        <v>-19117397.16</v>
      </c>
      <c r="DZ15" s="196">
        <f t="shared" si="24"/>
        <v>-15798772.800000001</v>
      </c>
      <c r="EA15" s="196">
        <f t="shared" si="24"/>
        <v>-12350646.25</v>
      </c>
      <c r="EB15" s="196">
        <f t="shared" si="24"/>
        <v>-9576038.6799999997</v>
      </c>
      <c r="EC15" s="196">
        <f t="shared" si="24"/>
        <v>-6428358</v>
      </c>
      <c r="ED15" s="196">
        <f t="shared" si="24"/>
        <v>-4738859.66</v>
      </c>
      <c r="EE15" s="196">
        <f t="shared" si="24"/>
        <v>-3482441.97</v>
      </c>
      <c r="EF15" s="196">
        <f t="shared" si="24"/>
        <v>-2511246.86</v>
      </c>
      <c r="EG15" s="196">
        <f t="shared" si="24"/>
        <v>-1770561.06</v>
      </c>
      <c r="EH15" s="196">
        <f t="shared" si="24"/>
        <v>-1106852.45</v>
      </c>
      <c r="EI15" s="196">
        <f t="shared" si="24"/>
        <v>-341045.79</v>
      </c>
      <c r="EJ15" s="196">
        <f t="shared" si="24"/>
        <v>1210619.46</v>
      </c>
      <c r="EK15" s="196">
        <f t="shared" si="24"/>
        <v>-30952322.300000001</v>
      </c>
      <c r="EL15" s="196">
        <f t="shared" si="24"/>
        <v>-26070361.359999999</v>
      </c>
      <c r="EM15" s="196">
        <f t="shared" si="24"/>
        <v>-20361820.030000001</v>
      </c>
      <c r="EN15" s="196">
        <f t="shared" si="24"/>
        <v>-16290271.23</v>
      </c>
      <c r="EO15" s="196">
        <f t="shared" si="24"/>
        <v>-12593565.310000001</v>
      </c>
      <c r="EP15" s="196">
        <f t="shared" si="24"/>
        <v>-9887841.2699999996</v>
      </c>
      <c r="EQ15" s="196">
        <f t="shared" si="24"/>
        <v>-8084190.1299999999</v>
      </c>
      <c r="ER15" s="196">
        <f t="shared" si="24"/>
        <v>-6946874.6299999999</v>
      </c>
      <c r="ES15" s="196">
        <f t="shared" si="24"/>
        <v>-5912217.5800000001</v>
      </c>
      <c r="ET15" s="196">
        <f t="shared" si="24"/>
        <v>-5032591.66</v>
      </c>
      <c r="EU15" s="196">
        <f t="shared" si="24"/>
        <v>-3717025.97</v>
      </c>
      <c r="EV15" s="196">
        <f t="shared" si="24"/>
        <v>-917159.86</v>
      </c>
      <c r="EW15" s="196">
        <f t="shared" si="24"/>
        <v>-9649150.75</v>
      </c>
      <c r="EX15" s="196">
        <f t="shared" si="24"/>
        <v>-7837821.2699999996</v>
      </c>
      <c r="EY15" s="196">
        <f t="shared" si="24"/>
        <v>-6261873.75</v>
      </c>
      <c r="EZ15" s="196">
        <f t="shared" si="24"/>
        <v>-4676687.1500000004</v>
      </c>
      <c r="FA15" s="196">
        <f t="shared" si="24"/>
        <v>-3474362.19</v>
      </c>
      <c r="FB15" s="196">
        <f t="shared" si="24"/>
        <v>-2651687.33</v>
      </c>
      <c r="FC15" s="196">
        <f t="shared" si="24"/>
        <v>-2118710.5499999998</v>
      </c>
      <c r="FD15" s="196">
        <f>ROUND(+FC21,2)</f>
        <v>-1727920.3</v>
      </c>
      <c r="FE15" s="196">
        <f t="shared" ref="FE15:FP15" si="25">ROUND(+FD21,2)</f>
        <v>-1408528.29</v>
      </c>
      <c r="FF15" s="196">
        <f t="shared" si="25"/>
        <v>-1092737.01</v>
      </c>
      <c r="FG15" s="196">
        <f t="shared" si="25"/>
        <v>-741244.68</v>
      </c>
      <c r="FH15" s="196">
        <f t="shared" si="25"/>
        <v>-174283.41</v>
      </c>
      <c r="FI15" s="196">
        <f t="shared" si="25"/>
        <v>27108461.460000001</v>
      </c>
      <c r="FJ15" s="196">
        <f t="shared" si="25"/>
        <v>23459709.170000002</v>
      </c>
      <c r="FK15" s="196">
        <f t="shared" si="25"/>
        <v>19982562.670000002</v>
      </c>
      <c r="FL15" s="196">
        <f t="shared" si="25"/>
        <v>17316191.449999999</v>
      </c>
      <c r="FM15" s="196">
        <f t="shared" si="25"/>
        <v>14727861.380000001</v>
      </c>
      <c r="FN15" s="196">
        <f t="shared" si="25"/>
        <v>12523927.75</v>
      </c>
      <c r="FO15" s="196">
        <f t="shared" si="25"/>
        <v>11203994.52</v>
      </c>
      <c r="FP15" s="196">
        <f t="shared" si="25"/>
        <v>10330750.470000001</v>
      </c>
      <c r="FQ15" s="196">
        <f>ROUND(+FP21,2)</f>
        <v>9606195.3800000008</v>
      </c>
      <c r="FR15" s="196">
        <f t="shared" ref="FR15:IC15" si="26">ROUND(+FQ21,2)</f>
        <v>8842469</v>
      </c>
      <c r="FS15" s="196">
        <f t="shared" si="26"/>
        <v>7795804.6799999997</v>
      </c>
      <c r="FT15" s="196">
        <f t="shared" si="26"/>
        <v>6280465.0899999999</v>
      </c>
      <c r="FU15" s="196">
        <f t="shared" si="26"/>
        <v>-38373492.859999999</v>
      </c>
      <c r="FV15" s="196">
        <f t="shared" si="26"/>
        <v>-32511530.629999999</v>
      </c>
      <c r="FW15" s="196">
        <f t="shared" si="26"/>
        <v>-26941550.859999999</v>
      </c>
      <c r="FX15" s="196">
        <f t="shared" si="26"/>
        <v>-22636969.670000002</v>
      </c>
      <c r="FY15" s="196">
        <f t="shared" si="26"/>
        <v>-18451832.789999999</v>
      </c>
      <c r="FZ15" s="196">
        <f t="shared" si="26"/>
        <v>-16152699.619999999</v>
      </c>
      <c r="GA15" s="196">
        <f t="shared" si="26"/>
        <v>-14367480.49</v>
      </c>
      <c r="GB15" s="196">
        <f t="shared" si="26"/>
        <v>-12972705.98</v>
      </c>
      <c r="GC15" s="196">
        <f t="shared" si="26"/>
        <v>-11644787.529999999</v>
      </c>
      <c r="GD15" s="196">
        <f t="shared" si="26"/>
        <v>-10547809.779999999</v>
      </c>
      <c r="GE15" s="196">
        <f t="shared" si="26"/>
        <v>-9100784.6600000001</v>
      </c>
      <c r="GF15" s="196">
        <f t="shared" si="26"/>
        <v>-6546459.6399999997</v>
      </c>
      <c r="GG15" s="196">
        <f t="shared" si="26"/>
        <v>-32040817.41</v>
      </c>
      <c r="GH15" s="196">
        <f t="shared" si="26"/>
        <v>-26684345.039999999</v>
      </c>
      <c r="GI15" s="196">
        <f t="shared" si="26"/>
        <v>-20809235.190000001</v>
      </c>
      <c r="GJ15" s="196">
        <f t="shared" si="26"/>
        <v>-16163623.59</v>
      </c>
      <c r="GK15" s="196">
        <f t="shared" si="26"/>
        <v>-12047585.050000001</v>
      </c>
      <c r="GL15" s="196">
        <f t="shared" si="26"/>
        <v>-9133037.1799999997</v>
      </c>
      <c r="GM15" s="196">
        <f t="shared" si="26"/>
        <v>-7193661.3099999996</v>
      </c>
      <c r="GN15" s="196">
        <f t="shared" si="26"/>
        <v>-5960719.8700000001</v>
      </c>
      <c r="GO15" s="196">
        <f t="shared" si="26"/>
        <v>-4942293.47</v>
      </c>
      <c r="GP15" s="196">
        <f t="shared" si="26"/>
        <v>-4029352.27</v>
      </c>
      <c r="GQ15" s="196">
        <f t="shared" si="26"/>
        <v>-2876614.27</v>
      </c>
      <c r="GR15" s="196">
        <f t="shared" si="26"/>
        <v>-361177.02</v>
      </c>
      <c r="GS15" s="196">
        <f t="shared" si="26"/>
        <v>-13685705.619999999</v>
      </c>
      <c r="GT15" s="196">
        <f t="shared" si="26"/>
        <v>-11390293.1</v>
      </c>
      <c r="GU15" s="196">
        <f t="shared" si="26"/>
        <v>-9348139.9600000009</v>
      </c>
      <c r="GV15" s="196">
        <f t="shared" si="26"/>
        <v>-7289177.6299999999</v>
      </c>
      <c r="GW15" s="196">
        <f t="shared" si="26"/>
        <v>-5427031.8399999999</v>
      </c>
      <c r="GX15" s="196">
        <f t="shared" si="26"/>
        <v>-4160378.14</v>
      </c>
      <c r="GY15" s="196">
        <f t="shared" si="26"/>
        <v>-3494790.36</v>
      </c>
      <c r="GZ15" s="196">
        <f t="shared" si="26"/>
        <v>-2843705.57</v>
      </c>
      <c r="HA15" s="196">
        <f t="shared" si="26"/>
        <v>-2450841.19</v>
      </c>
      <c r="HB15" s="196">
        <f t="shared" si="26"/>
        <v>-1966768.26</v>
      </c>
      <c r="HC15" s="196">
        <f t="shared" si="26"/>
        <v>-1425655.79</v>
      </c>
      <c r="HD15" s="196">
        <f t="shared" si="26"/>
        <v>-307347.51</v>
      </c>
      <c r="HE15" s="196">
        <f t="shared" si="26"/>
        <v>-49675920.670000002</v>
      </c>
      <c r="HF15" s="196">
        <f t="shared" si="26"/>
        <v>-42461207.020000003</v>
      </c>
      <c r="HG15" s="196">
        <f t="shared" si="26"/>
        <v>-35513214.469999999</v>
      </c>
      <c r="HH15" s="196">
        <f t="shared" si="26"/>
        <v>-27251734.68</v>
      </c>
      <c r="HI15" s="196">
        <f t="shared" si="26"/>
        <v>-21048481.949999999</v>
      </c>
      <c r="HJ15" s="196">
        <f t="shared" si="26"/>
        <v>-17090845.309999999</v>
      </c>
      <c r="HK15" s="196">
        <f t="shared" si="26"/>
        <v>-14555660.48</v>
      </c>
      <c r="HL15" s="196">
        <f t="shared" si="26"/>
        <v>-12741404.619999999</v>
      </c>
      <c r="HM15" s="196">
        <f t="shared" si="26"/>
        <v>-11221656.380000001</v>
      </c>
      <c r="HN15" s="196">
        <f t="shared" si="26"/>
        <v>-9746644.2599999998</v>
      </c>
      <c r="HO15" s="196">
        <f t="shared" si="26"/>
        <v>-7815492.4900000002</v>
      </c>
      <c r="HP15" s="196">
        <f t="shared" si="26"/>
        <v>-3246578.1</v>
      </c>
      <c r="HQ15" s="196">
        <f t="shared" si="26"/>
        <v>-12501150.359999999</v>
      </c>
      <c r="HR15" s="196">
        <f t="shared" si="26"/>
        <v>-10477362.25</v>
      </c>
      <c r="HS15" s="196">
        <f t="shared" si="26"/>
        <v>-8411728.7300000004</v>
      </c>
      <c r="HT15" s="196">
        <f t="shared" si="26"/>
        <v>-6500556.0999999996</v>
      </c>
      <c r="HU15" s="196">
        <f t="shared" si="26"/>
        <v>-4676521.9400000004</v>
      </c>
      <c r="HV15" s="196">
        <f t="shared" si="26"/>
        <v>-3575427.04</v>
      </c>
      <c r="HW15" s="196">
        <f t="shared" si="26"/>
        <v>1910901.94</v>
      </c>
      <c r="HX15" s="196">
        <f t="shared" si="26"/>
        <v>2567995.27</v>
      </c>
      <c r="HY15" s="196">
        <f t="shared" si="26"/>
        <v>3024556.8</v>
      </c>
      <c r="HZ15" s="196">
        <f t="shared" si="26"/>
        <v>3457034.39</v>
      </c>
      <c r="IA15" s="196">
        <f t="shared" si="26"/>
        <v>3970137.36</v>
      </c>
      <c r="IB15" s="196">
        <f t="shared" si="26"/>
        <v>4938972.3099999996</v>
      </c>
      <c r="IC15" s="196">
        <f t="shared" si="26"/>
        <v>16895428.129999999</v>
      </c>
      <c r="ID15" s="196">
        <f t="shared" ref="ID15:IK15" si="27">ROUND(+IC21,2)</f>
        <v>14455322.289999999</v>
      </c>
      <c r="IE15" s="196">
        <f t="shared" si="27"/>
        <v>11973232.6</v>
      </c>
      <c r="IF15" s="196">
        <f t="shared" si="27"/>
        <v>9328458.0299999993</v>
      </c>
      <c r="IG15" s="196">
        <f t="shared" si="27"/>
        <v>7037975.3399999999</v>
      </c>
      <c r="IH15" s="196">
        <f t="shared" si="27"/>
        <v>5678691.6299999999</v>
      </c>
      <c r="II15" s="196">
        <f t="shared" si="27"/>
        <v>4684906.01</v>
      </c>
      <c r="IJ15" s="196">
        <f t="shared" si="27"/>
        <v>4064466.76</v>
      </c>
      <c r="IK15" s="196">
        <f t="shared" si="27"/>
        <v>3610711.59</v>
      </c>
      <c r="IL15" s="196">
        <f>ROUND(+IK21,2)</f>
        <v>3128997.67</v>
      </c>
      <c r="IM15" s="196">
        <f t="shared" ref="IM15:IW15" si="28">ROUND(+IL21,2)</f>
        <v>2455293.29</v>
      </c>
      <c r="IN15" s="196">
        <f t="shared" si="28"/>
        <v>1077967.04</v>
      </c>
      <c r="IO15" s="196">
        <f t="shared" si="28"/>
        <v>555347.1</v>
      </c>
      <c r="IP15" s="196">
        <f t="shared" si="28"/>
        <v>470111.5</v>
      </c>
      <c r="IQ15" s="196">
        <f t="shared" si="28"/>
        <v>383254.31</v>
      </c>
      <c r="IR15" s="196">
        <f t="shared" si="28"/>
        <v>311259.74</v>
      </c>
      <c r="IS15" s="196">
        <f t="shared" si="28"/>
        <v>250662.02</v>
      </c>
      <c r="IT15" s="196">
        <f t="shared" si="28"/>
        <v>199545.85</v>
      </c>
      <c r="IU15" s="196">
        <f t="shared" si="28"/>
        <v>167075.57999999999</v>
      </c>
      <c r="IV15" s="196">
        <f t="shared" si="28"/>
        <v>150614.49</v>
      </c>
      <c r="IW15" s="196">
        <f t="shared" si="28"/>
        <v>150080.45000000001</v>
      </c>
      <c r="IX15" s="196">
        <f>ROUND(+IW21,2)</f>
        <v>152683.07</v>
      </c>
      <c r="IY15" s="196">
        <f t="shared" ref="IY15:JI15" si="29">ROUND(+IX21,2)</f>
        <v>153384.24</v>
      </c>
      <c r="IZ15" s="196">
        <f t="shared" si="29"/>
        <v>151432.70000000001</v>
      </c>
      <c r="JA15" s="196">
        <f t="shared" si="29"/>
        <v>11808324.49</v>
      </c>
      <c r="JB15" s="196">
        <f t="shared" si="29"/>
        <v>9666069.3100000005</v>
      </c>
      <c r="JC15" s="196">
        <f t="shared" si="29"/>
        <v>7793047.0199999996</v>
      </c>
      <c r="JD15" s="196">
        <f t="shared" si="29"/>
        <v>5945987.7999999998</v>
      </c>
      <c r="JE15" s="196">
        <f t="shared" si="29"/>
        <v>4253402</v>
      </c>
      <c r="JF15" s="196">
        <f t="shared" si="29"/>
        <v>2929757.83</v>
      </c>
      <c r="JG15" s="196">
        <f t="shared" si="29"/>
        <v>2401092.14</v>
      </c>
      <c r="JH15" s="196">
        <f t="shared" si="29"/>
        <v>1954567.83</v>
      </c>
      <c r="JI15" s="196">
        <f t="shared" si="29"/>
        <v>1644527.09</v>
      </c>
      <c r="JJ15" s="603"/>
      <c r="JK15" s="594"/>
      <c r="JL15" s="594"/>
      <c r="JM15" s="594"/>
      <c r="JN15" s="594"/>
      <c r="JO15" s="594"/>
      <c r="JP15" s="594"/>
      <c r="JQ15" s="594"/>
      <c r="JR15" s="594"/>
      <c r="JS15" s="594"/>
      <c r="JT15" s="594"/>
      <c r="JU15" s="594"/>
      <c r="JV15" s="594"/>
      <c r="JW15" s="604"/>
    </row>
    <row r="16" spans="1:283" x14ac:dyDescent="0.2">
      <c r="B16" s="49" t="s">
        <v>205</v>
      </c>
      <c r="D16" s="197"/>
      <c r="E16" s="197"/>
      <c r="F16" s="197"/>
      <c r="G16" s="197"/>
      <c r="H16" s="197"/>
      <c r="I16" s="197"/>
      <c r="J16" s="197"/>
      <c r="K16" s="197"/>
      <c r="L16" s="197"/>
      <c r="M16" s="197"/>
      <c r="N16" s="197"/>
      <c r="O16" s="197"/>
      <c r="P16" s="197"/>
      <c r="Q16" s="197"/>
      <c r="R16" s="197"/>
      <c r="S16" s="197"/>
      <c r="T16" s="197"/>
      <c r="U16" s="197"/>
      <c r="V16" s="197"/>
      <c r="W16" s="197"/>
      <c r="X16" s="197"/>
      <c r="Y16" s="197"/>
      <c r="Z16" s="197"/>
      <c r="AA16" s="197"/>
      <c r="AB16" s="197"/>
      <c r="AC16" s="197"/>
      <c r="AD16" s="197"/>
      <c r="AE16" s="198">
        <f>297765.14</f>
        <v>297765.14</v>
      </c>
      <c r="AF16" s="197"/>
      <c r="AG16" s="197"/>
      <c r="AH16" s="197"/>
      <c r="AI16" s="197"/>
      <c r="AJ16" s="197"/>
      <c r="AK16" s="197"/>
      <c r="AL16" s="197"/>
      <c r="AM16" s="197"/>
      <c r="AN16" s="197"/>
      <c r="AO16" s="197"/>
      <c r="AP16" s="197"/>
      <c r="AQ16" s="198">
        <v>4069255.582945317</v>
      </c>
      <c r="AR16" s="197"/>
      <c r="AS16" s="197"/>
      <c r="AT16" s="197"/>
      <c r="AU16" s="197"/>
      <c r="AV16" s="197"/>
      <c r="AW16" s="197"/>
      <c r="AX16" s="197"/>
      <c r="AY16" s="197"/>
      <c r="AZ16" s="196"/>
      <c r="BA16" s="196"/>
      <c r="BB16" s="196"/>
      <c r="BC16" s="196">
        <f>-(BC83+BC104)</f>
        <v>23128545</v>
      </c>
      <c r="BD16" s="196"/>
      <c r="BE16" s="196"/>
      <c r="BF16" s="196"/>
      <c r="BG16" s="196"/>
      <c r="BH16" s="196"/>
      <c r="BI16" s="196"/>
      <c r="BJ16" s="196"/>
      <c r="BK16" s="196"/>
      <c r="BL16" s="196"/>
      <c r="BM16" s="196"/>
      <c r="BN16" s="199">
        <v>0</v>
      </c>
      <c r="BO16" s="199">
        <v>59320766</v>
      </c>
      <c r="BP16" s="196"/>
      <c r="BQ16" s="196"/>
      <c r="BR16" s="162"/>
      <c r="BS16" s="196"/>
      <c r="BT16" s="196"/>
      <c r="BU16" s="196"/>
      <c r="BV16" s="196"/>
      <c r="BW16" s="196"/>
      <c r="BX16" s="196"/>
      <c r="BY16" s="196"/>
      <c r="BZ16" s="196"/>
      <c r="CA16" s="203">
        <v>-105204644</v>
      </c>
      <c r="CB16" s="196"/>
      <c r="CC16" s="196"/>
      <c r="CD16" s="196"/>
      <c r="CE16" s="196"/>
      <c r="CF16" s="196"/>
      <c r="CG16" s="196"/>
      <c r="CH16" s="196"/>
      <c r="CI16" s="196"/>
      <c r="CJ16" s="196"/>
      <c r="CK16" s="196"/>
      <c r="CL16" s="196"/>
      <c r="CM16" s="215">
        <v>-28433193</v>
      </c>
      <c r="CN16" s="196"/>
      <c r="CO16" s="162"/>
      <c r="CP16" s="196"/>
      <c r="CQ16" s="196"/>
      <c r="CR16" s="196"/>
      <c r="CS16" s="196"/>
      <c r="CT16" s="196"/>
      <c r="CU16" s="196"/>
      <c r="CV16" s="196"/>
      <c r="CW16" s="196"/>
      <c r="CX16" s="196"/>
      <c r="CY16" s="199">
        <v>-71905137</v>
      </c>
      <c r="CZ16" s="196"/>
      <c r="DA16" s="196"/>
      <c r="DB16" s="196"/>
      <c r="DC16" s="196"/>
      <c r="DD16" s="196"/>
      <c r="DE16" s="196"/>
      <c r="DF16" s="196"/>
      <c r="DG16" s="202">
        <v>-2270966.9500000002</v>
      </c>
      <c r="DH16" s="199"/>
      <c r="DI16" s="199"/>
      <c r="DJ16" s="199"/>
      <c r="DK16" s="199"/>
      <c r="DL16" s="199">
        <v>-33089482</v>
      </c>
      <c r="DM16" s="199"/>
      <c r="DN16" s="199"/>
      <c r="DO16" s="199"/>
      <c r="DP16" s="199"/>
      <c r="DQ16" s="199"/>
      <c r="DR16" s="199"/>
      <c r="DS16" s="199"/>
      <c r="DT16" s="199"/>
      <c r="DU16" s="199"/>
      <c r="DV16" s="199"/>
      <c r="DW16" s="199"/>
      <c r="DX16" s="199">
        <v>-23082723</v>
      </c>
      <c r="DY16" s="199"/>
      <c r="DZ16" s="199"/>
      <c r="EA16" s="199"/>
      <c r="EB16" s="199"/>
      <c r="EC16" s="199"/>
      <c r="ED16" s="199"/>
      <c r="EE16" s="199"/>
      <c r="EF16" s="199"/>
      <c r="EG16" s="199"/>
      <c r="EH16" s="199"/>
      <c r="EI16" s="199"/>
      <c r="EJ16" s="199">
        <v>-35585750</v>
      </c>
      <c r="EK16" s="199"/>
      <c r="EL16" s="199"/>
      <c r="EM16" s="199"/>
      <c r="EN16" s="199"/>
      <c r="EO16" s="199"/>
      <c r="EP16" s="199"/>
      <c r="EQ16" s="199"/>
      <c r="ER16" s="199"/>
      <c r="ES16" s="199"/>
      <c r="ET16" s="199"/>
      <c r="EU16" s="199"/>
      <c r="EV16" s="216">
        <v>-10139956</v>
      </c>
      <c r="EW16" s="199"/>
      <c r="EX16" s="199"/>
      <c r="EY16" s="199"/>
      <c r="EZ16" s="199"/>
      <c r="FA16" s="199"/>
      <c r="FB16" s="199"/>
      <c r="FC16" s="199"/>
      <c r="FD16" s="199"/>
      <c r="FE16" s="199"/>
      <c r="FF16" s="199"/>
      <c r="FG16" s="199"/>
      <c r="FH16" s="199">
        <v>30171226</v>
      </c>
      <c r="FI16" s="199"/>
      <c r="FJ16" s="199"/>
      <c r="FK16" s="199"/>
      <c r="FL16" s="199"/>
      <c r="FM16" s="199"/>
      <c r="FN16" s="199"/>
      <c r="FO16" s="199"/>
      <c r="FP16" s="199"/>
      <c r="FQ16" s="199"/>
      <c r="FR16" s="199"/>
      <c r="FS16" s="199"/>
      <c r="FT16" s="199">
        <v>-48382271</v>
      </c>
      <c r="FU16" s="199"/>
      <c r="FV16" s="199"/>
      <c r="FW16" s="199"/>
      <c r="FX16" s="199"/>
      <c r="FY16" s="199"/>
      <c r="FZ16" s="199"/>
      <c r="GA16" s="199"/>
      <c r="GB16" s="199"/>
      <c r="GC16" s="199"/>
      <c r="GD16" s="199"/>
      <c r="GE16" s="199"/>
      <c r="GF16" s="199">
        <v>-28348194</v>
      </c>
      <c r="GG16" s="199"/>
      <c r="GH16" s="199"/>
      <c r="GI16" s="199"/>
      <c r="GJ16" s="199"/>
      <c r="GK16" s="199"/>
      <c r="GL16" s="199"/>
      <c r="GM16" s="199"/>
      <c r="GN16" s="199"/>
      <c r="GO16" s="199"/>
      <c r="GP16" s="143">
        <v>0</v>
      </c>
      <c r="GQ16" s="199">
        <v>0</v>
      </c>
      <c r="GR16" s="199">
        <v>-15241895</v>
      </c>
      <c r="GS16" s="199">
        <v>0</v>
      </c>
      <c r="GT16" s="199">
        <v>0</v>
      </c>
      <c r="GU16" s="199">
        <v>0</v>
      </c>
      <c r="GV16" s="199">
        <v>0</v>
      </c>
      <c r="GW16" s="134">
        <v>0</v>
      </c>
      <c r="GX16" s="199"/>
      <c r="GY16" s="199">
        <v>0</v>
      </c>
      <c r="GZ16" s="199">
        <v>0</v>
      </c>
      <c r="HA16" s="199"/>
      <c r="HB16" s="199"/>
      <c r="HC16" s="199"/>
      <c r="HD16" s="199">
        <v>-54166126</v>
      </c>
      <c r="HE16" s="199"/>
      <c r="HF16" s="199"/>
      <c r="HG16" s="199"/>
      <c r="HH16" s="199"/>
      <c r="HI16" s="199"/>
      <c r="HJ16" s="199"/>
      <c r="HK16" s="199"/>
      <c r="HL16" s="199"/>
      <c r="HM16" s="199"/>
      <c r="HN16" s="199"/>
      <c r="HO16" s="199"/>
      <c r="HP16" s="199">
        <v>-10781809.74</v>
      </c>
      <c r="HQ16" s="199"/>
      <c r="HR16" s="199"/>
      <c r="HS16" s="199"/>
      <c r="HT16" s="199"/>
      <c r="HU16" s="199"/>
      <c r="HV16" s="199">
        <v>4758978.16</v>
      </c>
      <c r="HW16" s="199"/>
      <c r="HX16" s="199"/>
      <c r="HY16" s="199"/>
      <c r="HZ16" s="199"/>
      <c r="IA16" s="199"/>
      <c r="IB16" s="199">
        <v>13812184.66</v>
      </c>
      <c r="IC16" s="199"/>
      <c r="ID16" s="199"/>
      <c r="IE16" s="199"/>
      <c r="IF16" s="199"/>
      <c r="IG16" s="199"/>
      <c r="IH16" s="199"/>
      <c r="II16" s="199"/>
      <c r="IJ16" s="199"/>
      <c r="IK16" s="199"/>
      <c r="IL16" s="199"/>
      <c r="IM16" s="199"/>
      <c r="IN16" s="217">
        <v>-359440.14</v>
      </c>
      <c r="IO16" s="199"/>
      <c r="IP16" s="199"/>
      <c r="IQ16" s="199"/>
      <c r="IR16" s="199"/>
      <c r="IS16" s="199"/>
      <c r="IT16" s="199"/>
      <c r="IU16" s="199"/>
      <c r="IV16" s="199"/>
      <c r="IW16" s="199"/>
      <c r="IX16" s="199"/>
      <c r="IY16" s="199"/>
      <c r="IZ16" s="217">
        <v>13292420.119999999</v>
      </c>
      <c r="JA16" s="199"/>
      <c r="JB16" s="199"/>
      <c r="JC16" s="199"/>
      <c r="JD16" s="199"/>
      <c r="JE16" s="199"/>
      <c r="JF16" s="199"/>
      <c r="JG16" s="199"/>
      <c r="JH16" s="199"/>
      <c r="JI16" s="199"/>
      <c r="JJ16" s="607"/>
      <c r="JK16" s="594"/>
      <c r="JL16" s="594"/>
      <c r="JM16" s="596"/>
      <c r="JN16" s="596"/>
      <c r="JO16" s="596"/>
      <c r="JP16" s="596"/>
      <c r="JQ16" s="596"/>
      <c r="JR16" s="594"/>
      <c r="JS16" s="596"/>
      <c r="JT16" s="596"/>
      <c r="JU16" s="596"/>
      <c r="JV16" s="596"/>
      <c r="JW16" s="604"/>
    </row>
    <row r="17" spans="1:285" x14ac:dyDescent="0.2">
      <c r="B17" s="49" t="s">
        <v>206</v>
      </c>
      <c r="D17" s="197"/>
      <c r="E17" s="197"/>
      <c r="F17" s="197"/>
      <c r="G17" s="197"/>
      <c r="H17" s="197"/>
      <c r="I17" s="197"/>
      <c r="J17" s="197"/>
      <c r="K17" s="197"/>
      <c r="L17" s="197"/>
      <c r="M17" s="197"/>
      <c r="N17" s="197"/>
      <c r="O17" s="197"/>
      <c r="P17" s="197"/>
      <c r="Q17" s="197"/>
      <c r="R17" s="197"/>
      <c r="S17" s="197"/>
      <c r="T17" s="197"/>
      <c r="U17" s="197"/>
      <c r="V17" s="197"/>
      <c r="W17" s="197"/>
      <c r="X17" s="197"/>
      <c r="Y17" s="197"/>
      <c r="Z17" s="197"/>
      <c r="AA17" s="197"/>
      <c r="AB17" s="197"/>
      <c r="AC17" s="197"/>
      <c r="AD17" s="197"/>
      <c r="AE17" s="198">
        <v>1121214.111845379</v>
      </c>
      <c r="AF17" s="198">
        <v>2057206.24</v>
      </c>
      <c r="AG17" s="198">
        <v>2234470.0499999998</v>
      </c>
      <c r="AH17" s="198">
        <v>2350211.9700000002</v>
      </c>
      <c r="AI17" s="198">
        <v>1886088.48</v>
      </c>
      <c r="AJ17" s="198">
        <v>1586014.79</v>
      </c>
      <c r="AK17" s="198">
        <v>996051</v>
      </c>
      <c r="AL17" s="198">
        <v>757567.75</v>
      </c>
      <c r="AM17" s="198">
        <v>550980.5</v>
      </c>
      <c r="AN17" s="198">
        <v>457612.24</v>
      </c>
      <c r="AO17" s="198">
        <v>509531.27</v>
      </c>
      <c r="AP17" s="198">
        <v>636435.89</v>
      </c>
      <c r="AQ17" s="198">
        <v>-261489.96</v>
      </c>
      <c r="AR17" s="198">
        <v>-443668.05</v>
      </c>
      <c r="AS17" s="198">
        <v>-537754.5</v>
      </c>
      <c r="AT17" s="198">
        <v>-591256.06999999995</v>
      </c>
      <c r="AU17" s="198">
        <v>-454580.52</v>
      </c>
      <c r="AV17" s="198">
        <v>-353387.93</v>
      </c>
      <c r="AW17" s="198">
        <v>-303405.05</v>
      </c>
      <c r="AX17" s="198">
        <v>-188774.96</v>
      </c>
      <c r="AY17" s="198">
        <v>-153149.94</v>
      </c>
      <c r="AZ17" s="199">
        <v>-122282.18</v>
      </c>
      <c r="BA17" s="199">
        <v>-128581.86</v>
      </c>
      <c r="BB17" s="199">
        <v>-159027.12</v>
      </c>
      <c r="BC17" s="199">
        <v>-1487651.18</v>
      </c>
      <c r="BD17" s="199">
        <v>-3000190.7</v>
      </c>
      <c r="BE17" s="199">
        <v>-3523364.33</v>
      </c>
      <c r="BF17" s="199">
        <v>-3174325.89</v>
      </c>
      <c r="BG17" s="199">
        <v>-3238056.4</v>
      </c>
      <c r="BH17" s="199">
        <v>-2792457.49</v>
      </c>
      <c r="BI17" s="199">
        <v>-1945360.75</v>
      </c>
      <c r="BJ17" s="199">
        <v>-1283779.79</v>
      </c>
      <c r="BK17" s="199">
        <v>-859637.08</v>
      </c>
      <c r="BL17" s="199">
        <v>-715113.71</v>
      </c>
      <c r="BM17" s="199">
        <v>-746337.15</v>
      </c>
      <c r="BN17" s="199">
        <v>-899668.31</v>
      </c>
      <c r="BO17" s="199">
        <v>-2294859.85</v>
      </c>
      <c r="BP17" s="199">
        <v>-3738940.83</v>
      </c>
      <c r="BQ17" s="199">
        <v>-4522760.53</v>
      </c>
      <c r="BR17" s="202">
        <v>-5163195.42</v>
      </c>
      <c r="BS17" s="199">
        <v>-3708778.96</v>
      </c>
      <c r="BT17" s="199">
        <v>-3292888.09</v>
      </c>
      <c r="BU17" s="199">
        <v>-2489538.16</v>
      </c>
      <c r="BV17" s="199">
        <v>-1724938.35</v>
      </c>
      <c r="BW17" s="199">
        <v>-1230240.6100000001</v>
      </c>
      <c r="BX17" s="199">
        <v>-910743.87</v>
      </c>
      <c r="BY17" s="203">
        <v>-978892.76</v>
      </c>
      <c r="BZ17" s="203">
        <v>-1286776.3700000001</v>
      </c>
      <c r="CA17" s="203">
        <v>5677668.5700000003</v>
      </c>
      <c r="CB17" s="199">
        <v>8642815.3800000008</v>
      </c>
      <c r="CC17" s="199">
        <v>11190566.92</v>
      </c>
      <c r="CD17" s="199">
        <v>12229455.02</v>
      </c>
      <c r="CE17" s="199">
        <v>9245170.5500000007</v>
      </c>
      <c r="CF17" s="199">
        <v>9430479</v>
      </c>
      <c r="CG17" s="199">
        <v>7454412.4100000001</v>
      </c>
      <c r="CH17" s="199">
        <v>4339208.43</v>
      </c>
      <c r="CI17" s="199">
        <v>3665963.3</v>
      </c>
      <c r="CJ17" s="199">
        <v>2316789.73</v>
      </c>
      <c r="CK17" s="199">
        <v>2810264.82</v>
      </c>
      <c r="CL17" s="199">
        <v>2773012.85</v>
      </c>
      <c r="CM17" s="202">
        <v>2049668.5</v>
      </c>
      <c r="CN17" s="199">
        <v>2256097.46</v>
      </c>
      <c r="CO17" s="202">
        <v>4053320.83</v>
      </c>
      <c r="CP17" s="199">
        <v>3869809.41</v>
      </c>
      <c r="CQ17" s="199">
        <v>3124697.77</v>
      </c>
      <c r="CR17" s="199">
        <v>3252195.15</v>
      </c>
      <c r="CS17" s="199">
        <v>2056662.75</v>
      </c>
      <c r="CT17" s="199">
        <v>1340614.54</v>
      </c>
      <c r="CU17" s="199">
        <v>775946.29</v>
      </c>
      <c r="CV17" s="199">
        <v>673586.9</v>
      </c>
      <c r="CW17" s="199">
        <v>857505.98</v>
      </c>
      <c r="CX17" s="199">
        <v>819025.45</v>
      </c>
      <c r="CY17" s="199">
        <v>4858801.5199999996</v>
      </c>
      <c r="CZ17" s="205">
        <v>7681438.7400000002</v>
      </c>
      <c r="DA17" s="199">
        <v>12175824.5</v>
      </c>
      <c r="DB17" s="206">
        <v>8388999.9399999995</v>
      </c>
      <c r="DC17" s="206">
        <v>7281538.54</v>
      </c>
      <c r="DD17" s="199">
        <v>7475264.5199999996</v>
      </c>
      <c r="DE17" s="199">
        <v>6097912.5700000003</v>
      </c>
      <c r="DF17" s="199">
        <v>4687366.1900000004</v>
      </c>
      <c r="DG17" s="202">
        <v>3100536.9</v>
      </c>
      <c r="DH17" s="199">
        <v>2371121.1</v>
      </c>
      <c r="DI17" s="199">
        <v>2621513.2799999998</v>
      </c>
      <c r="DJ17" s="199">
        <v>2605042.89</v>
      </c>
      <c r="DK17" s="199">
        <v>4882532.41</v>
      </c>
      <c r="DL17" s="199">
        <v>4426658.8600000003</v>
      </c>
      <c r="DM17" s="199">
        <v>4428358.95</v>
      </c>
      <c r="DN17" s="199">
        <v>4606396.66</v>
      </c>
      <c r="DO17" s="199">
        <v>4481239.12</v>
      </c>
      <c r="DP17" s="199">
        <v>3827577.19</v>
      </c>
      <c r="DQ17" s="199">
        <v>3462732.84</v>
      </c>
      <c r="DR17" s="199">
        <v>2112228.0299999998</v>
      </c>
      <c r="DS17" s="199">
        <v>1365722.77</v>
      </c>
      <c r="DT17" s="199">
        <v>1054120.58</v>
      </c>
      <c r="DU17" s="199">
        <v>1338797.3700000001</v>
      </c>
      <c r="DV17" s="199">
        <v>1046458.02</v>
      </c>
      <c r="DW17" s="199">
        <v>2285165.5499999998</v>
      </c>
      <c r="DX17" s="199">
        <v>2973995.45</v>
      </c>
      <c r="DY17" s="199">
        <v>3351876.07</v>
      </c>
      <c r="DZ17" s="199">
        <v>3473111.99</v>
      </c>
      <c r="EA17" s="201">
        <v>2787311.22</v>
      </c>
      <c r="EB17" s="199">
        <v>3152112.76</v>
      </c>
      <c r="EC17" s="199">
        <v>1686834.9</v>
      </c>
      <c r="ED17" s="199">
        <v>1248856.23</v>
      </c>
      <c r="EE17" s="199">
        <v>961147.75</v>
      </c>
      <c r="EF17" s="199">
        <v>711679.73</v>
      </c>
      <c r="EG17" s="201">
        <v>633426.36</v>
      </c>
      <c r="EH17" s="201">
        <v>723237.76</v>
      </c>
      <c r="EI17" s="201">
        <v>1532476.1</v>
      </c>
      <c r="EJ17" s="201">
        <v>3493790.49</v>
      </c>
      <c r="EK17" s="201">
        <v>4940992.66</v>
      </c>
      <c r="EL17" s="201">
        <v>5783249</v>
      </c>
      <c r="EM17" s="201">
        <v>4107792</v>
      </c>
      <c r="EN17" s="201">
        <v>3727191</v>
      </c>
      <c r="EO17" s="201">
        <v>2725406</v>
      </c>
      <c r="EP17" s="201">
        <v>1818140</v>
      </c>
      <c r="EQ17" s="201">
        <v>1148062</v>
      </c>
      <c r="ER17" s="201">
        <v>1042895</v>
      </c>
      <c r="ES17" s="201">
        <v>886122</v>
      </c>
      <c r="ET17" s="205">
        <v>1318047</v>
      </c>
      <c r="EU17" s="205">
        <v>2787507</v>
      </c>
      <c r="EV17" s="205">
        <v>1426942</v>
      </c>
      <c r="EW17" s="205">
        <v>1826054</v>
      </c>
      <c r="EX17" s="205">
        <v>1585995</v>
      </c>
      <c r="EY17" s="205">
        <v>1590629</v>
      </c>
      <c r="EZ17" s="205">
        <v>1203492</v>
      </c>
      <c r="FA17" s="205">
        <v>826698</v>
      </c>
      <c r="FB17" s="205">
        <v>530681</v>
      </c>
      <c r="FC17" s="205">
        <v>386972</v>
      </c>
      <c r="FD17" s="205">
        <v>314472</v>
      </c>
      <c r="FE17" s="201">
        <v>310010</v>
      </c>
      <c r="FF17" s="201">
        <v>345032</v>
      </c>
      <c r="FG17" s="201">
        <v>558995</v>
      </c>
      <c r="FH17" s="201">
        <v>-2969850</v>
      </c>
      <c r="FI17" s="201">
        <v>-3726848</v>
      </c>
      <c r="FJ17" s="201">
        <v>-3545230</v>
      </c>
      <c r="FK17" s="201">
        <v>-2720483</v>
      </c>
      <c r="FL17" s="201">
        <v>-2640488</v>
      </c>
      <c r="FM17" s="201">
        <v>-2248021</v>
      </c>
      <c r="FN17" s="201">
        <v>-1360535</v>
      </c>
      <c r="FO17" s="201">
        <v>-921238</v>
      </c>
      <c r="FP17" s="201">
        <v>-762106</v>
      </c>
      <c r="FQ17" s="201">
        <v>-796818</v>
      </c>
      <c r="FR17" s="201">
        <v>-1076194</v>
      </c>
      <c r="FS17" s="201">
        <v>-1542133</v>
      </c>
      <c r="FT17" s="201">
        <v>3828031</v>
      </c>
      <c r="FU17" s="201">
        <v>5951065</v>
      </c>
      <c r="FV17" s="201">
        <v>5619360</v>
      </c>
      <c r="FW17" s="201">
        <v>4363558</v>
      </c>
      <c r="FX17" s="201">
        <v>4232801</v>
      </c>
      <c r="FY17" s="201">
        <v>2339256</v>
      </c>
      <c r="FZ17" s="201">
        <v>1807705</v>
      </c>
      <c r="GA17" s="201">
        <v>1421338</v>
      </c>
      <c r="GB17" s="201">
        <v>1335919</v>
      </c>
      <c r="GC17" s="201">
        <v>1120173</v>
      </c>
      <c r="GD17" s="201">
        <v>1465768</v>
      </c>
      <c r="GE17" s="201">
        <v>2567474</v>
      </c>
      <c r="GF17" s="201">
        <v>2940264</v>
      </c>
      <c r="GG17" s="201">
        <v>5432846</v>
      </c>
      <c r="GH17" s="201">
        <v>5932245</v>
      </c>
      <c r="GI17" s="201">
        <v>4679314</v>
      </c>
      <c r="GJ17" s="201">
        <v>4146789</v>
      </c>
      <c r="GK17" s="201">
        <v>2935773</v>
      </c>
      <c r="GL17" s="201">
        <v>1953445</v>
      </c>
      <c r="GM17" s="201">
        <v>1241847</v>
      </c>
      <c r="GN17" s="201">
        <v>1022233</v>
      </c>
      <c r="GO17" s="201">
        <v>915682</v>
      </c>
      <c r="GP17" s="206">
        <v>1152043</v>
      </c>
      <c r="GQ17" s="201">
        <v>2507834</v>
      </c>
      <c r="GR17" s="201">
        <v>1953888</v>
      </c>
      <c r="GS17" s="201">
        <v>2324994</v>
      </c>
      <c r="GT17" s="201">
        <v>2065615</v>
      </c>
      <c r="GU17" s="201">
        <v>2073598</v>
      </c>
      <c r="GV17" s="201">
        <v>1871296</v>
      </c>
      <c r="GW17" s="205">
        <v>1270373</v>
      </c>
      <c r="GX17" s="201">
        <v>659543</v>
      </c>
      <c r="GY17" s="201">
        <v>606411</v>
      </c>
      <c r="GZ17" s="201">
        <v>388450</v>
      </c>
      <c r="HA17" s="201">
        <v>475368</v>
      </c>
      <c r="HB17" s="201">
        <v>533334</v>
      </c>
      <c r="HC17" s="201">
        <v>1106086</v>
      </c>
      <c r="HD17" s="201">
        <v>4994355</v>
      </c>
      <c r="HE17" s="201">
        <v>7391408</v>
      </c>
      <c r="HF17" s="201">
        <v>7100563</v>
      </c>
      <c r="HG17" s="201">
        <v>8369805</v>
      </c>
      <c r="HH17" s="201">
        <v>6289805</v>
      </c>
      <c r="HI17" s="201">
        <v>4021469</v>
      </c>
      <c r="HJ17" s="201">
        <v>2584222</v>
      </c>
      <c r="HK17" s="201">
        <v>1851684</v>
      </c>
      <c r="HL17" s="201">
        <v>1549734</v>
      </c>
      <c r="HM17" s="201">
        <v>1496286</v>
      </c>
      <c r="HN17" s="201">
        <v>1943159</v>
      </c>
      <c r="HO17" s="201">
        <v>4564898</v>
      </c>
      <c r="HP17" s="201">
        <v>1538001</v>
      </c>
      <c r="HQ17" s="201">
        <v>2027084</v>
      </c>
      <c r="HR17" s="201">
        <v>2057386</v>
      </c>
      <c r="HS17" s="201">
        <v>1891715</v>
      </c>
      <c r="HT17" s="201">
        <v>1798284</v>
      </c>
      <c r="HU17" s="201">
        <v>1077621</v>
      </c>
      <c r="HV17" s="201">
        <v>682805</v>
      </c>
      <c r="HW17" s="201">
        <v>605735</v>
      </c>
      <c r="HX17" s="201">
        <v>417179</v>
      </c>
      <c r="HY17" s="39">
        <v>397141</v>
      </c>
      <c r="HZ17" s="39">
        <v>461739</v>
      </c>
      <c r="IA17" s="39">
        <v>937404</v>
      </c>
      <c r="IB17" s="39">
        <v>-1921652</v>
      </c>
      <c r="IC17" s="39">
        <v>-2503361</v>
      </c>
      <c r="ID17" s="39">
        <v>-2538232</v>
      </c>
      <c r="IE17" s="39">
        <v>-2693301</v>
      </c>
      <c r="IF17" s="39">
        <v>-2339882</v>
      </c>
      <c r="IG17" s="39">
        <v>-1395082</v>
      </c>
      <c r="IH17" s="39">
        <v>-996620</v>
      </c>
      <c r="II17" s="39">
        <v>-649837</v>
      </c>
      <c r="IJ17" s="39">
        <v>-489769</v>
      </c>
      <c r="IK17" s="39">
        <v>-516194</v>
      </c>
      <c r="IL17" s="39">
        <v>-703959</v>
      </c>
      <c r="IM17" s="39">
        <v>-1403025</v>
      </c>
      <c r="IN17" s="39">
        <v>-179240</v>
      </c>
      <c r="IO17" s="39">
        <v>-102154</v>
      </c>
      <c r="IP17" s="39">
        <v>-102803</v>
      </c>
      <c r="IQ17" s="39">
        <v>-84193</v>
      </c>
      <c r="IR17" s="39">
        <v>-73726</v>
      </c>
      <c r="IS17" s="39">
        <v>-63629</v>
      </c>
      <c r="IT17" s="39">
        <v>-44412</v>
      </c>
      <c r="IU17" s="39">
        <v>-27924</v>
      </c>
      <c r="IV17" s="39">
        <v>-20319</v>
      </c>
      <c r="IW17" s="39">
        <v>-16110</v>
      </c>
      <c r="IX17" s="39">
        <v>-19019</v>
      </c>
      <c r="IY17" s="39">
        <v>-35135</v>
      </c>
      <c r="IZ17" s="218">
        <v>-1721843</v>
      </c>
      <c r="JA17" s="218">
        <v>-2222345</v>
      </c>
      <c r="JB17" s="218">
        <v>-1964518</v>
      </c>
      <c r="JC17" s="218">
        <v>-1924148</v>
      </c>
      <c r="JD17" s="218">
        <v>-1767985</v>
      </c>
      <c r="JE17" s="218">
        <v>-1395009</v>
      </c>
      <c r="JF17" s="218">
        <v>-591726</v>
      </c>
      <c r="JG17" s="218">
        <v>-500902</v>
      </c>
      <c r="JH17" s="218">
        <v>-363603</v>
      </c>
      <c r="JI17" s="39">
        <v>-372788</v>
      </c>
      <c r="JJ17" s="605"/>
      <c r="JK17" s="595"/>
      <c r="JL17" s="595"/>
      <c r="JM17" s="595"/>
      <c r="JN17" s="595"/>
      <c r="JO17" s="595"/>
      <c r="JP17" s="595"/>
      <c r="JQ17" s="595"/>
      <c r="JR17" s="595"/>
      <c r="JS17" s="595"/>
      <c r="JT17" s="595"/>
      <c r="JU17" s="595"/>
      <c r="JV17" s="595"/>
      <c r="JW17" s="606"/>
    </row>
    <row r="18" spans="1:285" x14ac:dyDescent="0.2">
      <c r="B18" s="49" t="s">
        <v>207</v>
      </c>
      <c r="D18" s="197"/>
      <c r="E18" s="197"/>
      <c r="F18" s="197"/>
      <c r="G18" s="197"/>
      <c r="H18" s="197"/>
      <c r="I18" s="197"/>
      <c r="J18" s="197"/>
      <c r="K18" s="197"/>
      <c r="L18" s="197"/>
      <c r="M18" s="197"/>
      <c r="N18" s="197"/>
      <c r="O18" s="197"/>
      <c r="P18" s="197"/>
      <c r="Q18" s="197"/>
      <c r="R18" s="197"/>
      <c r="S18" s="197"/>
      <c r="T18" s="197"/>
      <c r="U18" s="197"/>
      <c r="V18" s="197"/>
      <c r="W18" s="197"/>
      <c r="X18" s="197"/>
      <c r="Y18" s="197"/>
      <c r="Z18" s="197"/>
      <c r="AA18" s="197"/>
      <c r="AB18" s="197"/>
      <c r="AC18" s="197"/>
      <c r="AD18" s="197"/>
      <c r="AE18" s="198">
        <v>4406.75</v>
      </c>
      <c r="AF18" s="198">
        <v>2610.86</v>
      </c>
      <c r="AG18" s="198">
        <v>1292.44</v>
      </c>
      <c r="AH18" s="198">
        <v>0</v>
      </c>
      <c r="AI18" s="198">
        <v>14123.2</v>
      </c>
      <c r="AJ18" s="198">
        <v>8620.5400000000009</v>
      </c>
      <c r="AK18" s="198">
        <v>-60372.49</v>
      </c>
      <c r="AL18" s="198">
        <v>-7661.2</v>
      </c>
      <c r="AM18" s="198">
        <v>-5077.8100000000004</v>
      </c>
      <c r="AN18" s="198">
        <v>-5110.5200000000004</v>
      </c>
      <c r="AO18" s="198">
        <v>-4511</v>
      </c>
      <c r="AP18" s="198">
        <v>-4625.54</v>
      </c>
      <c r="AQ18" s="198">
        <v>-6318.8</v>
      </c>
      <c r="AR18" s="198">
        <v>12.78</v>
      </c>
      <c r="AS18" s="198">
        <v>-2.31</v>
      </c>
      <c r="AT18" s="198">
        <v>56.27</v>
      </c>
      <c r="AU18" s="198">
        <v>95.47</v>
      </c>
      <c r="AV18" s="198">
        <v>159.44</v>
      </c>
      <c r="AW18" s="198">
        <v>150.09</v>
      </c>
      <c r="AX18" s="198">
        <v>-871.45</v>
      </c>
      <c r="AY18" s="198">
        <v>-1273.44</v>
      </c>
      <c r="AZ18" s="199">
        <v>-1030.1199999999999</v>
      </c>
      <c r="BA18" s="199">
        <v>-2541.37</v>
      </c>
      <c r="BB18" s="199">
        <v>-966.3</v>
      </c>
      <c r="BC18" s="199">
        <v>-383.19</v>
      </c>
      <c r="BD18" s="199">
        <v>9217.17</v>
      </c>
      <c r="BE18" s="199">
        <v>8979</v>
      </c>
      <c r="BF18" s="199">
        <v>8529.01</v>
      </c>
      <c r="BG18" s="199">
        <v>8956.64</v>
      </c>
      <c r="BH18" s="199">
        <v>9613.85</v>
      </c>
      <c r="BI18" s="199">
        <v>10602.43</v>
      </c>
      <c r="BJ18" s="199">
        <v>11475.37</v>
      </c>
      <c r="BK18" s="199">
        <v>11172.25</v>
      </c>
      <c r="BL18" s="199">
        <v>10324.870000000001</v>
      </c>
      <c r="BM18" s="199">
        <v>10244.61</v>
      </c>
      <c r="BN18" s="199">
        <v>10430.14</v>
      </c>
      <c r="BO18" s="199">
        <v>10420.950000000001</v>
      </c>
      <c r="BP18" s="199">
        <v>-14529.98</v>
      </c>
      <c r="BQ18" s="199">
        <v>-12900.47</v>
      </c>
      <c r="BR18" s="202">
        <v>-11762.77</v>
      </c>
      <c r="BS18" s="199">
        <v>-10623.19</v>
      </c>
      <c r="BT18" s="199">
        <v>-12038.1</v>
      </c>
      <c r="BU18" s="199">
        <v>-11796.65</v>
      </c>
      <c r="BV18" s="199">
        <v>-11506.07</v>
      </c>
      <c r="BW18" s="199">
        <v>-11307.54</v>
      </c>
      <c r="BX18" s="199">
        <v>-10467.969999999999</v>
      </c>
      <c r="BY18" s="203">
        <v>-3024.99</v>
      </c>
      <c r="BZ18" s="203">
        <v>-3405.44</v>
      </c>
      <c r="CA18" s="203">
        <v>-4451.53</v>
      </c>
      <c r="CB18" s="199">
        <v>6466.51</v>
      </c>
      <c r="CC18" s="199">
        <v>35616.93</v>
      </c>
      <c r="CD18" s="199">
        <v>43647.33</v>
      </c>
      <c r="CE18" s="199">
        <v>36082.06</v>
      </c>
      <c r="CF18" s="199">
        <v>59059.49</v>
      </c>
      <c r="CG18" s="199">
        <v>53212.44</v>
      </c>
      <c r="CH18" s="199">
        <v>51255.1</v>
      </c>
      <c r="CI18" s="199">
        <v>49271.43</v>
      </c>
      <c r="CJ18" s="199">
        <v>47461.42</v>
      </c>
      <c r="CK18" s="199">
        <v>46087.27</v>
      </c>
      <c r="CL18" s="199">
        <v>46252.1</v>
      </c>
      <c r="CM18" s="202">
        <v>49732.24</v>
      </c>
      <c r="CN18" s="199">
        <v>47097.27</v>
      </c>
      <c r="CO18" s="202">
        <v>22468.61</v>
      </c>
      <c r="CP18" s="199">
        <v>22917.21</v>
      </c>
      <c r="CQ18" s="199">
        <v>17559.53</v>
      </c>
      <c r="CR18" s="199">
        <v>5574.89</v>
      </c>
      <c r="CS18" s="199">
        <v>7546.54</v>
      </c>
      <c r="CT18" s="199">
        <v>8619.8799999999992</v>
      </c>
      <c r="CU18" s="199">
        <v>9241.44</v>
      </c>
      <c r="CV18" s="199">
        <v>8692.83</v>
      </c>
      <c r="CW18" s="199">
        <v>11727.21</v>
      </c>
      <c r="CX18" s="199">
        <v>12585.59</v>
      </c>
      <c r="CY18" s="199">
        <v>15890.36</v>
      </c>
      <c r="CZ18" s="205">
        <v>17806.900000000001</v>
      </c>
      <c r="DA18" s="199">
        <v>21550.41</v>
      </c>
      <c r="DB18" s="206">
        <v>20736.46</v>
      </c>
      <c r="DC18" s="206">
        <v>19349.12</v>
      </c>
      <c r="DD18" s="199">
        <v>19577.63</v>
      </c>
      <c r="DE18" s="199">
        <v>18493.27</v>
      </c>
      <c r="DF18" s="199">
        <v>14201.74</v>
      </c>
      <c r="DG18" s="202">
        <v>13227.19</v>
      </c>
      <c r="DH18" s="199">
        <v>11794.42</v>
      </c>
      <c r="DI18" s="199">
        <v>6108.64</v>
      </c>
      <c r="DJ18" s="199">
        <v>5792.7</v>
      </c>
      <c r="DK18" s="199">
        <v>5667.56</v>
      </c>
      <c r="DL18" s="199">
        <v>743.88</v>
      </c>
      <c r="DM18" s="199">
        <v>2674.25</v>
      </c>
      <c r="DN18" s="199">
        <v>4984.6000000000004</v>
      </c>
      <c r="DO18" s="199">
        <v>8019.87</v>
      </c>
      <c r="DP18" s="199">
        <v>7424.41</v>
      </c>
      <c r="DQ18" s="199">
        <v>5973.15</v>
      </c>
      <c r="DR18" s="199">
        <v>3556.06</v>
      </c>
      <c r="DS18" s="199">
        <v>5131.83</v>
      </c>
      <c r="DT18" s="199">
        <v>5455.46</v>
      </c>
      <c r="DU18" s="199">
        <v>4243.71</v>
      </c>
      <c r="DV18" s="199">
        <v>7404.97</v>
      </c>
      <c r="DW18" s="199">
        <v>9081.1</v>
      </c>
      <c r="DX18" s="199">
        <v>8790.5300000000007</v>
      </c>
      <c r="DY18" s="199">
        <v>6512.53</v>
      </c>
      <c r="DZ18" s="199">
        <v>5327.01</v>
      </c>
      <c r="EA18" s="199">
        <v>7873.99</v>
      </c>
      <c r="EB18" s="199">
        <v>9065.42</v>
      </c>
      <c r="EC18" s="199">
        <v>9474.31</v>
      </c>
      <c r="ED18" s="199">
        <v>10508</v>
      </c>
      <c r="EE18" s="199">
        <v>9996.0499999999993</v>
      </c>
      <c r="EF18" s="199">
        <v>26584.59</v>
      </c>
      <c r="EG18" s="199">
        <v>25942.38</v>
      </c>
      <c r="EH18" s="199">
        <v>36491.230000000003</v>
      </c>
      <c r="EI18" s="199">
        <v>9596.0300000000007</v>
      </c>
      <c r="EJ18" s="199">
        <v>7942.84</v>
      </c>
      <c r="EK18" s="199">
        <v>10518.43</v>
      </c>
      <c r="EL18" s="199">
        <v>-20053.689999999999</v>
      </c>
      <c r="EM18" s="199">
        <v>1510.13</v>
      </c>
      <c r="EN18" s="199">
        <v>0</v>
      </c>
      <c r="EO18" s="199">
        <v>1438.5700000000002</v>
      </c>
      <c r="EP18" s="199">
        <v>1069.42</v>
      </c>
      <c r="EQ18" s="199">
        <v>479</v>
      </c>
      <c r="ER18" s="199">
        <v>303.18</v>
      </c>
      <c r="ES18" s="199">
        <f>-140.4-152.22-303.18</f>
        <v>-595.79999999999995</v>
      </c>
      <c r="ET18" s="205">
        <v>282.20999999999998</v>
      </c>
      <c r="EU18" s="205">
        <v>9283.07</v>
      </c>
      <c r="EV18" s="205">
        <v>-273.98</v>
      </c>
      <c r="EW18" s="205">
        <v>0</v>
      </c>
      <c r="EX18" s="205">
        <v>0</v>
      </c>
      <c r="EY18" s="205">
        <v>-135.66</v>
      </c>
      <c r="EZ18" s="205">
        <v>690.42</v>
      </c>
      <c r="FA18" s="205">
        <v>-4849.1400000000003</v>
      </c>
      <c r="FB18" s="205">
        <v>-419.05</v>
      </c>
      <c r="FC18" s="205">
        <v>0</v>
      </c>
      <c r="FD18" s="205">
        <v>0</v>
      </c>
      <c r="FE18" s="199">
        <v>0</v>
      </c>
      <c r="FF18" s="199">
        <v>0</v>
      </c>
      <c r="FG18" s="199">
        <v>0</v>
      </c>
      <c r="FH18" s="199">
        <v>-3373.32</v>
      </c>
      <c r="FI18" s="199">
        <v>0</v>
      </c>
      <c r="FJ18" s="199">
        <v>0</v>
      </c>
      <c r="FK18" s="199">
        <v>0</v>
      </c>
      <c r="FL18" s="199">
        <v>0</v>
      </c>
      <c r="FM18" s="199">
        <v>0</v>
      </c>
      <c r="FN18" s="199">
        <v>0</v>
      </c>
      <c r="FO18" s="199">
        <v>11639.08</v>
      </c>
      <c r="FP18" s="199">
        <v>2306</v>
      </c>
      <c r="FQ18" s="199">
        <v>0</v>
      </c>
      <c r="FR18" s="199">
        <v>0</v>
      </c>
      <c r="FS18" s="199">
        <v>0</v>
      </c>
      <c r="FT18" s="199">
        <v>0</v>
      </c>
      <c r="FU18" s="199">
        <v>0</v>
      </c>
      <c r="FV18" s="199">
        <v>23762.1</v>
      </c>
      <c r="FW18" s="199">
        <v>-2958.16</v>
      </c>
      <c r="FX18" s="199">
        <v>0</v>
      </c>
      <c r="FY18" s="199">
        <v>0</v>
      </c>
      <c r="FZ18" s="199">
        <v>12832.62</v>
      </c>
      <c r="GA18" s="199">
        <v>3117.06</v>
      </c>
      <c r="GB18" s="199">
        <v>18839.45</v>
      </c>
      <c r="GC18" s="199">
        <v>0</v>
      </c>
      <c r="GD18" s="199">
        <v>0</v>
      </c>
      <c r="GE18" s="199">
        <v>0</v>
      </c>
      <c r="GF18" s="199">
        <v>0</v>
      </c>
      <c r="GG18" s="199">
        <v>0</v>
      </c>
      <c r="GH18" s="199">
        <v>2271</v>
      </c>
      <c r="GI18" s="199">
        <v>6468.37</v>
      </c>
      <c r="GJ18" s="199">
        <v>0</v>
      </c>
      <c r="GK18" s="199">
        <v>-165.88</v>
      </c>
      <c r="GL18" s="199">
        <v>0</v>
      </c>
      <c r="GM18" s="199">
        <v>0</v>
      </c>
      <c r="GN18" s="199">
        <v>2177.39</v>
      </c>
      <c r="GO18" s="199">
        <v>-1.66</v>
      </c>
      <c r="GP18" s="206">
        <v>0</v>
      </c>
      <c r="GQ18" s="199">
        <v>0</v>
      </c>
      <c r="GR18" s="199">
        <v>1334.23</v>
      </c>
      <c r="GS18" s="199">
        <v>1711.43</v>
      </c>
      <c r="GT18" s="199">
        <v>246.25</v>
      </c>
      <c r="GU18" s="199">
        <v>355.54</v>
      </c>
      <c r="GV18" s="199">
        <v>0</v>
      </c>
      <c r="GW18" s="205">
        <v>0</v>
      </c>
      <c r="GX18" s="199">
        <v>6251.25</v>
      </c>
      <c r="GY18" s="199">
        <v>42497.4</v>
      </c>
      <c r="GZ18" s="199">
        <v>0</v>
      </c>
      <c r="HA18" s="199">
        <v>2547.81</v>
      </c>
      <c r="HB18" s="199">
        <v>-108.28</v>
      </c>
      <c r="HC18" s="199">
        <v>0</v>
      </c>
      <c r="HD18" s="199">
        <v>-704.29</v>
      </c>
      <c r="HE18" s="199">
        <v>-949.78</v>
      </c>
      <c r="HF18" s="199">
        <v>-843.29</v>
      </c>
      <c r="HG18" s="199">
        <v>-650.54</v>
      </c>
      <c r="HH18" s="199">
        <v>-923.45</v>
      </c>
      <c r="HI18" s="199">
        <v>1021.37</v>
      </c>
      <c r="HJ18" s="199">
        <v>2722.82</v>
      </c>
      <c r="HK18" s="199">
        <v>2997.93</v>
      </c>
      <c r="HL18" s="199">
        <v>4147.5600000000004</v>
      </c>
      <c r="HM18" s="199">
        <v>5733.75</v>
      </c>
      <c r="HN18" s="199">
        <v>6362.54</v>
      </c>
      <c r="HO18" s="199">
        <v>6993.21</v>
      </c>
      <c r="HP18" s="199">
        <v>27231.27</v>
      </c>
      <c r="HQ18" s="199">
        <v>27416.62</v>
      </c>
      <c r="HR18" s="199">
        <v>27628.15</v>
      </c>
      <c r="HS18" s="199">
        <v>29960.080000000002</v>
      </c>
      <c r="HT18" s="199">
        <v>28847.94</v>
      </c>
      <c r="HU18" s="199">
        <v>20836.13</v>
      </c>
      <c r="HV18" s="199">
        <v>18668.45</v>
      </c>
      <c r="HW18" s="199">
        <v>24089.64</v>
      </c>
      <c r="HX18" s="199">
        <v>17484.689999999999</v>
      </c>
      <c r="HY18" s="39">
        <v>12212.94</v>
      </c>
      <c r="HZ18" s="39">
        <v>27729.119999999999</v>
      </c>
      <c r="IA18" s="39">
        <v>6231.05</v>
      </c>
      <c r="IB18" s="39">
        <v>6231.05</v>
      </c>
      <c r="IC18" s="39">
        <v>7818.12</v>
      </c>
      <c r="ID18" s="39">
        <v>7646.69</v>
      </c>
      <c r="IE18" s="39">
        <v>10917.02</v>
      </c>
      <c r="IF18" s="39">
        <v>18028.060000000001</v>
      </c>
      <c r="IG18" s="39">
        <v>4217.74</v>
      </c>
      <c r="IH18" s="39">
        <v>-23310.57</v>
      </c>
      <c r="II18" s="39">
        <v>6243.49</v>
      </c>
      <c r="IJ18" s="39">
        <v>13637.52</v>
      </c>
      <c r="IK18" s="39">
        <v>13458.29</v>
      </c>
      <c r="IL18" s="39">
        <v>11503.94</v>
      </c>
      <c r="IM18" s="39">
        <v>9324.67</v>
      </c>
      <c r="IN18" s="39">
        <v>3106.7</v>
      </c>
      <c r="IO18" s="39">
        <v>3908.71</v>
      </c>
      <c r="IP18" s="39">
        <v>3209.35</v>
      </c>
      <c r="IQ18" s="39">
        <v>910.48</v>
      </c>
      <c r="IR18" s="39">
        <v>856.15</v>
      </c>
      <c r="IS18" s="39">
        <v>813.97</v>
      </c>
      <c r="IT18" s="39">
        <v>1.05</v>
      </c>
      <c r="IU18" s="39">
        <v>0.77</v>
      </c>
      <c r="IV18" s="39">
        <v>6727.85</v>
      </c>
      <c r="IW18" s="39">
        <v>5691.75</v>
      </c>
      <c r="IX18" s="39">
        <v>7151.97</v>
      </c>
      <c r="IY18" s="39">
        <v>15538.36</v>
      </c>
      <c r="IZ18" s="218">
        <v>19295.810000000001</v>
      </c>
      <c r="JA18" s="218">
        <v>19188.55</v>
      </c>
      <c r="JB18" s="218">
        <v>24263.98</v>
      </c>
      <c r="JC18" s="218">
        <v>25200.82</v>
      </c>
      <c r="JD18" s="218">
        <v>28153.41</v>
      </c>
      <c r="JE18" s="218">
        <v>26363.66</v>
      </c>
      <c r="JF18" s="218">
        <v>22615.53</v>
      </c>
      <c r="JG18" s="218">
        <v>18408.21</v>
      </c>
      <c r="JH18" s="218">
        <v>16646.490000000002</v>
      </c>
      <c r="JI18" s="39">
        <v>15811.33</v>
      </c>
      <c r="JJ18" s="607"/>
      <c r="JK18" s="596"/>
      <c r="JL18" s="596"/>
      <c r="JM18" s="596"/>
      <c r="JN18" s="596"/>
      <c r="JO18" s="596"/>
      <c r="JP18" s="596"/>
      <c r="JQ18" s="596"/>
      <c r="JR18" s="596"/>
      <c r="JS18" s="596"/>
      <c r="JT18" s="596"/>
      <c r="JU18" s="596"/>
      <c r="JV18" s="596"/>
      <c r="JW18" s="608"/>
    </row>
    <row r="19" spans="1:285" x14ac:dyDescent="0.2">
      <c r="B19" s="49" t="s">
        <v>74</v>
      </c>
      <c r="D19" s="197"/>
      <c r="E19" s="197"/>
      <c r="F19" s="197"/>
      <c r="G19" s="197"/>
      <c r="H19" s="197"/>
      <c r="I19" s="197"/>
      <c r="J19" s="197"/>
      <c r="K19" s="197"/>
      <c r="L19" s="197"/>
      <c r="M19" s="197"/>
      <c r="N19" s="197"/>
      <c r="O19" s="197"/>
      <c r="P19" s="197"/>
      <c r="Q19" s="197"/>
      <c r="R19" s="197"/>
      <c r="S19" s="197"/>
      <c r="T19" s="197"/>
      <c r="U19" s="197"/>
      <c r="V19" s="197"/>
      <c r="W19" s="197"/>
      <c r="X19" s="197"/>
      <c r="Y19" s="197"/>
      <c r="Z19" s="197"/>
      <c r="AA19" s="197"/>
      <c r="AB19" s="197"/>
      <c r="AC19" s="197"/>
      <c r="AD19" s="197"/>
      <c r="AE19" s="198">
        <v>-26332.09</v>
      </c>
      <c r="AF19" s="198">
        <v>-42793.45</v>
      </c>
      <c r="AG19" s="198">
        <v>-36658.99</v>
      </c>
      <c r="AH19" s="198">
        <v>-28713.65</v>
      </c>
      <c r="AI19" s="198">
        <v>-19408.509999999998</v>
      </c>
      <c r="AJ19" s="198">
        <v>-15187.66</v>
      </c>
      <c r="AK19" s="198">
        <v>-10689.45</v>
      </c>
      <c r="AL19" s="198">
        <v>-8165.26</v>
      </c>
      <c r="AM19" s="198">
        <v>-5831.24</v>
      </c>
      <c r="AN19" s="198">
        <v>-4307.6099999999997</v>
      </c>
      <c r="AO19" s="198">
        <v>-2664.66</v>
      </c>
      <c r="AP19" s="198">
        <v>-721.04</v>
      </c>
      <c r="AQ19" s="198">
        <v>-243.25</v>
      </c>
      <c r="AR19" s="198">
        <v>20532.45</v>
      </c>
      <c r="AS19" s="198">
        <v>11230.13</v>
      </c>
      <c r="AT19" s="198">
        <v>10352.870000000001</v>
      </c>
      <c r="AU19" s="198">
        <v>7550.07</v>
      </c>
      <c r="AV19" s="198">
        <v>6660.79</v>
      </c>
      <c r="AW19" s="198">
        <v>-5792.85</v>
      </c>
      <c r="AX19" s="198">
        <v>16466.47</v>
      </c>
      <c r="AY19" s="198">
        <v>3991.46</v>
      </c>
      <c r="AZ19" s="199">
        <v>3805.72</v>
      </c>
      <c r="BA19" s="199">
        <v>3180.43</v>
      </c>
      <c r="BB19" s="199">
        <v>2392.33</v>
      </c>
      <c r="BC19" s="199">
        <v>65067.15</v>
      </c>
      <c r="BD19" s="199">
        <v>104843.79</v>
      </c>
      <c r="BE19" s="199">
        <v>90755.64</v>
      </c>
      <c r="BF19" s="199">
        <v>79631.48</v>
      </c>
      <c r="BG19" s="199">
        <v>56091.69</v>
      </c>
      <c r="BH19" s="199">
        <v>44016.69</v>
      </c>
      <c r="BI19" s="199">
        <v>32131.95</v>
      </c>
      <c r="BJ19" s="199">
        <v>23279.29</v>
      </c>
      <c r="BK19" s="207">
        <v>16365.72</v>
      </c>
      <c r="BL19" s="207">
        <v>12786.97</v>
      </c>
      <c r="BM19" s="207">
        <v>8041.06</v>
      </c>
      <c r="BN19" s="207">
        <v>2649.8</v>
      </c>
      <c r="BO19" s="207">
        <v>217045.7</v>
      </c>
      <c r="BP19" s="207">
        <v>369570.69</v>
      </c>
      <c r="BQ19" s="207">
        <v>352476.26</v>
      </c>
      <c r="BR19" s="208">
        <v>321690.52</v>
      </c>
      <c r="BS19" s="207">
        <v>263998.73</v>
      </c>
      <c r="BT19" s="207">
        <v>266554.59999999998</v>
      </c>
      <c r="BU19" s="207">
        <v>238789.45</v>
      </c>
      <c r="BV19" s="207">
        <v>231897.84</v>
      </c>
      <c r="BW19" s="207">
        <v>214609.76</v>
      </c>
      <c r="BX19" s="207">
        <v>214163.99999999642</v>
      </c>
      <c r="BY19" s="203">
        <v>207475.95</v>
      </c>
      <c r="BZ19" s="203">
        <v>193110.38</v>
      </c>
      <c r="CA19" s="203">
        <v>-187117.42</v>
      </c>
      <c r="CB19" s="207">
        <v>-787505.38</v>
      </c>
      <c r="CC19" s="199">
        <v>-398332.6</v>
      </c>
      <c r="CD19" s="207">
        <v>-296901.99</v>
      </c>
      <c r="CE19" s="207">
        <v>-213975.38</v>
      </c>
      <c r="CF19" s="207">
        <v>-164904.51</v>
      </c>
      <c r="CG19" s="207">
        <v>-93098.71</v>
      </c>
      <c r="CH19" s="207">
        <v>-62213.23</v>
      </c>
      <c r="CI19" s="207">
        <v>-38147.75</v>
      </c>
      <c r="CJ19" s="207">
        <v>-17219.54</v>
      </c>
      <c r="CK19" s="207">
        <v>-5362.42</v>
      </c>
      <c r="CL19" s="207">
        <v>6978.82</v>
      </c>
      <c r="CM19" s="208">
        <v>-103463.42</v>
      </c>
      <c r="CN19" s="207">
        <v>-91181.42</v>
      </c>
      <c r="CO19" s="208">
        <v>-80164.91</v>
      </c>
      <c r="CP19" s="207">
        <v>-57207.9</v>
      </c>
      <c r="CQ19" s="207">
        <v>-40128.22</v>
      </c>
      <c r="CR19" s="207">
        <v>-31537.99</v>
      </c>
      <c r="CS19" s="207">
        <v>-15630.89</v>
      </c>
      <c r="CT19" s="207">
        <v>-11277.03</v>
      </c>
      <c r="CU19" s="207">
        <v>-8065.57</v>
      </c>
      <c r="CV19" s="207">
        <v>-5993.45</v>
      </c>
      <c r="CW19" s="207">
        <v>-3827.18</v>
      </c>
      <c r="CX19" s="207">
        <v>-1470.35</v>
      </c>
      <c r="CY19" s="207">
        <v>-191547.21</v>
      </c>
      <c r="CZ19" s="205">
        <v>-168518.83</v>
      </c>
      <c r="DA19" s="207">
        <v>-145755.35999999999</v>
      </c>
      <c r="DB19" s="206">
        <v>-117820.61</v>
      </c>
      <c r="DC19" s="206">
        <v>-87848.66</v>
      </c>
      <c r="DD19" s="207">
        <v>-75839.86</v>
      </c>
      <c r="DE19" s="207">
        <v>-55638.12</v>
      </c>
      <c r="DF19" s="199">
        <v>-42497.26</v>
      </c>
      <c r="DG19" s="202">
        <v>-31018.53</v>
      </c>
      <c r="DH19" s="199">
        <v>-24434.54</v>
      </c>
      <c r="DI19" s="199">
        <v>-17235.25</v>
      </c>
      <c r="DJ19" s="199">
        <v>-9789.86</v>
      </c>
      <c r="DK19" s="199">
        <v>646.16</v>
      </c>
      <c r="DL19" s="199">
        <v>-75559.91</v>
      </c>
      <c r="DM19" s="199">
        <v>-65668.27</v>
      </c>
      <c r="DN19" s="199">
        <v>-53164.41</v>
      </c>
      <c r="DO19" s="199">
        <v>-37231.129999999997</v>
      </c>
      <c r="DP19" s="199">
        <v>-29219.35</v>
      </c>
      <c r="DQ19" s="199">
        <v>-18708.669999999998</v>
      </c>
      <c r="DR19" s="199">
        <v>-11661.5</v>
      </c>
      <c r="DS19" s="199">
        <v>-6779.92</v>
      </c>
      <c r="DT19" s="199">
        <v>-3636.2</v>
      </c>
      <c r="DU19" s="199">
        <v>-282.39999999999998</v>
      </c>
      <c r="DV19" s="199">
        <v>2848.3</v>
      </c>
      <c r="DW19" s="199">
        <v>7773.55</v>
      </c>
      <c r="DX19" s="199">
        <v>-47119.39</v>
      </c>
      <c r="DY19" s="199">
        <v>-39764.239999999998</v>
      </c>
      <c r="DZ19" s="199">
        <v>-30312.45</v>
      </c>
      <c r="EA19" s="199">
        <v>-20577.64</v>
      </c>
      <c r="EB19" s="199">
        <v>-13497.5</v>
      </c>
      <c r="EC19" s="199">
        <v>-6810.87</v>
      </c>
      <c r="ED19" s="199">
        <v>-2946.54</v>
      </c>
      <c r="EE19" s="199">
        <v>51.31</v>
      </c>
      <c r="EF19" s="199">
        <v>2421.48</v>
      </c>
      <c r="EG19" s="199">
        <v>4339.87</v>
      </c>
      <c r="EH19" s="199">
        <v>6077.67</v>
      </c>
      <c r="EI19" s="199">
        <v>9593.1200000000008</v>
      </c>
      <c r="EJ19" s="199">
        <v>-78925.09</v>
      </c>
      <c r="EK19" s="199">
        <v>-69550.149999999994</v>
      </c>
      <c r="EL19" s="199">
        <v>-54653.98</v>
      </c>
      <c r="EM19" s="199">
        <v>-37753.33</v>
      </c>
      <c r="EN19" s="199">
        <v>-30485.08</v>
      </c>
      <c r="EO19" s="199">
        <v>-21120.53</v>
      </c>
      <c r="EP19" s="199">
        <v>-15558.28</v>
      </c>
      <c r="EQ19" s="199">
        <v>-11225.5</v>
      </c>
      <c r="ER19" s="199">
        <v>-8541.1299999999992</v>
      </c>
      <c r="ES19" s="199">
        <v>-5900.28</v>
      </c>
      <c r="ET19" s="205">
        <v>-2763.52</v>
      </c>
      <c r="EU19" s="205">
        <v>3076.04</v>
      </c>
      <c r="EV19" s="205">
        <v>-18702.91</v>
      </c>
      <c r="EW19" s="205">
        <v>-14724.52</v>
      </c>
      <c r="EX19" s="205">
        <v>-10047.48</v>
      </c>
      <c r="EY19" s="205">
        <v>-5306.74</v>
      </c>
      <c r="EZ19" s="205">
        <v>-1857.46</v>
      </c>
      <c r="FA19" s="205">
        <v>826</v>
      </c>
      <c r="FB19" s="205">
        <v>2714.83</v>
      </c>
      <c r="FC19" s="205">
        <v>3818.25</v>
      </c>
      <c r="FD19" s="205">
        <v>4920.01</v>
      </c>
      <c r="FE19" s="199">
        <v>5781.28</v>
      </c>
      <c r="FF19" s="199">
        <v>6460.33</v>
      </c>
      <c r="FG19" s="199">
        <v>7966.27</v>
      </c>
      <c r="FH19" s="199">
        <v>84742.19</v>
      </c>
      <c r="FI19" s="199">
        <v>78095.710000000006</v>
      </c>
      <c r="FJ19" s="199">
        <v>68083.5</v>
      </c>
      <c r="FK19" s="199">
        <v>54111.78</v>
      </c>
      <c r="FL19" s="199">
        <v>52157.93</v>
      </c>
      <c r="FM19" s="199">
        <v>44087.37</v>
      </c>
      <c r="FN19" s="199">
        <v>40601.769999999997</v>
      </c>
      <c r="FO19" s="199">
        <v>36354.870000000003</v>
      </c>
      <c r="FP19" s="199">
        <v>35244.910000000003</v>
      </c>
      <c r="FQ19" s="199">
        <v>33091.620000000003</v>
      </c>
      <c r="FR19" s="199">
        <v>29529.68</v>
      </c>
      <c r="FS19" s="199">
        <v>26793.41</v>
      </c>
      <c r="FT19" s="199">
        <v>-99717.95</v>
      </c>
      <c r="FU19" s="199">
        <v>-89102.77</v>
      </c>
      <c r="FV19" s="199">
        <v>-73142.33</v>
      </c>
      <c r="FW19" s="199">
        <v>-56018.65</v>
      </c>
      <c r="FX19" s="199">
        <v>-47664.12</v>
      </c>
      <c r="FY19" s="199">
        <v>-40122.83</v>
      </c>
      <c r="FZ19" s="199">
        <v>-35318.49</v>
      </c>
      <c r="GA19" s="199">
        <v>-29680.55</v>
      </c>
      <c r="GB19" s="199">
        <v>-26840</v>
      </c>
      <c r="GC19" s="199">
        <v>-23195.25</v>
      </c>
      <c r="GD19" s="199">
        <v>-18742.88</v>
      </c>
      <c r="GE19" s="199">
        <v>-13148.98</v>
      </c>
      <c r="GF19" s="199">
        <v>-86427.77</v>
      </c>
      <c r="GG19" s="199">
        <v>-76373.63</v>
      </c>
      <c r="GH19" s="199">
        <v>-59406.15</v>
      </c>
      <c r="GI19" s="199">
        <v>-40170.769999999997</v>
      </c>
      <c r="GJ19" s="199">
        <v>-30750.46</v>
      </c>
      <c r="GK19" s="199">
        <v>-21059.25</v>
      </c>
      <c r="GL19" s="199">
        <v>-14069.13</v>
      </c>
      <c r="GM19" s="199">
        <v>-8905.56</v>
      </c>
      <c r="GN19" s="199">
        <v>-5983.99</v>
      </c>
      <c r="GO19" s="199">
        <v>-2739.14</v>
      </c>
      <c r="GP19" s="206">
        <v>695</v>
      </c>
      <c r="GQ19" s="199">
        <v>7603.25</v>
      </c>
      <c r="GR19" s="199">
        <v>-37855.83</v>
      </c>
      <c r="GS19" s="199">
        <v>-31292.91</v>
      </c>
      <c r="GT19" s="199">
        <v>-23708.11</v>
      </c>
      <c r="GU19" s="199">
        <v>-14991.21</v>
      </c>
      <c r="GV19" s="199">
        <v>-9150.2099999999991</v>
      </c>
      <c r="GW19" s="205">
        <v>-3719.3</v>
      </c>
      <c r="GX19" s="199">
        <v>-206.47</v>
      </c>
      <c r="GY19" s="199">
        <v>2176.39</v>
      </c>
      <c r="GZ19" s="199">
        <v>4414.38</v>
      </c>
      <c r="HA19" s="199">
        <v>6157.12</v>
      </c>
      <c r="HB19" s="199">
        <v>7886.75</v>
      </c>
      <c r="HC19" s="199">
        <f>-7886.75+7886.75+12222.28</f>
        <v>12222.28</v>
      </c>
      <c r="HD19" s="199">
        <v>-196097.87</v>
      </c>
      <c r="HE19" s="199">
        <v>-175744.57</v>
      </c>
      <c r="HF19" s="199">
        <v>-151727.16</v>
      </c>
      <c r="HG19" s="199">
        <v>-107674.67</v>
      </c>
      <c r="HH19" s="199">
        <v>-85628.82</v>
      </c>
      <c r="HI19" s="199">
        <v>-64853.73</v>
      </c>
      <c r="HJ19" s="199">
        <v>-51759.99</v>
      </c>
      <c r="HK19" s="199">
        <v>-40426.07</v>
      </c>
      <c r="HL19" s="199">
        <v>-34133.32</v>
      </c>
      <c r="HM19" s="199">
        <v>-27007.63</v>
      </c>
      <c r="HN19" s="199">
        <v>-18369.77</v>
      </c>
      <c r="HO19" s="199">
        <v>-2976.82</v>
      </c>
      <c r="HP19" s="199">
        <v>-37994.79</v>
      </c>
      <c r="HQ19" s="199">
        <v>-30712.51</v>
      </c>
      <c r="HR19" s="199">
        <v>-19380.63</v>
      </c>
      <c r="HS19" s="199">
        <v>-10502.45</v>
      </c>
      <c r="HT19" s="199">
        <v>-3097.78</v>
      </c>
      <c r="HU19" s="199">
        <v>2637.77</v>
      </c>
      <c r="HV19" s="199">
        <v>25877.37</v>
      </c>
      <c r="HW19" s="199">
        <v>27268.69</v>
      </c>
      <c r="HX19" s="199">
        <v>21897.84</v>
      </c>
      <c r="HY19" s="39">
        <v>23123.65</v>
      </c>
      <c r="HZ19" s="39">
        <v>23634.85</v>
      </c>
      <c r="IA19" s="39">
        <v>25199.9</v>
      </c>
      <c r="IB19" s="39">
        <v>59692.11</v>
      </c>
      <c r="IC19" s="39">
        <v>55437.04</v>
      </c>
      <c r="ID19" s="39">
        <v>48495.62</v>
      </c>
      <c r="IE19" s="39">
        <v>37609.410000000003</v>
      </c>
      <c r="IF19" s="39">
        <v>31371.25</v>
      </c>
      <c r="IG19" s="39">
        <v>31580.55</v>
      </c>
      <c r="IH19" s="39">
        <v>26144.95</v>
      </c>
      <c r="II19" s="39">
        <v>23154.26</v>
      </c>
      <c r="IJ19" s="39">
        <v>22376.31</v>
      </c>
      <c r="IK19" s="39">
        <v>21021.79</v>
      </c>
      <c r="IL19" s="39">
        <v>18750.68</v>
      </c>
      <c r="IM19" s="39">
        <v>16374.08</v>
      </c>
      <c r="IN19" s="39">
        <v>12953.5</v>
      </c>
      <c r="IO19" s="39">
        <v>13009.69</v>
      </c>
      <c r="IP19" s="39">
        <v>12736.46</v>
      </c>
      <c r="IQ19" s="39">
        <v>11287.95</v>
      </c>
      <c r="IR19" s="39">
        <v>12272.13</v>
      </c>
      <c r="IS19" s="39">
        <v>11698.86</v>
      </c>
      <c r="IT19" s="39">
        <v>11940.68</v>
      </c>
      <c r="IU19" s="39">
        <v>11462.14</v>
      </c>
      <c r="IV19" s="39">
        <v>13057.11</v>
      </c>
      <c r="IW19" s="39">
        <v>13020.87</v>
      </c>
      <c r="IX19" s="39">
        <v>12568.2</v>
      </c>
      <c r="IY19" s="39">
        <v>17645.099999999999</v>
      </c>
      <c r="IZ19" s="218">
        <v>67018.86</v>
      </c>
      <c r="JA19" s="218">
        <v>60901.27</v>
      </c>
      <c r="JB19" s="218">
        <v>67231.73</v>
      </c>
      <c r="JC19" s="218">
        <v>51887.96</v>
      </c>
      <c r="JD19" s="218">
        <v>47245.79</v>
      </c>
      <c r="JE19" s="218">
        <v>45001.17</v>
      </c>
      <c r="JF19" s="218">
        <v>40444.78</v>
      </c>
      <c r="JG19" s="218">
        <v>35969.480000000003</v>
      </c>
      <c r="JH19" s="218">
        <v>36915.769999999997</v>
      </c>
      <c r="JI19" s="39">
        <v>34515.040000000001</v>
      </c>
      <c r="JJ19" s="605"/>
      <c r="JK19" s="595"/>
      <c r="JL19" s="595"/>
      <c r="JM19" s="595"/>
      <c r="JN19" s="595"/>
      <c r="JO19" s="595"/>
      <c r="JP19" s="595"/>
      <c r="JQ19" s="595"/>
      <c r="JR19" s="595"/>
      <c r="JS19" s="595"/>
      <c r="JT19" s="595"/>
      <c r="JU19" s="595"/>
      <c r="JV19" s="595"/>
      <c r="JW19" s="606"/>
    </row>
    <row r="20" spans="1:285" x14ac:dyDescent="0.2">
      <c r="B20" s="49" t="s">
        <v>208</v>
      </c>
      <c r="D20" s="210">
        <f t="shared" ref="D20:BO20" si="30">SUM(D16:D19)</f>
        <v>0</v>
      </c>
      <c r="E20" s="210">
        <f t="shared" si="30"/>
        <v>0</v>
      </c>
      <c r="F20" s="210">
        <f t="shared" si="30"/>
        <v>0</v>
      </c>
      <c r="G20" s="210">
        <f t="shared" si="30"/>
        <v>0</v>
      </c>
      <c r="H20" s="210">
        <f t="shared" si="30"/>
        <v>0</v>
      </c>
      <c r="I20" s="210">
        <f t="shared" si="30"/>
        <v>0</v>
      </c>
      <c r="J20" s="210">
        <f t="shared" si="30"/>
        <v>0</v>
      </c>
      <c r="K20" s="210">
        <f t="shared" si="30"/>
        <v>0</v>
      </c>
      <c r="L20" s="210">
        <f t="shared" si="30"/>
        <v>0</v>
      </c>
      <c r="M20" s="210">
        <f t="shared" si="30"/>
        <v>0</v>
      </c>
      <c r="N20" s="210">
        <f t="shared" si="30"/>
        <v>0</v>
      </c>
      <c r="O20" s="210">
        <f t="shared" si="30"/>
        <v>0</v>
      </c>
      <c r="P20" s="210">
        <f t="shared" si="30"/>
        <v>0</v>
      </c>
      <c r="Q20" s="210">
        <f t="shared" si="30"/>
        <v>0</v>
      </c>
      <c r="R20" s="210">
        <f t="shared" si="30"/>
        <v>0</v>
      </c>
      <c r="S20" s="210">
        <f t="shared" si="30"/>
        <v>0</v>
      </c>
      <c r="T20" s="210">
        <f t="shared" si="30"/>
        <v>0</v>
      </c>
      <c r="U20" s="210">
        <f t="shared" si="30"/>
        <v>0</v>
      </c>
      <c r="V20" s="210">
        <f t="shared" si="30"/>
        <v>0</v>
      </c>
      <c r="W20" s="210">
        <f t="shared" si="30"/>
        <v>0</v>
      </c>
      <c r="X20" s="210">
        <f t="shared" si="30"/>
        <v>0</v>
      </c>
      <c r="Y20" s="210">
        <f t="shared" si="30"/>
        <v>0</v>
      </c>
      <c r="Z20" s="210">
        <f t="shared" si="30"/>
        <v>0</v>
      </c>
      <c r="AA20" s="210">
        <f t="shared" si="30"/>
        <v>0</v>
      </c>
      <c r="AB20" s="210">
        <f t="shared" si="30"/>
        <v>0</v>
      </c>
      <c r="AC20" s="210">
        <f t="shared" si="30"/>
        <v>0</v>
      </c>
      <c r="AD20" s="210">
        <f t="shared" si="30"/>
        <v>0</v>
      </c>
      <c r="AE20" s="210">
        <f t="shared" si="30"/>
        <v>1397053.9118453788</v>
      </c>
      <c r="AF20" s="210">
        <f t="shared" si="30"/>
        <v>2017023.6500000001</v>
      </c>
      <c r="AG20" s="210">
        <f t="shared" si="30"/>
        <v>2199103.4999999995</v>
      </c>
      <c r="AH20" s="210">
        <f t="shared" si="30"/>
        <v>2321498.3200000003</v>
      </c>
      <c r="AI20" s="210">
        <f t="shared" si="30"/>
        <v>1880803.17</v>
      </c>
      <c r="AJ20" s="210">
        <f t="shared" si="30"/>
        <v>1579447.6700000002</v>
      </c>
      <c r="AK20" s="210">
        <f t="shared" si="30"/>
        <v>924989.06</v>
      </c>
      <c r="AL20" s="210">
        <f t="shared" si="30"/>
        <v>741741.29</v>
      </c>
      <c r="AM20" s="210">
        <f t="shared" si="30"/>
        <v>540071.44999999995</v>
      </c>
      <c r="AN20" s="210">
        <f t="shared" si="30"/>
        <v>448194.11</v>
      </c>
      <c r="AO20" s="210">
        <f t="shared" si="30"/>
        <v>502355.61000000004</v>
      </c>
      <c r="AP20" s="210">
        <f t="shared" si="30"/>
        <v>631089.30999999994</v>
      </c>
      <c r="AQ20" s="210">
        <f t="shared" si="30"/>
        <v>3801203.5729453173</v>
      </c>
      <c r="AR20" s="210">
        <f t="shared" si="30"/>
        <v>-423122.81999999995</v>
      </c>
      <c r="AS20" s="210">
        <f t="shared" si="30"/>
        <v>-526526.68000000005</v>
      </c>
      <c r="AT20" s="210">
        <f t="shared" si="30"/>
        <v>-580846.92999999993</v>
      </c>
      <c r="AU20" s="210">
        <f t="shared" si="30"/>
        <v>-446934.98000000004</v>
      </c>
      <c r="AV20" s="210">
        <f t="shared" si="30"/>
        <v>-346567.7</v>
      </c>
      <c r="AW20" s="210">
        <f t="shared" si="30"/>
        <v>-309047.80999999994</v>
      </c>
      <c r="AX20" s="210">
        <f t="shared" si="30"/>
        <v>-173179.94</v>
      </c>
      <c r="AY20" s="210">
        <f t="shared" si="30"/>
        <v>-150431.92000000001</v>
      </c>
      <c r="AZ20" s="210">
        <f t="shared" si="30"/>
        <v>-119506.57999999999</v>
      </c>
      <c r="BA20" s="210">
        <f t="shared" si="30"/>
        <v>-127942.80000000002</v>
      </c>
      <c r="BB20" s="210">
        <f t="shared" si="30"/>
        <v>-157601.09</v>
      </c>
      <c r="BC20" s="210">
        <f t="shared" si="30"/>
        <v>21705577.779999997</v>
      </c>
      <c r="BD20" s="210">
        <f t="shared" si="30"/>
        <v>-2886129.74</v>
      </c>
      <c r="BE20" s="210">
        <f t="shared" si="30"/>
        <v>-3423629.69</v>
      </c>
      <c r="BF20" s="210">
        <f t="shared" si="30"/>
        <v>-3086165.4000000004</v>
      </c>
      <c r="BG20" s="210">
        <f t="shared" si="30"/>
        <v>-3173008.07</v>
      </c>
      <c r="BH20" s="210">
        <f t="shared" si="30"/>
        <v>-2738826.95</v>
      </c>
      <c r="BI20" s="210">
        <f t="shared" si="30"/>
        <v>-1902626.37</v>
      </c>
      <c r="BJ20" s="210">
        <f t="shared" si="30"/>
        <v>-1249025.1299999999</v>
      </c>
      <c r="BK20" s="210">
        <f t="shared" si="30"/>
        <v>-832099.11</v>
      </c>
      <c r="BL20" s="210">
        <f t="shared" si="30"/>
        <v>-692001.87</v>
      </c>
      <c r="BM20" s="210">
        <f t="shared" si="30"/>
        <v>-728051.48</v>
      </c>
      <c r="BN20" s="210">
        <f t="shared" si="30"/>
        <v>-886588.37</v>
      </c>
      <c r="BO20" s="210">
        <f t="shared" si="30"/>
        <v>57253372.800000004</v>
      </c>
      <c r="BP20" s="210">
        <f t="shared" ref="BP20:BQ20" si="31">SUM(BP16:BP19)</f>
        <v>-3383900.12</v>
      </c>
      <c r="BQ20" s="210">
        <f t="shared" si="31"/>
        <v>-4183184.74</v>
      </c>
      <c r="BR20" s="210">
        <f>ROUND(SUM(BR16:BR19),2)</f>
        <v>-4853267.67</v>
      </c>
      <c r="BS20" s="210">
        <f t="shared" ref="BS20:ED20" si="32">ROUND(SUM(BS16:BS19),2)</f>
        <v>-3455403.42</v>
      </c>
      <c r="BT20" s="210">
        <f t="shared" si="32"/>
        <v>-3038371.59</v>
      </c>
      <c r="BU20" s="210">
        <f t="shared" si="32"/>
        <v>-2262545.36</v>
      </c>
      <c r="BV20" s="210">
        <f t="shared" si="32"/>
        <v>-1504546.58</v>
      </c>
      <c r="BW20" s="210">
        <f t="shared" si="32"/>
        <v>-1026938.39</v>
      </c>
      <c r="BX20" s="210">
        <f t="shared" si="32"/>
        <v>-707047.84</v>
      </c>
      <c r="BY20" s="210">
        <f t="shared" si="32"/>
        <v>-774441.8</v>
      </c>
      <c r="BZ20" s="210">
        <f t="shared" si="32"/>
        <v>-1097071.43</v>
      </c>
      <c r="CA20" s="210">
        <f t="shared" si="32"/>
        <v>-99718544.379999995</v>
      </c>
      <c r="CB20" s="210">
        <f t="shared" si="32"/>
        <v>7861776.5099999998</v>
      </c>
      <c r="CC20" s="210">
        <f t="shared" si="32"/>
        <v>10827851.25</v>
      </c>
      <c r="CD20" s="210">
        <f t="shared" si="32"/>
        <v>11976200.359999999</v>
      </c>
      <c r="CE20" s="210">
        <f t="shared" si="32"/>
        <v>9067277.2300000004</v>
      </c>
      <c r="CF20" s="210">
        <f t="shared" si="32"/>
        <v>9324633.9800000004</v>
      </c>
      <c r="CG20" s="210">
        <f t="shared" si="32"/>
        <v>7414526.1399999997</v>
      </c>
      <c r="CH20" s="210">
        <f t="shared" si="32"/>
        <v>4328250.3</v>
      </c>
      <c r="CI20" s="210">
        <f t="shared" si="32"/>
        <v>3677086.98</v>
      </c>
      <c r="CJ20" s="210">
        <f t="shared" si="32"/>
        <v>2347031.61</v>
      </c>
      <c r="CK20" s="210">
        <f t="shared" si="32"/>
        <v>2850989.67</v>
      </c>
      <c r="CL20" s="210">
        <f t="shared" si="32"/>
        <v>2826243.77</v>
      </c>
      <c r="CM20" s="210">
        <f t="shared" si="32"/>
        <v>-26437255.68</v>
      </c>
      <c r="CN20" s="210">
        <f t="shared" si="32"/>
        <v>2212013.31</v>
      </c>
      <c r="CO20" s="210">
        <f t="shared" si="32"/>
        <v>3995624.53</v>
      </c>
      <c r="CP20" s="210">
        <f t="shared" si="32"/>
        <v>3835518.72</v>
      </c>
      <c r="CQ20" s="210">
        <f t="shared" si="32"/>
        <v>3102129.08</v>
      </c>
      <c r="CR20" s="210">
        <f t="shared" si="32"/>
        <v>3226232.05</v>
      </c>
      <c r="CS20" s="210">
        <f t="shared" si="32"/>
        <v>2048578.4</v>
      </c>
      <c r="CT20" s="210">
        <f t="shared" si="32"/>
        <v>1337957.3899999999</v>
      </c>
      <c r="CU20" s="210">
        <f t="shared" si="32"/>
        <v>777122.16</v>
      </c>
      <c r="CV20" s="210">
        <f t="shared" si="32"/>
        <v>676286.28</v>
      </c>
      <c r="CW20" s="210">
        <f t="shared" si="32"/>
        <v>865406.01</v>
      </c>
      <c r="CX20" s="210">
        <f t="shared" si="32"/>
        <v>830140.69</v>
      </c>
      <c r="CY20" s="210">
        <f t="shared" si="32"/>
        <v>-67221992.329999998</v>
      </c>
      <c r="CZ20" s="210">
        <f t="shared" si="32"/>
        <v>7530726.8099999996</v>
      </c>
      <c r="DA20" s="210">
        <f t="shared" si="32"/>
        <v>12051619.550000001</v>
      </c>
      <c r="DB20" s="210">
        <f t="shared" si="32"/>
        <v>8291915.79</v>
      </c>
      <c r="DC20" s="210">
        <f t="shared" si="32"/>
        <v>7213039</v>
      </c>
      <c r="DD20" s="210">
        <f t="shared" si="32"/>
        <v>7419002.29</v>
      </c>
      <c r="DE20" s="210">
        <f t="shared" si="32"/>
        <v>6060767.7199999997</v>
      </c>
      <c r="DF20" s="210">
        <f t="shared" si="32"/>
        <v>4659070.67</v>
      </c>
      <c r="DG20" s="210">
        <f t="shared" si="32"/>
        <v>811778.61</v>
      </c>
      <c r="DH20" s="210">
        <f t="shared" si="32"/>
        <v>2358480.98</v>
      </c>
      <c r="DI20" s="210">
        <f t="shared" si="32"/>
        <v>2610386.67</v>
      </c>
      <c r="DJ20" s="210">
        <f t="shared" si="32"/>
        <v>2601045.73</v>
      </c>
      <c r="DK20" s="210">
        <f t="shared" si="32"/>
        <v>4888846.13</v>
      </c>
      <c r="DL20" s="212">
        <f t="shared" si="32"/>
        <v>-28737639.170000002</v>
      </c>
      <c r="DM20" s="212">
        <f t="shared" si="32"/>
        <v>4365364.93</v>
      </c>
      <c r="DN20" s="212">
        <f t="shared" si="32"/>
        <v>4558216.8499999996</v>
      </c>
      <c r="DO20" s="212">
        <f t="shared" si="32"/>
        <v>4452027.8600000003</v>
      </c>
      <c r="DP20" s="212">
        <f t="shared" si="32"/>
        <v>3805782.25</v>
      </c>
      <c r="DQ20" s="212">
        <f t="shared" si="32"/>
        <v>3449997.32</v>
      </c>
      <c r="DR20" s="212">
        <f t="shared" si="32"/>
        <v>2104122.59</v>
      </c>
      <c r="DS20" s="212">
        <f t="shared" si="32"/>
        <v>1364074.68</v>
      </c>
      <c r="DT20" s="212">
        <f t="shared" si="32"/>
        <v>1055939.8400000001</v>
      </c>
      <c r="DU20" s="212">
        <f t="shared" si="32"/>
        <v>1342758.68</v>
      </c>
      <c r="DV20" s="212">
        <f t="shared" si="32"/>
        <v>1056711.29</v>
      </c>
      <c r="DW20" s="212">
        <f t="shared" si="32"/>
        <v>2302020.2000000002</v>
      </c>
      <c r="DX20" s="212">
        <f t="shared" si="32"/>
        <v>-20147056.41</v>
      </c>
      <c r="DY20" s="212">
        <f t="shared" si="32"/>
        <v>3318624.36</v>
      </c>
      <c r="DZ20" s="212">
        <f t="shared" si="32"/>
        <v>3448126.55</v>
      </c>
      <c r="EA20" s="212">
        <f t="shared" si="32"/>
        <v>2774607.57</v>
      </c>
      <c r="EB20" s="212">
        <f t="shared" si="32"/>
        <v>3147680.68</v>
      </c>
      <c r="EC20" s="212">
        <f t="shared" si="32"/>
        <v>1689498.34</v>
      </c>
      <c r="ED20" s="212">
        <f t="shared" si="32"/>
        <v>1256417.69</v>
      </c>
      <c r="EE20" s="212">
        <f t="shared" ref="EE20:GP20" si="33">ROUND(SUM(EE16:EE19),2)</f>
        <v>971195.11</v>
      </c>
      <c r="EF20" s="212">
        <f t="shared" si="33"/>
        <v>740685.8</v>
      </c>
      <c r="EG20" s="212">
        <f t="shared" si="33"/>
        <v>663708.61</v>
      </c>
      <c r="EH20" s="212">
        <f t="shared" si="33"/>
        <v>765806.66</v>
      </c>
      <c r="EI20" s="212">
        <f t="shared" si="33"/>
        <v>1551665.25</v>
      </c>
      <c r="EJ20" s="212">
        <f t="shared" si="33"/>
        <v>-32162941.760000002</v>
      </c>
      <c r="EK20" s="212">
        <f t="shared" si="33"/>
        <v>4881960.9400000004</v>
      </c>
      <c r="EL20" s="212">
        <f t="shared" si="33"/>
        <v>5708541.3300000001</v>
      </c>
      <c r="EM20" s="212">
        <f t="shared" si="33"/>
        <v>4071548.8</v>
      </c>
      <c r="EN20" s="212">
        <f t="shared" si="33"/>
        <v>3696705.92</v>
      </c>
      <c r="EO20" s="212">
        <f t="shared" si="33"/>
        <v>2705724.04</v>
      </c>
      <c r="EP20" s="212">
        <f t="shared" si="33"/>
        <v>1803651.14</v>
      </c>
      <c r="EQ20" s="212">
        <f t="shared" si="33"/>
        <v>1137315.5</v>
      </c>
      <c r="ER20" s="212">
        <f t="shared" si="33"/>
        <v>1034657.05</v>
      </c>
      <c r="ES20" s="212">
        <f t="shared" si="33"/>
        <v>879625.92</v>
      </c>
      <c r="ET20" s="212">
        <f t="shared" si="33"/>
        <v>1315565.69</v>
      </c>
      <c r="EU20" s="212">
        <f t="shared" si="33"/>
        <v>2799866.11</v>
      </c>
      <c r="EV20" s="212">
        <f t="shared" si="33"/>
        <v>-8731990.8900000006</v>
      </c>
      <c r="EW20" s="212">
        <f t="shared" si="33"/>
        <v>1811329.48</v>
      </c>
      <c r="EX20" s="212">
        <f t="shared" si="33"/>
        <v>1575947.52</v>
      </c>
      <c r="EY20" s="212">
        <f t="shared" si="33"/>
        <v>1585186.6</v>
      </c>
      <c r="EZ20" s="212">
        <f t="shared" si="33"/>
        <v>1202324.96</v>
      </c>
      <c r="FA20" s="212">
        <f t="shared" si="33"/>
        <v>822674.86</v>
      </c>
      <c r="FB20" s="212">
        <f t="shared" si="33"/>
        <v>532976.78</v>
      </c>
      <c r="FC20" s="212">
        <f t="shared" si="33"/>
        <v>390790.25</v>
      </c>
      <c r="FD20" s="212">
        <f t="shared" si="33"/>
        <v>319392.01</v>
      </c>
      <c r="FE20" s="212">
        <f t="shared" si="33"/>
        <v>315791.28000000003</v>
      </c>
      <c r="FF20" s="212">
        <f t="shared" si="33"/>
        <v>351492.33</v>
      </c>
      <c r="FG20" s="212">
        <f t="shared" si="33"/>
        <v>566961.27</v>
      </c>
      <c r="FH20" s="212">
        <f t="shared" si="33"/>
        <v>27282744.870000001</v>
      </c>
      <c r="FI20" s="212">
        <f t="shared" si="33"/>
        <v>-3648752.29</v>
      </c>
      <c r="FJ20" s="212">
        <f t="shared" si="33"/>
        <v>-3477146.5</v>
      </c>
      <c r="FK20" s="212">
        <f t="shared" si="33"/>
        <v>-2666371.2200000002</v>
      </c>
      <c r="FL20" s="212">
        <f t="shared" si="33"/>
        <v>-2588330.0699999998</v>
      </c>
      <c r="FM20" s="212">
        <f t="shared" si="33"/>
        <v>-2203933.63</v>
      </c>
      <c r="FN20" s="212">
        <f t="shared" si="33"/>
        <v>-1319933.23</v>
      </c>
      <c r="FO20" s="212">
        <f t="shared" si="33"/>
        <v>-873244.05</v>
      </c>
      <c r="FP20" s="212">
        <f t="shared" si="33"/>
        <v>-724555.09</v>
      </c>
      <c r="FQ20" s="212">
        <f t="shared" si="33"/>
        <v>-763726.38</v>
      </c>
      <c r="FR20" s="212">
        <f t="shared" si="33"/>
        <v>-1046664.32</v>
      </c>
      <c r="FS20" s="212">
        <f t="shared" si="33"/>
        <v>-1515339.59</v>
      </c>
      <c r="FT20" s="212">
        <f t="shared" si="33"/>
        <v>-44653957.950000003</v>
      </c>
      <c r="FU20" s="212">
        <f t="shared" si="33"/>
        <v>5861962.2300000004</v>
      </c>
      <c r="FV20" s="212">
        <f t="shared" si="33"/>
        <v>5569979.7699999996</v>
      </c>
      <c r="FW20" s="212">
        <f t="shared" si="33"/>
        <v>4304581.1900000004</v>
      </c>
      <c r="FX20" s="212">
        <f t="shared" si="33"/>
        <v>4185136.88</v>
      </c>
      <c r="FY20" s="212">
        <f t="shared" si="33"/>
        <v>2299133.17</v>
      </c>
      <c r="FZ20" s="212">
        <f t="shared" si="33"/>
        <v>1785219.13</v>
      </c>
      <c r="GA20" s="212">
        <f t="shared" si="33"/>
        <v>1394774.51</v>
      </c>
      <c r="GB20" s="212">
        <f t="shared" si="33"/>
        <v>1327918.45</v>
      </c>
      <c r="GC20" s="212">
        <f t="shared" si="33"/>
        <v>1096977.75</v>
      </c>
      <c r="GD20" s="212">
        <f t="shared" si="33"/>
        <v>1447025.12</v>
      </c>
      <c r="GE20" s="212">
        <f t="shared" si="33"/>
        <v>2554325.02</v>
      </c>
      <c r="GF20" s="212">
        <f t="shared" si="33"/>
        <v>-25494357.77</v>
      </c>
      <c r="GG20" s="212">
        <f t="shared" si="33"/>
        <v>5356472.37</v>
      </c>
      <c r="GH20" s="212">
        <f t="shared" si="33"/>
        <v>5875109.8499999996</v>
      </c>
      <c r="GI20" s="212">
        <f t="shared" si="33"/>
        <v>4645611.5999999996</v>
      </c>
      <c r="GJ20" s="212">
        <f t="shared" si="33"/>
        <v>4116038.54</v>
      </c>
      <c r="GK20" s="212">
        <f t="shared" si="33"/>
        <v>2914547.87</v>
      </c>
      <c r="GL20" s="212">
        <f t="shared" si="33"/>
        <v>1939375.87</v>
      </c>
      <c r="GM20" s="212">
        <f t="shared" si="33"/>
        <v>1232941.44</v>
      </c>
      <c r="GN20" s="212">
        <f t="shared" si="33"/>
        <v>1018426.4</v>
      </c>
      <c r="GO20" s="212">
        <f t="shared" si="33"/>
        <v>912941.2</v>
      </c>
      <c r="GP20" s="212">
        <f t="shared" si="33"/>
        <v>1152738</v>
      </c>
      <c r="GQ20" s="212">
        <f t="shared" ref="GQ20:IX20" si="34">ROUND(SUM(GQ16:GQ19),2)</f>
        <v>2515437.25</v>
      </c>
      <c r="GR20" s="212">
        <f t="shared" si="34"/>
        <v>-13324528.6</v>
      </c>
      <c r="GS20" s="212">
        <f t="shared" si="34"/>
        <v>2295412.52</v>
      </c>
      <c r="GT20" s="212">
        <f t="shared" si="34"/>
        <v>2042153.14</v>
      </c>
      <c r="GU20" s="212">
        <f t="shared" si="34"/>
        <v>2058962.33</v>
      </c>
      <c r="GV20" s="212">
        <f t="shared" si="34"/>
        <v>1862145.79</v>
      </c>
      <c r="GW20" s="212">
        <f t="shared" si="34"/>
        <v>1266653.7</v>
      </c>
      <c r="GX20" s="212">
        <f t="shared" si="34"/>
        <v>665587.78</v>
      </c>
      <c r="GY20" s="212">
        <f t="shared" si="34"/>
        <v>651084.79</v>
      </c>
      <c r="GZ20" s="212">
        <f t="shared" si="34"/>
        <v>392864.38</v>
      </c>
      <c r="HA20" s="212">
        <f t="shared" si="34"/>
        <v>484072.93</v>
      </c>
      <c r="HB20" s="212">
        <f t="shared" si="34"/>
        <v>541112.47</v>
      </c>
      <c r="HC20" s="212">
        <f t="shared" si="34"/>
        <v>1118308.28</v>
      </c>
      <c r="HD20" s="212">
        <f t="shared" si="34"/>
        <v>-49368573.159999996</v>
      </c>
      <c r="HE20" s="212">
        <f t="shared" si="34"/>
        <v>7214713.6500000004</v>
      </c>
      <c r="HF20" s="212">
        <f t="shared" si="34"/>
        <v>6947992.5499999998</v>
      </c>
      <c r="HG20" s="212">
        <f t="shared" si="34"/>
        <v>8261479.79</v>
      </c>
      <c r="HH20" s="212">
        <f t="shared" si="34"/>
        <v>6203252.7300000004</v>
      </c>
      <c r="HI20" s="212">
        <f t="shared" si="34"/>
        <v>3957636.64</v>
      </c>
      <c r="HJ20" s="212">
        <f t="shared" si="34"/>
        <v>2535184.83</v>
      </c>
      <c r="HK20" s="212">
        <f t="shared" si="34"/>
        <v>1814255.86</v>
      </c>
      <c r="HL20" s="212">
        <f t="shared" si="34"/>
        <v>1519748.24</v>
      </c>
      <c r="HM20" s="212">
        <f t="shared" si="34"/>
        <v>1475012.12</v>
      </c>
      <c r="HN20" s="212">
        <f t="shared" si="34"/>
        <v>1931151.77</v>
      </c>
      <c r="HO20" s="212">
        <f t="shared" si="34"/>
        <v>4568914.3899999997</v>
      </c>
      <c r="HP20" s="212">
        <f t="shared" si="34"/>
        <v>-9254572.2599999998</v>
      </c>
      <c r="HQ20" s="212">
        <f t="shared" si="34"/>
        <v>2023788.11</v>
      </c>
      <c r="HR20" s="212">
        <f t="shared" si="34"/>
        <v>2065633.52</v>
      </c>
      <c r="HS20" s="212">
        <f t="shared" si="34"/>
        <v>1911172.63</v>
      </c>
      <c r="HT20" s="212">
        <f t="shared" si="34"/>
        <v>1824034.16</v>
      </c>
      <c r="HU20" s="212">
        <f t="shared" si="34"/>
        <v>1101094.8999999999</v>
      </c>
      <c r="HV20" s="212">
        <f t="shared" si="34"/>
        <v>5486328.9800000004</v>
      </c>
      <c r="HW20" s="212">
        <f t="shared" si="34"/>
        <v>657093.32999999996</v>
      </c>
      <c r="HX20" s="212">
        <f t="shared" si="34"/>
        <v>456561.53</v>
      </c>
      <c r="HY20" s="212">
        <f t="shared" si="34"/>
        <v>432477.59</v>
      </c>
      <c r="HZ20" s="212">
        <f t="shared" si="34"/>
        <v>513102.97</v>
      </c>
      <c r="IA20" s="212">
        <f t="shared" si="34"/>
        <v>968834.95</v>
      </c>
      <c r="IB20" s="212">
        <f t="shared" si="34"/>
        <v>11956455.82</v>
      </c>
      <c r="IC20" s="212">
        <f t="shared" si="34"/>
        <v>-2440105.84</v>
      </c>
      <c r="ID20" s="212">
        <f t="shared" si="34"/>
        <v>-2482089.69</v>
      </c>
      <c r="IE20" s="212">
        <f t="shared" si="34"/>
        <v>-2644774.5699999998</v>
      </c>
      <c r="IF20" s="212">
        <f t="shared" si="34"/>
        <v>-2290482.69</v>
      </c>
      <c r="IG20" s="212">
        <f t="shared" si="34"/>
        <v>-1359283.71</v>
      </c>
      <c r="IH20" s="212">
        <f t="shared" si="34"/>
        <v>-993785.62</v>
      </c>
      <c r="II20" s="212">
        <f t="shared" si="34"/>
        <v>-620439.25</v>
      </c>
      <c r="IJ20" s="212">
        <f t="shared" si="34"/>
        <v>-453755.17</v>
      </c>
      <c r="IK20" s="212">
        <f t="shared" si="34"/>
        <v>-481713.91999999998</v>
      </c>
      <c r="IL20" s="212">
        <f t="shared" si="34"/>
        <v>-673704.38</v>
      </c>
      <c r="IM20" s="212">
        <f t="shared" si="34"/>
        <v>-1377326.25</v>
      </c>
      <c r="IN20" s="212">
        <f t="shared" si="34"/>
        <v>-522619.94</v>
      </c>
      <c r="IO20" s="212">
        <f t="shared" si="34"/>
        <v>-85235.6</v>
      </c>
      <c r="IP20" s="212">
        <f t="shared" si="34"/>
        <v>-86857.19</v>
      </c>
      <c r="IQ20" s="212">
        <f t="shared" si="34"/>
        <v>-71994.570000000007</v>
      </c>
      <c r="IR20" s="212">
        <f t="shared" si="34"/>
        <v>-60597.72</v>
      </c>
      <c r="IS20" s="212">
        <f t="shared" si="34"/>
        <v>-51116.17</v>
      </c>
      <c r="IT20" s="212">
        <f t="shared" si="34"/>
        <v>-32470.27</v>
      </c>
      <c r="IU20" s="212">
        <f t="shared" si="34"/>
        <v>-16461.09</v>
      </c>
      <c r="IV20" s="212">
        <f t="shared" si="34"/>
        <v>-534.04</v>
      </c>
      <c r="IW20" s="212">
        <f t="shared" si="34"/>
        <v>2602.62</v>
      </c>
      <c r="IX20" s="212">
        <f t="shared" si="34"/>
        <v>701.17</v>
      </c>
      <c r="IY20" s="212">
        <f t="shared" ref="IY20:JI20" si="35">ROUND(SUM(IY16:IY19),2)</f>
        <v>-1951.54</v>
      </c>
      <c r="IZ20" s="212">
        <f t="shared" si="35"/>
        <v>11656891.789999999</v>
      </c>
      <c r="JA20" s="212">
        <f t="shared" si="35"/>
        <v>-2142255.1800000002</v>
      </c>
      <c r="JB20" s="212">
        <f t="shared" si="35"/>
        <v>-1873022.29</v>
      </c>
      <c r="JC20" s="212">
        <f t="shared" si="35"/>
        <v>-1847059.22</v>
      </c>
      <c r="JD20" s="212">
        <f t="shared" si="35"/>
        <v>-1692585.8</v>
      </c>
      <c r="JE20" s="212">
        <f t="shared" si="35"/>
        <v>-1323644.17</v>
      </c>
      <c r="JF20" s="212">
        <f t="shared" si="35"/>
        <v>-528665.68999999994</v>
      </c>
      <c r="JG20" s="212">
        <f t="shared" si="35"/>
        <v>-446524.31</v>
      </c>
      <c r="JH20" s="212">
        <f t="shared" si="35"/>
        <v>-310040.74</v>
      </c>
      <c r="JI20" s="212">
        <f t="shared" si="35"/>
        <v>-322461.63</v>
      </c>
      <c r="JJ20" s="609"/>
      <c r="JK20" s="599"/>
      <c r="JL20" s="599"/>
      <c r="JM20" s="599"/>
      <c r="JN20" s="599"/>
      <c r="JO20" s="599"/>
      <c r="JP20" s="599"/>
      <c r="JQ20" s="599"/>
      <c r="JR20" s="599"/>
      <c r="JS20" s="599"/>
      <c r="JT20" s="599"/>
      <c r="JU20" s="599"/>
      <c r="JV20" s="599"/>
      <c r="JW20" s="610"/>
    </row>
    <row r="21" spans="1:285" x14ac:dyDescent="0.2">
      <c r="B21" s="49" t="s">
        <v>209</v>
      </c>
      <c r="D21" s="76">
        <f t="shared" ref="D21:BO21" si="36">+D15+D20</f>
        <v>0</v>
      </c>
      <c r="E21" s="76">
        <f t="shared" si="36"/>
        <v>0</v>
      </c>
      <c r="F21" s="76">
        <f t="shared" si="36"/>
        <v>0</v>
      </c>
      <c r="G21" s="76">
        <f t="shared" si="36"/>
        <v>0</v>
      </c>
      <c r="H21" s="76">
        <f t="shared" si="36"/>
        <v>0</v>
      </c>
      <c r="I21" s="76">
        <f t="shared" si="36"/>
        <v>0</v>
      </c>
      <c r="J21" s="76">
        <f t="shared" si="36"/>
        <v>0</v>
      </c>
      <c r="K21" s="76">
        <f t="shared" si="36"/>
        <v>0</v>
      </c>
      <c r="L21" s="76">
        <f t="shared" si="36"/>
        <v>0</v>
      </c>
      <c r="M21" s="76">
        <f t="shared" si="36"/>
        <v>0</v>
      </c>
      <c r="N21" s="76">
        <f t="shared" si="36"/>
        <v>0</v>
      </c>
      <c r="O21" s="76">
        <f t="shared" si="36"/>
        <v>0</v>
      </c>
      <c r="P21" s="76">
        <f t="shared" si="36"/>
        <v>0</v>
      </c>
      <c r="Q21" s="76">
        <f t="shared" si="36"/>
        <v>0</v>
      </c>
      <c r="R21" s="76">
        <f t="shared" si="36"/>
        <v>0</v>
      </c>
      <c r="S21" s="76">
        <f t="shared" si="36"/>
        <v>0</v>
      </c>
      <c r="T21" s="76">
        <f t="shared" si="36"/>
        <v>0</v>
      </c>
      <c r="U21" s="76">
        <f t="shared" si="36"/>
        <v>0</v>
      </c>
      <c r="V21" s="76">
        <f t="shared" si="36"/>
        <v>0</v>
      </c>
      <c r="W21" s="76">
        <f t="shared" si="36"/>
        <v>0</v>
      </c>
      <c r="X21" s="76">
        <f t="shared" si="36"/>
        <v>0</v>
      </c>
      <c r="Y21" s="76">
        <f t="shared" si="36"/>
        <v>0</v>
      </c>
      <c r="Z21" s="76">
        <f t="shared" si="36"/>
        <v>0</v>
      </c>
      <c r="AA21" s="76">
        <f t="shared" si="36"/>
        <v>0</v>
      </c>
      <c r="AB21" s="76">
        <f t="shared" si="36"/>
        <v>0</v>
      </c>
      <c r="AC21" s="76">
        <f t="shared" si="36"/>
        <v>0</v>
      </c>
      <c r="AD21" s="76">
        <f t="shared" si="36"/>
        <v>0</v>
      </c>
      <c r="AE21" s="76">
        <f t="shared" si="36"/>
        <v>-13917373.388154622</v>
      </c>
      <c r="AF21" s="76">
        <f t="shared" si="36"/>
        <v>-11900349.74</v>
      </c>
      <c r="AG21" s="76">
        <f t="shared" si="36"/>
        <v>-9701246.2400000002</v>
      </c>
      <c r="AH21" s="76">
        <f t="shared" si="36"/>
        <v>-7379747.9199999999</v>
      </c>
      <c r="AI21" s="76">
        <f t="shared" si="36"/>
        <v>-5498944.75</v>
      </c>
      <c r="AJ21" s="76">
        <f t="shared" si="36"/>
        <v>-3919497.08</v>
      </c>
      <c r="AK21" s="76">
        <f t="shared" si="36"/>
        <v>-2994508.02</v>
      </c>
      <c r="AL21" s="76">
        <f t="shared" si="36"/>
        <v>-2252766.73</v>
      </c>
      <c r="AM21" s="76">
        <f t="shared" si="36"/>
        <v>-1712695.28</v>
      </c>
      <c r="AN21" s="76">
        <f t="shared" si="36"/>
        <v>-1264501.17</v>
      </c>
      <c r="AO21" s="76">
        <f t="shared" si="36"/>
        <v>-762145.55999999982</v>
      </c>
      <c r="AP21" s="76">
        <f t="shared" si="36"/>
        <v>-131056.25000000012</v>
      </c>
      <c r="AQ21" s="76">
        <f t="shared" si="36"/>
        <v>3670147.3229453173</v>
      </c>
      <c r="AR21" s="76">
        <f t="shared" si="36"/>
        <v>3247024.5</v>
      </c>
      <c r="AS21" s="76">
        <f t="shared" si="36"/>
        <v>2720497.82</v>
      </c>
      <c r="AT21" s="76">
        <f t="shared" si="36"/>
        <v>2139650.8899999997</v>
      </c>
      <c r="AU21" s="76">
        <f t="shared" si="36"/>
        <v>1692715.9100000001</v>
      </c>
      <c r="AV21" s="76">
        <f t="shared" si="36"/>
        <v>1346148.21</v>
      </c>
      <c r="AW21" s="76">
        <f t="shared" si="36"/>
        <v>1037100.4</v>
      </c>
      <c r="AX21" s="76">
        <f t="shared" si="36"/>
        <v>863920.46</v>
      </c>
      <c r="AY21" s="76">
        <f t="shared" si="36"/>
        <v>713488.53999999992</v>
      </c>
      <c r="AZ21" s="162">
        <f t="shared" si="36"/>
        <v>593981.96000000008</v>
      </c>
      <c r="BA21" s="162">
        <f t="shared" si="36"/>
        <v>466039.15999999992</v>
      </c>
      <c r="BB21" s="162">
        <f t="shared" si="36"/>
        <v>308438.06999999995</v>
      </c>
      <c r="BC21" s="162">
        <f t="shared" si="36"/>
        <v>22014015.849999998</v>
      </c>
      <c r="BD21" s="162">
        <f t="shared" si="36"/>
        <v>19127886.109999999</v>
      </c>
      <c r="BE21" s="162">
        <f t="shared" si="36"/>
        <v>15704256.42</v>
      </c>
      <c r="BF21" s="162">
        <f t="shared" si="36"/>
        <v>12618091.02</v>
      </c>
      <c r="BG21" s="162">
        <f t="shared" si="36"/>
        <v>9445082.9499999993</v>
      </c>
      <c r="BH21" s="162">
        <f t="shared" si="36"/>
        <v>6706255.9999999991</v>
      </c>
      <c r="BI21" s="162">
        <f t="shared" si="36"/>
        <v>4803629.63</v>
      </c>
      <c r="BJ21" s="162">
        <f t="shared" si="36"/>
        <v>3554604.5</v>
      </c>
      <c r="BK21" s="162">
        <f t="shared" si="36"/>
        <v>2722505.39</v>
      </c>
      <c r="BL21" s="162">
        <f t="shared" si="36"/>
        <v>2030503.52</v>
      </c>
      <c r="BM21" s="162">
        <f t="shared" si="36"/>
        <v>1302452.04</v>
      </c>
      <c r="BN21" s="162">
        <f t="shared" si="36"/>
        <v>415863.67000000004</v>
      </c>
      <c r="BO21" s="162">
        <f t="shared" si="36"/>
        <v>57669236.470000006</v>
      </c>
      <c r="BP21" s="162">
        <f t="shared" ref="BP21:CU21" si="37">+BP15+BP20</f>
        <v>54285336.350000001</v>
      </c>
      <c r="BQ21" s="162">
        <f t="shared" si="37"/>
        <v>50102151.609999999</v>
      </c>
      <c r="BR21" s="162">
        <f t="shared" si="37"/>
        <v>45248884.360000007</v>
      </c>
      <c r="BS21" s="162">
        <f t="shared" si="37"/>
        <v>41793480.939999998</v>
      </c>
      <c r="BT21" s="162">
        <f t="shared" si="37"/>
        <v>38755109.349999994</v>
      </c>
      <c r="BU21" s="162">
        <f t="shared" si="37"/>
        <v>36492563.990000002</v>
      </c>
      <c r="BV21" s="162">
        <f t="shared" si="37"/>
        <v>34988017.410000004</v>
      </c>
      <c r="BW21" s="162">
        <f t="shared" si="37"/>
        <v>33961079.019999996</v>
      </c>
      <c r="BX21" s="162">
        <f t="shared" si="37"/>
        <v>33254031.180000003</v>
      </c>
      <c r="BY21" s="162">
        <f t="shared" si="37"/>
        <v>32479589.379999999</v>
      </c>
      <c r="BZ21" s="162">
        <f t="shared" si="37"/>
        <v>31382517.949999999</v>
      </c>
      <c r="CA21" s="162">
        <f t="shared" si="37"/>
        <v>-68336026.429999992</v>
      </c>
      <c r="CB21" s="162">
        <f t="shared" si="37"/>
        <v>-60474249.920000009</v>
      </c>
      <c r="CC21" s="162">
        <f t="shared" si="37"/>
        <v>-49646398.670000002</v>
      </c>
      <c r="CD21" s="162">
        <f t="shared" si="37"/>
        <v>-37670198.310000002</v>
      </c>
      <c r="CE21" s="162">
        <f t="shared" si="37"/>
        <v>-28602921.080000002</v>
      </c>
      <c r="CF21" s="162">
        <f t="shared" si="37"/>
        <v>-19278287.099999998</v>
      </c>
      <c r="CG21" s="162">
        <f t="shared" si="37"/>
        <v>-11863760.960000001</v>
      </c>
      <c r="CH21" s="162">
        <f t="shared" si="37"/>
        <v>-7535510.6600000011</v>
      </c>
      <c r="CI21" s="213">
        <f t="shared" si="37"/>
        <v>-3858423.68</v>
      </c>
      <c r="CJ21" s="162">
        <f t="shared" si="37"/>
        <v>-1511392.0700000003</v>
      </c>
      <c r="CK21" s="162">
        <f t="shared" si="37"/>
        <v>1339597.5999999999</v>
      </c>
      <c r="CL21" s="162">
        <f t="shared" si="37"/>
        <v>4165841.37</v>
      </c>
      <c r="CM21" s="162">
        <f t="shared" si="37"/>
        <v>-22271414.309999999</v>
      </c>
      <c r="CN21" s="162">
        <f t="shared" si="37"/>
        <v>-20059401</v>
      </c>
      <c r="CO21" s="162">
        <f t="shared" si="37"/>
        <v>-16063776.470000001</v>
      </c>
      <c r="CP21" s="162">
        <f t="shared" si="37"/>
        <v>-12228257.75</v>
      </c>
      <c r="CQ21" s="162">
        <f t="shared" si="37"/>
        <v>-9126128.6699999999</v>
      </c>
      <c r="CR21" s="162">
        <f t="shared" si="37"/>
        <v>-5899896.6200000001</v>
      </c>
      <c r="CS21" s="162">
        <f t="shared" si="37"/>
        <v>-3851318.22</v>
      </c>
      <c r="CT21" s="162">
        <f t="shared" si="37"/>
        <v>-2513360.83</v>
      </c>
      <c r="CU21" s="162">
        <f t="shared" si="37"/>
        <v>-1736238.67</v>
      </c>
      <c r="CV21" s="162">
        <v>-1059952.3899999999</v>
      </c>
      <c r="CW21" s="162">
        <f t="shared" ref="CW21:FH21" si="38">+CW15+CW20</f>
        <v>-194546.37999999989</v>
      </c>
      <c r="CX21" s="162">
        <f t="shared" si="38"/>
        <v>635594.30999999994</v>
      </c>
      <c r="CY21" s="162">
        <f t="shared" si="38"/>
        <v>-66586398.019999996</v>
      </c>
      <c r="CZ21" s="162">
        <f t="shared" si="38"/>
        <v>-59055671.210000001</v>
      </c>
      <c r="DA21" s="162">
        <f t="shared" si="38"/>
        <v>-47004051.659999996</v>
      </c>
      <c r="DB21" s="162">
        <f t="shared" si="38"/>
        <v>-38712135.869999997</v>
      </c>
      <c r="DC21" s="162">
        <f t="shared" si="38"/>
        <v>-31499096.869999997</v>
      </c>
      <c r="DD21" s="162">
        <f t="shared" si="38"/>
        <v>-24080094.580000002</v>
      </c>
      <c r="DE21" s="162">
        <f t="shared" si="38"/>
        <v>-18019326.859999999</v>
      </c>
      <c r="DF21" s="162">
        <f t="shared" si="38"/>
        <v>-13360256.189999999</v>
      </c>
      <c r="DG21" s="162">
        <f t="shared" si="38"/>
        <v>-12548477.58</v>
      </c>
      <c r="DH21" s="162">
        <f t="shared" si="38"/>
        <v>-10189996.6</v>
      </c>
      <c r="DI21" s="162">
        <f t="shared" si="38"/>
        <v>-7579609.9299999997</v>
      </c>
      <c r="DJ21" s="162">
        <f t="shared" si="38"/>
        <v>-4978564.1999999993</v>
      </c>
      <c r="DK21" s="162">
        <f t="shared" si="38"/>
        <v>-89718.070000000298</v>
      </c>
      <c r="DL21" s="196">
        <f t="shared" si="38"/>
        <v>-28827357.240000002</v>
      </c>
      <c r="DM21" s="196">
        <f t="shared" si="38"/>
        <v>-24461992.309999999</v>
      </c>
      <c r="DN21" s="196">
        <f t="shared" si="38"/>
        <v>-19903775.460000001</v>
      </c>
      <c r="DO21" s="196">
        <f t="shared" si="38"/>
        <v>-15451747.600000001</v>
      </c>
      <c r="DP21" s="196">
        <f t="shared" si="38"/>
        <v>-11645965.35</v>
      </c>
      <c r="DQ21" s="196">
        <f t="shared" si="38"/>
        <v>-8195968.0299999993</v>
      </c>
      <c r="DR21" s="196">
        <f t="shared" si="38"/>
        <v>-6091845.4400000004</v>
      </c>
      <c r="DS21" s="196">
        <f t="shared" si="38"/>
        <v>-4727770.7600000007</v>
      </c>
      <c r="DT21" s="196">
        <f t="shared" si="38"/>
        <v>-3671830.92</v>
      </c>
      <c r="DU21" s="196">
        <f t="shared" si="38"/>
        <v>-2329072.2400000002</v>
      </c>
      <c r="DV21" s="196">
        <f t="shared" si="38"/>
        <v>-1272360.9500000002</v>
      </c>
      <c r="DW21" s="196">
        <f t="shared" si="38"/>
        <v>1029659.2500000002</v>
      </c>
      <c r="DX21" s="196">
        <f t="shared" si="38"/>
        <v>-19117397.16</v>
      </c>
      <c r="DY21" s="196">
        <f t="shared" si="38"/>
        <v>-15798772.800000001</v>
      </c>
      <c r="DZ21" s="196">
        <f t="shared" si="38"/>
        <v>-12350646.25</v>
      </c>
      <c r="EA21" s="196">
        <f t="shared" si="38"/>
        <v>-9576038.6799999997</v>
      </c>
      <c r="EB21" s="196">
        <f t="shared" si="38"/>
        <v>-6428358</v>
      </c>
      <c r="EC21" s="196">
        <f t="shared" si="38"/>
        <v>-4738859.66</v>
      </c>
      <c r="ED21" s="196">
        <f t="shared" si="38"/>
        <v>-3482441.97</v>
      </c>
      <c r="EE21" s="196">
        <f t="shared" si="38"/>
        <v>-2511246.8600000003</v>
      </c>
      <c r="EF21" s="196">
        <f t="shared" si="38"/>
        <v>-1770561.0599999998</v>
      </c>
      <c r="EG21" s="196">
        <f t="shared" si="38"/>
        <v>-1106852.4500000002</v>
      </c>
      <c r="EH21" s="196">
        <f t="shared" si="38"/>
        <v>-341045.78999999992</v>
      </c>
      <c r="EI21" s="196">
        <f t="shared" si="38"/>
        <v>1210619.46</v>
      </c>
      <c r="EJ21" s="196">
        <f t="shared" si="38"/>
        <v>-30952322.300000001</v>
      </c>
      <c r="EK21" s="196">
        <f t="shared" si="38"/>
        <v>-26070361.359999999</v>
      </c>
      <c r="EL21" s="196">
        <f t="shared" si="38"/>
        <v>-20361820.030000001</v>
      </c>
      <c r="EM21" s="196">
        <f t="shared" si="38"/>
        <v>-16290271.23</v>
      </c>
      <c r="EN21" s="196">
        <f t="shared" si="38"/>
        <v>-12593565.310000001</v>
      </c>
      <c r="EO21" s="196">
        <f t="shared" si="38"/>
        <v>-9887841.2699999996</v>
      </c>
      <c r="EP21" s="196">
        <f t="shared" si="38"/>
        <v>-8084190.1299999999</v>
      </c>
      <c r="EQ21" s="196">
        <f t="shared" si="38"/>
        <v>-6946874.6299999999</v>
      </c>
      <c r="ER21" s="196">
        <f t="shared" si="38"/>
        <v>-5912217.5800000001</v>
      </c>
      <c r="ES21" s="196">
        <f t="shared" si="38"/>
        <v>-5032591.66</v>
      </c>
      <c r="ET21" s="196">
        <f t="shared" si="38"/>
        <v>-3717025.97</v>
      </c>
      <c r="EU21" s="196">
        <f t="shared" si="38"/>
        <v>-917159.86000000034</v>
      </c>
      <c r="EV21" s="196">
        <f t="shared" si="38"/>
        <v>-9649150.75</v>
      </c>
      <c r="EW21" s="196">
        <f t="shared" si="38"/>
        <v>-7837821.2699999996</v>
      </c>
      <c r="EX21" s="196">
        <f t="shared" si="38"/>
        <v>-6261873.75</v>
      </c>
      <c r="EY21" s="196">
        <f t="shared" si="38"/>
        <v>-4676687.1500000004</v>
      </c>
      <c r="EZ21" s="196">
        <f t="shared" si="38"/>
        <v>-3474362.1900000004</v>
      </c>
      <c r="FA21" s="196">
        <f t="shared" si="38"/>
        <v>-2651687.33</v>
      </c>
      <c r="FB21" s="196">
        <f t="shared" si="38"/>
        <v>-2118710.5499999998</v>
      </c>
      <c r="FC21" s="196">
        <f t="shared" si="38"/>
        <v>-1727920.2999999998</v>
      </c>
      <c r="FD21" s="196">
        <f t="shared" si="38"/>
        <v>-1408528.29</v>
      </c>
      <c r="FE21" s="196">
        <f t="shared" si="38"/>
        <v>-1092737.01</v>
      </c>
      <c r="FF21" s="196">
        <f t="shared" si="38"/>
        <v>-741244.67999999993</v>
      </c>
      <c r="FG21" s="196">
        <f t="shared" si="38"/>
        <v>-174283.41000000003</v>
      </c>
      <c r="FH21" s="196">
        <f t="shared" si="38"/>
        <v>27108461.460000001</v>
      </c>
      <c r="FI21" s="196">
        <f t="shared" ref="FI21:HT21" si="39">+FI15+FI20</f>
        <v>23459709.170000002</v>
      </c>
      <c r="FJ21" s="196">
        <f t="shared" si="39"/>
        <v>19982562.670000002</v>
      </c>
      <c r="FK21" s="196">
        <f t="shared" si="39"/>
        <v>17316191.450000003</v>
      </c>
      <c r="FL21" s="196">
        <f t="shared" si="39"/>
        <v>14727861.379999999</v>
      </c>
      <c r="FM21" s="196">
        <f t="shared" si="39"/>
        <v>12523927.75</v>
      </c>
      <c r="FN21" s="196">
        <f t="shared" si="39"/>
        <v>11203994.52</v>
      </c>
      <c r="FO21" s="196">
        <f t="shared" si="39"/>
        <v>10330750.469999999</v>
      </c>
      <c r="FP21" s="196">
        <f t="shared" si="39"/>
        <v>9606195.3800000008</v>
      </c>
      <c r="FQ21" s="196">
        <f t="shared" si="39"/>
        <v>8842469</v>
      </c>
      <c r="FR21" s="196">
        <f t="shared" si="39"/>
        <v>7795804.6799999997</v>
      </c>
      <c r="FS21" s="196">
        <f t="shared" si="39"/>
        <v>6280465.0899999999</v>
      </c>
      <c r="FT21" s="196">
        <f t="shared" si="39"/>
        <v>-38373492.859999999</v>
      </c>
      <c r="FU21" s="196">
        <f t="shared" si="39"/>
        <v>-32511530.629999999</v>
      </c>
      <c r="FV21" s="196">
        <f t="shared" si="39"/>
        <v>-26941550.859999999</v>
      </c>
      <c r="FW21" s="196">
        <f t="shared" si="39"/>
        <v>-22636969.669999998</v>
      </c>
      <c r="FX21" s="196">
        <f t="shared" si="39"/>
        <v>-18451832.790000003</v>
      </c>
      <c r="FY21" s="196">
        <f t="shared" si="39"/>
        <v>-16152699.619999999</v>
      </c>
      <c r="FZ21" s="196">
        <f t="shared" si="39"/>
        <v>-14367480.489999998</v>
      </c>
      <c r="GA21" s="196">
        <f t="shared" si="39"/>
        <v>-12972705.98</v>
      </c>
      <c r="GB21" s="196">
        <f t="shared" si="39"/>
        <v>-11644787.530000001</v>
      </c>
      <c r="GC21" s="196">
        <f t="shared" si="39"/>
        <v>-10547809.779999999</v>
      </c>
      <c r="GD21" s="196">
        <f t="shared" si="39"/>
        <v>-9100784.6600000001</v>
      </c>
      <c r="GE21" s="196">
        <f t="shared" si="39"/>
        <v>-6546459.6400000006</v>
      </c>
      <c r="GF21" s="196">
        <f t="shared" si="39"/>
        <v>-32040817.41</v>
      </c>
      <c r="GG21" s="196">
        <f t="shared" si="39"/>
        <v>-26684345.039999999</v>
      </c>
      <c r="GH21" s="196">
        <f t="shared" si="39"/>
        <v>-20809235.189999998</v>
      </c>
      <c r="GI21" s="196">
        <f t="shared" si="39"/>
        <v>-16163623.590000002</v>
      </c>
      <c r="GJ21" s="196">
        <f t="shared" si="39"/>
        <v>-12047585.050000001</v>
      </c>
      <c r="GK21" s="196">
        <f t="shared" si="39"/>
        <v>-9133037.1799999997</v>
      </c>
      <c r="GL21" s="196">
        <f t="shared" si="39"/>
        <v>-7193661.3099999996</v>
      </c>
      <c r="GM21" s="196">
        <f t="shared" si="39"/>
        <v>-5960719.8699999992</v>
      </c>
      <c r="GN21" s="196">
        <f t="shared" si="39"/>
        <v>-4942293.47</v>
      </c>
      <c r="GO21" s="196">
        <f t="shared" si="39"/>
        <v>-4029352.2699999996</v>
      </c>
      <c r="GP21" s="196">
        <f t="shared" si="39"/>
        <v>-2876614.27</v>
      </c>
      <c r="GQ21" s="196">
        <f t="shared" si="39"/>
        <v>-361177.02</v>
      </c>
      <c r="GR21" s="196">
        <f t="shared" si="39"/>
        <v>-13685705.619999999</v>
      </c>
      <c r="GS21" s="196">
        <f t="shared" si="39"/>
        <v>-11390293.1</v>
      </c>
      <c r="GT21" s="196">
        <f t="shared" si="39"/>
        <v>-9348139.959999999</v>
      </c>
      <c r="GU21" s="196">
        <f t="shared" si="39"/>
        <v>-7289177.6300000008</v>
      </c>
      <c r="GV21" s="196">
        <f t="shared" si="39"/>
        <v>-5427031.8399999999</v>
      </c>
      <c r="GW21" s="196">
        <f t="shared" si="39"/>
        <v>-4160378.1399999997</v>
      </c>
      <c r="GX21" s="196">
        <f t="shared" si="39"/>
        <v>-3494790.3600000003</v>
      </c>
      <c r="GY21" s="196">
        <f t="shared" si="39"/>
        <v>-2843705.57</v>
      </c>
      <c r="GZ21" s="196">
        <f t="shared" si="39"/>
        <v>-2450841.19</v>
      </c>
      <c r="HA21" s="196">
        <f t="shared" si="39"/>
        <v>-1966768.26</v>
      </c>
      <c r="HB21" s="196">
        <f t="shared" si="39"/>
        <v>-1425655.79</v>
      </c>
      <c r="HC21" s="196">
        <f t="shared" si="39"/>
        <v>-307347.51</v>
      </c>
      <c r="HD21" s="196">
        <f t="shared" si="39"/>
        <v>-49675920.669999994</v>
      </c>
      <c r="HE21" s="196">
        <f t="shared" si="39"/>
        <v>-42461207.020000003</v>
      </c>
      <c r="HF21" s="196">
        <f t="shared" si="39"/>
        <v>-35513214.470000006</v>
      </c>
      <c r="HG21" s="196">
        <f t="shared" si="39"/>
        <v>-27251734.68</v>
      </c>
      <c r="HH21" s="196">
        <f t="shared" si="39"/>
        <v>-21048481.949999999</v>
      </c>
      <c r="HI21" s="196">
        <f t="shared" si="39"/>
        <v>-17090845.309999999</v>
      </c>
      <c r="HJ21" s="196">
        <f t="shared" si="39"/>
        <v>-14555660.479999999</v>
      </c>
      <c r="HK21" s="196">
        <f t="shared" si="39"/>
        <v>-12741404.620000001</v>
      </c>
      <c r="HL21" s="196">
        <f t="shared" si="39"/>
        <v>-11221656.379999999</v>
      </c>
      <c r="HM21" s="196">
        <f t="shared" si="39"/>
        <v>-9746644.2600000016</v>
      </c>
      <c r="HN21" s="196">
        <f t="shared" si="39"/>
        <v>-7815492.4900000002</v>
      </c>
      <c r="HO21" s="196">
        <f t="shared" si="39"/>
        <v>-3246578.1000000006</v>
      </c>
      <c r="HP21" s="196">
        <f t="shared" si="39"/>
        <v>-12501150.359999999</v>
      </c>
      <c r="HQ21" s="196">
        <f t="shared" si="39"/>
        <v>-10477362.25</v>
      </c>
      <c r="HR21" s="196">
        <f t="shared" si="39"/>
        <v>-8411728.7300000004</v>
      </c>
      <c r="HS21" s="196">
        <f t="shared" si="39"/>
        <v>-6500556.1000000006</v>
      </c>
      <c r="HT21" s="196">
        <f t="shared" si="39"/>
        <v>-4676521.9399999995</v>
      </c>
      <c r="HU21" s="196">
        <f t="shared" ref="HU21:IX21" si="40">+HU15+HU20</f>
        <v>-3575427.0400000005</v>
      </c>
      <c r="HV21" s="196">
        <f t="shared" si="40"/>
        <v>1910901.9400000004</v>
      </c>
      <c r="HW21" s="196">
        <f t="shared" si="40"/>
        <v>2567995.27</v>
      </c>
      <c r="HX21" s="196">
        <f t="shared" si="40"/>
        <v>3024556.8</v>
      </c>
      <c r="HY21" s="196">
        <f t="shared" si="40"/>
        <v>3457034.3899999997</v>
      </c>
      <c r="HZ21" s="196">
        <f t="shared" si="40"/>
        <v>3970137.3600000003</v>
      </c>
      <c r="IA21" s="196">
        <f t="shared" si="40"/>
        <v>4938972.3099999996</v>
      </c>
      <c r="IB21" s="196">
        <f t="shared" si="40"/>
        <v>16895428.129999999</v>
      </c>
      <c r="IC21" s="196">
        <f t="shared" si="40"/>
        <v>14455322.289999999</v>
      </c>
      <c r="ID21" s="196">
        <f t="shared" si="40"/>
        <v>11973232.6</v>
      </c>
      <c r="IE21" s="196">
        <f t="shared" si="40"/>
        <v>9328458.0299999993</v>
      </c>
      <c r="IF21" s="196">
        <f t="shared" si="40"/>
        <v>7037975.3399999999</v>
      </c>
      <c r="IG21" s="196">
        <f t="shared" si="40"/>
        <v>5678691.6299999999</v>
      </c>
      <c r="IH21" s="196">
        <f t="shared" si="40"/>
        <v>4684906.01</v>
      </c>
      <c r="II21" s="196">
        <f t="shared" si="40"/>
        <v>4064466.76</v>
      </c>
      <c r="IJ21" s="196">
        <f t="shared" si="40"/>
        <v>3610711.59</v>
      </c>
      <c r="IK21" s="196">
        <f t="shared" si="40"/>
        <v>3128997.67</v>
      </c>
      <c r="IL21" s="196">
        <f t="shared" si="40"/>
        <v>2455293.29</v>
      </c>
      <c r="IM21" s="196">
        <f t="shared" si="40"/>
        <v>1077967.04</v>
      </c>
      <c r="IN21" s="196">
        <f t="shared" si="40"/>
        <v>555347.10000000009</v>
      </c>
      <c r="IO21" s="196">
        <f t="shared" si="40"/>
        <v>470111.5</v>
      </c>
      <c r="IP21" s="196">
        <f t="shared" si="40"/>
        <v>383254.31</v>
      </c>
      <c r="IQ21" s="196">
        <f t="shared" si="40"/>
        <v>311259.74</v>
      </c>
      <c r="IR21" s="196">
        <f t="shared" si="40"/>
        <v>250662.02</v>
      </c>
      <c r="IS21" s="196">
        <f t="shared" si="40"/>
        <v>199545.84999999998</v>
      </c>
      <c r="IT21" s="196">
        <f t="shared" si="40"/>
        <v>167075.58000000002</v>
      </c>
      <c r="IU21" s="196">
        <f t="shared" si="40"/>
        <v>150614.49</v>
      </c>
      <c r="IV21" s="196">
        <f t="shared" si="40"/>
        <v>150080.44999999998</v>
      </c>
      <c r="IW21" s="196">
        <f t="shared" si="40"/>
        <v>152683.07</v>
      </c>
      <c r="IX21" s="196">
        <f t="shared" si="40"/>
        <v>153384.24000000002</v>
      </c>
      <c r="IY21" s="196">
        <f t="shared" ref="IY21:JI21" si="41">+IY15+IY20</f>
        <v>151432.69999999998</v>
      </c>
      <c r="IZ21" s="196">
        <f t="shared" si="41"/>
        <v>11808324.489999998</v>
      </c>
      <c r="JA21" s="196">
        <f t="shared" si="41"/>
        <v>9666069.3100000005</v>
      </c>
      <c r="JB21" s="196">
        <f t="shared" si="41"/>
        <v>7793047.0200000005</v>
      </c>
      <c r="JC21" s="196">
        <f t="shared" si="41"/>
        <v>5945987.7999999998</v>
      </c>
      <c r="JD21" s="196">
        <f t="shared" si="41"/>
        <v>4253402</v>
      </c>
      <c r="JE21" s="196">
        <f t="shared" si="41"/>
        <v>2929757.83</v>
      </c>
      <c r="JF21" s="196">
        <f t="shared" si="41"/>
        <v>2401092.14</v>
      </c>
      <c r="JG21" s="196">
        <f t="shared" si="41"/>
        <v>1954567.83</v>
      </c>
      <c r="JH21" s="196">
        <f t="shared" si="41"/>
        <v>1644527.09</v>
      </c>
      <c r="JI21" s="196">
        <f t="shared" si="41"/>
        <v>1322065.46</v>
      </c>
      <c r="JJ21" s="603"/>
      <c r="JK21" s="594"/>
      <c r="JL21" s="594"/>
      <c r="JM21" s="594"/>
      <c r="JN21" s="594"/>
      <c r="JO21" s="594"/>
      <c r="JP21" s="594"/>
      <c r="JQ21" s="594"/>
      <c r="JR21" s="594"/>
      <c r="JS21" s="594"/>
      <c r="JT21" s="594"/>
      <c r="JU21" s="594"/>
      <c r="JV21" s="594"/>
      <c r="JW21" s="604"/>
    </row>
    <row r="22" spans="1:285" x14ac:dyDescent="0.2">
      <c r="C22" s="219" t="s">
        <v>216</v>
      </c>
      <c r="D22" s="76"/>
      <c r="E22" s="76"/>
      <c r="F22" s="76"/>
      <c r="G22" s="76"/>
      <c r="H22" s="76"/>
      <c r="I22" s="76"/>
      <c r="J22" s="76"/>
      <c r="K22" s="76"/>
      <c r="L22" s="76"/>
      <c r="M22" s="76"/>
      <c r="N22" s="76"/>
      <c r="O22" s="76"/>
      <c r="P22" s="76"/>
      <c r="Q22" s="76"/>
      <c r="R22" s="76"/>
      <c r="S22" s="76"/>
      <c r="T22" s="76"/>
      <c r="U22" s="76"/>
      <c r="V22" s="76"/>
      <c r="W22" s="76"/>
      <c r="X22" s="76"/>
      <c r="Y22" s="76"/>
      <c r="Z22" s="76"/>
      <c r="AA22" s="76"/>
      <c r="AB22" s="76"/>
      <c r="AC22" s="76"/>
      <c r="AD22" s="76"/>
      <c r="AE22" s="76"/>
      <c r="AF22" s="76"/>
      <c r="AG22" s="76"/>
      <c r="AH22" s="76"/>
      <c r="AI22" s="76"/>
      <c r="AJ22" s="76"/>
      <c r="AK22" s="76"/>
      <c r="AL22" s="76"/>
      <c r="AM22" s="76"/>
      <c r="AN22" s="76"/>
      <c r="AO22" s="76"/>
      <c r="AP22" s="76"/>
      <c r="AQ22" s="76"/>
      <c r="AR22" s="76"/>
      <c r="AS22" s="76"/>
      <c r="AT22" s="76"/>
      <c r="AU22" s="76"/>
      <c r="AV22" s="76"/>
      <c r="AW22" s="76"/>
      <c r="AX22" s="76"/>
      <c r="AY22" s="76"/>
      <c r="AZ22" s="162"/>
      <c r="BA22" s="162"/>
      <c r="BB22" s="162"/>
      <c r="BC22" s="162"/>
      <c r="BD22" s="162"/>
      <c r="BE22" s="162"/>
      <c r="BF22" s="162"/>
      <c r="BG22" s="162"/>
      <c r="BH22" s="162"/>
      <c r="BI22" s="162"/>
      <c r="BJ22" s="162"/>
      <c r="BK22" s="162"/>
      <c r="BL22" s="162"/>
      <c r="BM22" s="162"/>
      <c r="BN22" s="162"/>
      <c r="BO22" s="162"/>
      <c r="BP22" s="162"/>
      <c r="BQ22" s="162"/>
      <c r="BR22" s="162"/>
      <c r="BS22" s="162"/>
      <c r="BT22" s="162"/>
      <c r="BU22" s="162"/>
      <c r="BV22" s="162"/>
      <c r="BW22" s="162"/>
      <c r="BX22" s="162"/>
      <c r="BY22" s="162"/>
      <c r="BZ22" s="162"/>
      <c r="CA22" s="162"/>
      <c r="CB22" s="162"/>
      <c r="CC22" s="162"/>
      <c r="CD22" s="162"/>
      <c r="CE22" s="162"/>
      <c r="CF22" s="162"/>
      <c r="CG22" s="162"/>
      <c r="CH22" s="162"/>
      <c r="CI22" s="162"/>
      <c r="CJ22" s="162"/>
      <c r="CK22" s="162"/>
      <c r="CL22" s="162"/>
      <c r="CM22" s="162"/>
      <c r="CN22" s="162"/>
      <c r="CO22" s="162"/>
      <c r="CP22" s="162"/>
      <c r="CQ22" s="162"/>
      <c r="CR22" s="162"/>
      <c r="CS22" s="162"/>
      <c r="CT22" s="162"/>
      <c r="CU22" s="162"/>
      <c r="CV22" s="162"/>
      <c r="CW22" s="162"/>
      <c r="CX22" s="162"/>
      <c r="CY22" s="162"/>
      <c r="CZ22" s="162"/>
      <c r="DA22" s="162"/>
      <c r="DB22" s="162"/>
      <c r="DC22" s="162"/>
      <c r="DD22" s="162"/>
      <c r="DE22" s="162"/>
      <c r="DF22" s="162"/>
      <c r="DG22" s="162"/>
      <c r="DH22" s="162"/>
      <c r="DI22" s="162"/>
      <c r="DJ22" s="162"/>
      <c r="DK22" s="162"/>
      <c r="DL22" s="196"/>
      <c r="DM22" s="196"/>
      <c r="DN22" s="196"/>
      <c r="DO22" s="196"/>
      <c r="DP22" s="196"/>
      <c r="DQ22" s="196"/>
      <c r="DR22" s="196"/>
      <c r="DS22" s="196"/>
      <c r="DT22" s="196"/>
      <c r="DU22" s="196"/>
      <c r="DV22" s="196"/>
      <c r="DW22" s="196"/>
      <c r="DX22" s="196"/>
      <c r="DY22" s="196"/>
      <c r="DZ22" s="196"/>
      <c r="EA22" s="196"/>
      <c r="EB22" s="196"/>
      <c r="EC22" s="196"/>
      <c r="ED22" s="196"/>
      <c r="EE22" s="196"/>
      <c r="EF22" s="196"/>
      <c r="EG22" s="196"/>
      <c r="EH22" s="196"/>
      <c r="EI22" s="196"/>
      <c r="EJ22" s="196"/>
      <c r="EK22" s="196"/>
      <c r="EL22" s="196"/>
      <c r="EM22" s="196"/>
      <c r="EN22" s="196"/>
      <c r="EO22" s="196"/>
      <c r="EP22" s="196"/>
      <c r="EQ22" s="196"/>
      <c r="ER22" s="196"/>
      <c r="ES22" s="196"/>
      <c r="ET22" s="196"/>
      <c r="EU22" s="196"/>
      <c r="EV22" s="196"/>
      <c r="EW22" s="196"/>
      <c r="EX22" s="196"/>
      <c r="EY22" s="196"/>
      <c r="EZ22" s="196"/>
      <c r="FA22" s="196"/>
      <c r="FB22" s="196"/>
      <c r="FC22" s="196"/>
      <c r="FD22" s="196"/>
      <c r="FE22" s="196"/>
      <c r="FF22" s="196"/>
      <c r="FG22" s="196"/>
      <c r="FH22" s="196"/>
      <c r="FI22" s="196"/>
      <c r="FJ22" s="196"/>
      <c r="FK22" s="196"/>
      <c r="FL22" s="196"/>
      <c r="FM22" s="196"/>
      <c r="FN22" s="196"/>
      <c r="FO22" s="196"/>
      <c r="FP22" s="196"/>
      <c r="FQ22" s="196"/>
      <c r="FR22" s="196"/>
      <c r="FS22" s="196"/>
      <c r="FT22" s="196"/>
      <c r="FU22" s="196"/>
      <c r="FV22" s="196"/>
      <c r="FW22" s="196"/>
      <c r="FX22" s="196"/>
      <c r="FY22" s="196"/>
      <c r="FZ22" s="196"/>
      <c r="GA22" s="196"/>
      <c r="GB22" s="196"/>
      <c r="GC22" s="196"/>
      <c r="GD22" s="196"/>
      <c r="GE22" s="196"/>
      <c r="GF22" s="196"/>
      <c r="GG22" s="196"/>
      <c r="GH22" s="196"/>
      <c r="GI22" s="196"/>
      <c r="GJ22" s="196"/>
      <c r="GK22" s="196"/>
      <c r="GL22" s="196"/>
      <c r="GM22" s="196"/>
      <c r="GN22" s="196"/>
      <c r="GO22" s="196"/>
      <c r="GP22" s="196"/>
      <c r="GQ22" s="196"/>
      <c r="GR22" s="196"/>
      <c r="GS22" s="196"/>
      <c r="GT22" s="196"/>
      <c r="GU22" s="196"/>
      <c r="GV22" s="196"/>
      <c r="GW22" s="196"/>
      <c r="GX22" s="196"/>
      <c r="GY22" s="196"/>
      <c r="GZ22" s="196"/>
      <c r="HA22" s="196"/>
      <c r="HB22" s="196"/>
      <c r="HC22" s="196"/>
      <c r="HD22" s="196"/>
      <c r="HE22" s="196"/>
      <c r="HF22" s="196"/>
      <c r="HG22" s="196"/>
      <c r="HH22" s="196"/>
      <c r="HI22" s="196"/>
      <c r="HJ22" s="196"/>
      <c r="HK22" s="196"/>
      <c r="HL22" s="196"/>
      <c r="HM22" s="196"/>
      <c r="HN22" s="196"/>
      <c r="HO22" s="196"/>
      <c r="HP22" s="196"/>
      <c r="HQ22" s="196"/>
      <c r="HR22" s="196"/>
      <c r="HS22" s="196"/>
      <c r="HT22" s="196"/>
      <c r="HU22" s="196"/>
      <c r="HV22" s="196"/>
      <c r="HW22" s="196"/>
      <c r="HX22" s="196"/>
      <c r="HY22" s="196"/>
      <c r="HZ22" s="196"/>
      <c r="IA22" s="196"/>
      <c r="IB22" s="196"/>
      <c r="IC22" s="196"/>
      <c r="ID22" s="196"/>
      <c r="IE22" s="196"/>
      <c r="IF22" s="196"/>
      <c r="IG22" s="196"/>
      <c r="IH22" s="196"/>
      <c r="II22" s="196"/>
      <c r="IJ22" s="196"/>
      <c r="IK22" s="196"/>
      <c r="IL22" s="196"/>
      <c r="IM22" s="196"/>
      <c r="IN22" s="196"/>
      <c r="IO22" s="196"/>
      <c r="IP22" s="196"/>
      <c r="IQ22" s="196"/>
      <c r="IR22" s="196"/>
      <c r="IS22" s="196"/>
      <c r="IT22" s="196"/>
      <c r="IU22" s="196"/>
      <c r="IV22" s="196"/>
      <c r="IW22" s="196"/>
      <c r="IX22" s="196"/>
      <c r="IY22" s="196"/>
      <c r="IZ22" s="196"/>
      <c r="JA22" s="196"/>
      <c r="JB22" s="196"/>
      <c r="JC22" s="196"/>
      <c r="JD22" s="196"/>
      <c r="JE22" s="196"/>
      <c r="JF22" s="196"/>
      <c r="JG22" s="196"/>
      <c r="JH22" s="196"/>
      <c r="JI22" s="196"/>
      <c r="JJ22" s="603"/>
      <c r="JK22" s="594"/>
      <c r="JL22" s="594"/>
      <c r="JM22" s="594"/>
      <c r="JN22" s="594"/>
      <c r="JO22" s="594"/>
      <c r="JP22" s="594"/>
      <c r="JQ22" s="594"/>
      <c r="JR22" s="594"/>
      <c r="JS22" s="594"/>
      <c r="JT22" s="594"/>
      <c r="JU22" s="594"/>
      <c r="JV22" s="594"/>
      <c r="JW22" s="604"/>
      <c r="JX22" s="156"/>
    </row>
    <row r="23" spans="1:285" s="99" customFormat="1" x14ac:dyDescent="0.2">
      <c r="A23" s="47" t="s">
        <v>211</v>
      </c>
      <c r="C23" s="219">
        <v>19100172</v>
      </c>
      <c r="D23" s="75"/>
      <c r="F23" s="220"/>
      <c r="G23" s="221"/>
      <c r="BR23" s="76"/>
      <c r="CM23" s="49"/>
      <c r="CO23" s="76"/>
      <c r="CW23" s="222"/>
      <c r="CX23" s="222"/>
      <c r="CY23" s="222"/>
      <c r="CZ23" s="222"/>
      <c r="DA23" s="222"/>
      <c r="DB23" s="222"/>
      <c r="DC23" s="222"/>
      <c r="DD23" s="222"/>
      <c r="DE23" s="222"/>
      <c r="DF23" s="222"/>
      <c r="DG23" s="156"/>
      <c r="DH23" s="156"/>
      <c r="DI23" s="156"/>
      <c r="DJ23" s="156"/>
      <c r="DK23" s="156"/>
      <c r="DL23" s="196"/>
      <c r="DM23" s="196"/>
      <c r="DN23" s="196"/>
      <c r="DO23" s="196"/>
      <c r="DP23" s="196"/>
      <c r="DQ23" s="196"/>
      <c r="DR23" s="196"/>
      <c r="DS23" s="196"/>
      <c r="DT23" s="196"/>
      <c r="DU23" s="196"/>
      <c r="DV23" s="196"/>
      <c r="DW23" s="196"/>
      <c r="DX23" s="196"/>
      <c r="DY23" s="196"/>
      <c r="DZ23" s="196"/>
      <c r="EA23" s="196"/>
      <c r="EB23" s="196"/>
      <c r="EC23" s="196"/>
      <c r="ED23" s="196"/>
      <c r="EE23" s="196"/>
      <c r="EF23" s="196"/>
      <c r="EG23" s="196"/>
      <c r="EH23" s="196"/>
      <c r="EI23" s="196"/>
      <c r="EJ23" s="196"/>
      <c r="EK23" s="196"/>
      <c r="EL23" s="196"/>
      <c r="EM23" s="196"/>
      <c r="EN23" s="196"/>
      <c r="EO23" s="196"/>
      <c r="EP23" s="196"/>
      <c r="EQ23" s="196"/>
      <c r="ER23" s="196"/>
      <c r="ES23" s="196"/>
      <c r="ET23" s="196"/>
      <c r="EU23" s="196"/>
      <c r="EV23" s="196"/>
      <c r="EW23" s="196"/>
      <c r="EX23" s="196"/>
      <c r="EY23" s="196"/>
      <c r="EZ23" s="196"/>
      <c r="FA23" s="196"/>
      <c r="FB23" s="196"/>
      <c r="FC23" s="196"/>
      <c r="FD23" s="196"/>
      <c r="FE23" s="196"/>
      <c r="FF23" s="196"/>
      <c r="FG23" s="196"/>
      <c r="FH23" s="196"/>
      <c r="FI23" s="196"/>
      <c r="FJ23" s="196"/>
      <c r="FK23" s="196"/>
      <c r="FL23" s="196"/>
      <c r="FM23" s="196"/>
      <c r="FN23" s="196"/>
      <c r="FO23" s="196"/>
      <c r="FP23" s="196"/>
      <c r="FQ23" s="196"/>
      <c r="FR23" s="196"/>
      <c r="FS23" s="196"/>
      <c r="FT23" s="196"/>
      <c r="FU23" s="196"/>
      <c r="FV23" s="196"/>
      <c r="FW23" s="196"/>
      <c r="FX23" s="196"/>
      <c r="FY23" s="196"/>
      <c r="FZ23" s="196"/>
      <c r="GA23" s="196"/>
      <c r="GB23" s="196"/>
      <c r="GC23" s="196"/>
      <c r="GD23" s="196"/>
      <c r="GE23" s="196"/>
      <c r="GF23" s="196"/>
      <c r="GG23" s="196"/>
      <c r="GH23" s="196"/>
      <c r="GI23" s="196"/>
      <c r="GJ23" s="196"/>
      <c r="GK23" s="196"/>
      <c r="GL23" s="196"/>
      <c r="GM23" s="196"/>
      <c r="GN23" s="196"/>
      <c r="GO23" s="196"/>
      <c r="GP23" s="196"/>
      <c r="GQ23" s="196"/>
      <c r="GR23" s="196"/>
      <c r="GS23" s="196"/>
      <c r="GT23" s="196"/>
      <c r="GU23" s="196"/>
      <c r="GV23" s="196"/>
      <c r="GW23" s="196"/>
      <c r="GX23" s="196"/>
      <c r="GY23" s="196"/>
      <c r="GZ23" s="196"/>
      <c r="HA23" s="196"/>
      <c r="HB23" s="196"/>
      <c r="HC23" s="196"/>
      <c r="HD23" s="196"/>
      <c r="HE23" s="196"/>
      <c r="HF23" s="196"/>
      <c r="HG23" s="196"/>
      <c r="HH23" s="196"/>
      <c r="HI23" s="196"/>
      <c r="HJ23" s="196"/>
      <c r="HK23" s="196"/>
      <c r="HL23" s="196"/>
      <c r="HM23" s="196"/>
      <c r="HN23" s="196"/>
      <c r="HO23" s="196"/>
      <c r="HP23" s="196"/>
      <c r="HQ23" s="196"/>
      <c r="HR23" s="196"/>
      <c r="HS23" s="196"/>
      <c r="HT23" s="196"/>
      <c r="HU23" s="196"/>
      <c r="HV23" s="196"/>
      <c r="HW23" s="196"/>
      <c r="HX23" s="196"/>
      <c r="HY23" s="196"/>
      <c r="HZ23" s="196"/>
      <c r="IA23" s="196"/>
      <c r="IB23" s="196"/>
      <c r="IC23" s="196"/>
      <c r="ID23" s="196"/>
      <c r="IE23" s="196"/>
      <c r="IF23" s="196"/>
      <c r="IG23" s="196"/>
      <c r="IH23" s="196"/>
      <c r="II23" s="196"/>
      <c r="IJ23" s="196"/>
      <c r="IK23" s="196"/>
      <c r="IL23" s="196"/>
      <c r="IM23" s="196"/>
      <c r="IN23" s="196"/>
      <c r="IO23" s="196"/>
      <c r="IP23" s="196"/>
      <c r="IQ23" s="196"/>
      <c r="IR23" s="196"/>
      <c r="IS23" s="196"/>
      <c r="IT23" s="196"/>
      <c r="IU23" s="196"/>
      <c r="IV23" s="196"/>
      <c r="IW23" s="196"/>
      <c r="IX23" s="196"/>
      <c r="IY23" s="196"/>
      <c r="IZ23" s="196"/>
      <c r="JA23" s="196"/>
      <c r="JB23" s="196"/>
      <c r="JC23" s="196"/>
      <c r="JD23" s="196"/>
      <c r="JE23" s="196"/>
      <c r="JF23" s="196"/>
      <c r="JG23" s="196"/>
      <c r="JH23" s="196"/>
      <c r="JI23" s="196"/>
      <c r="JJ23" s="603"/>
      <c r="JK23" s="594"/>
      <c r="JL23" s="594"/>
      <c r="JM23" s="594"/>
      <c r="JN23" s="594"/>
      <c r="JO23" s="594"/>
      <c r="JP23" s="594"/>
      <c r="JQ23" s="594"/>
      <c r="JR23" s="594"/>
      <c r="JS23" s="594"/>
      <c r="JT23" s="594"/>
      <c r="JU23" s="594"/>
      <c r="JV23" s="594"/>
      <c r="JW23" s="604"/>
      <c r="JX23" s="222"/>
      <c r="JY23" s="223"/>
    </row>
    <row r="24" spans="1:285" s="99" customFormat="1" x14ac:dyDescent="0.2">
      <c r="B24" s="99" t="s">
        <v>204</v>
      </c>
      <c r="C24" s="219">
        <v>19100192</v>
      </c>
      <c r="D24" s="75">
        <v>0</v>
      </c>
      <c r="E24" s="196">
        <f t="shared" ref="E24:BP24" si="42">D32</f>
        <v>-20585607.530000001</v>
      </c>
      <c r="F24" s="196">
        <f t="shared" si="42"/>
        <v>0</v>
      </c>
      <c r="G24" s="196">
        <f t="shared" si="42"/>
        <v>0</v>
      </c>
      <c r="H24" s="196">
        <f t="shared" si="42"/>
        <v>0</v>
      </c>
      <c r="I24" s="196">
        <f t="shared" si="42"/>
        <v>0</v>
      </c>
      <c r="J24" s="196">
        <f t="shared" si="42"/>
        <v>0</v>
      </c>
      <c r="K24" s="196">
        <f t="shared" si="42"/>
        <v>0</v>
      </c>
      <c r="L24" s="196">
        <f t="shared" si="42"/>
        <v>0</v>
      </c>
      <c r="M24" s="196">
        <f t="shared" si="42"/>
        <v>0</v>
      </c>
      <c r="N24" s="196">
        <f t="shared" si="42"/>
        <v>0</v>
      </c>
      <c r="O24" s="196">
        <f t="shared" si="42"/>
        <v>0</v>
      </c>
      <c r="P24" s="196">
        <f t="shared" si="42"/>
        <v>0</v>
      </c>
      <c r="Q24" s="196">
        <f t="shared" si="42"/>
        <v>0</v>
      </c>
      <c r="R24" s="196">
        <f t="shared" si="42"/>
        <v>0</v>
      </c>
      <c r="S24" s="196">
        <f t="shared" si="42"/>
        <v>0</v>
      </c>
      <c r="T24" s="196">
        <f t="shared" si="42"/>
        <v>0</v>
      </c>
      <c r="U24" s="196">
        <f t="shared" si="42"/>
        <v>0</v>
      </c>
      <c r="V24" s="196">
        <f t="shared" si="42"/>
        <v>0</v>
      </c>
      <c r="W24" s="196">
        <f t="shared" si="42"/>
        <v>0</v>
      </c>
      <c r="X24" s="196">
        <f t="shared" si="42"/>
        <v>0</v>
      </c>
      <c r="Y24" s="196">
        <f t="shared" si="42"/>
        <v>0</v>
      </c>
      <c r="Z24" s="196">
        <f t="shared" si="42"/>
        <v>0</v>
      </c>
      <c r="AA24" s="196">
        <f t="shared" si="42"/>
        <v>0</v>
      </c>
      <c r="AB24" s="196">
        <f t="shared" si="42"/>
        <v>0</v>
      </c>
      <c r="AC24" s="196">
        <f t="shared" si="42"/>
        <v>0</v>
      </c>
      <c r="AD24" s="196">
        <f t="shared" si="42"/>
        <v>0</v>
      </c>
      <c r="AE24" s="196">
        <f t="shared" si="42"/>
        <v>0</v>
      </c>
      <c r="AF24" s="196">
        <f t="shared" si="42"/>
        <v>0</v>
      </c>
      <c r="AG24" s="196">
        <f t="shared" si="42"/>
        <v>0</v>
      </c>
      <c r="AH24" s="196">
        <f t="shared" si="42"/>
        <v>0</v>
      </c>
      <c r="AI24" s="196">
        <f t="shared" si="42"/>
        <v>0</v>
      </c>
      <c r="AJ24" s="196">
        <f t="shared" si="42"/>
        <v>0</v>
      </c>
      <c r="AK24" s="196">
        <f t="shared" si="42"/>
        <v>0</v>
      </c>
      <c r="AL24" s="196">
        <f t="shared" si="42"/>
        <v>0</v>
      </c>
      <c r="AM24" s="196">
        <f t="shared" si="42"/>
        <v>0</v>
      </c>
      <c r="AN24" s="196">
        <f t="shared" si="42"/>
        <v>0</v>
      </c>
      <c r="AO24" s="196">
        <f t="shared" si="42"/>
        <v>0</v>
      </c>
      <c r="AP24" s="196">
        <f t="shared" si="42"/>
        <v>0</v>
      </c>
      <c r="AQ24" s="196">
        <f t="shared" si="42"/>
        <v>0</v>
      </c>
      <c r="AR24" s="196">
        <f t="shared" si="42"/>
        <v>0</v>
      </c>
      <c r="AS24" s="196">
        <f t="shared" si="42"/>
        <v>0</v>
      </c>
      <c r="AT24" s="196">
        <f t="shared" si="42"/>
        <v>0</v>
      </c>
      <c r="AU24" s="196">
        <f t="shared" si="42"/>
        <v>0</v>
      </c>
      <c r="AV24" s="196">
        <f t="shared" si="42"/>
        <v>0</v>
      </c>
      <c r="AW24" s="196">
        <f t="shared" si="42"/>
        <v>0</v>
      </c>
      <c r="AX24" s="196">
        <f t="shared" si="42"/>
        <v>0</v>
      </c>
      <c r="AY24" s="196">
        <f t="shared" si="42"/>
        <v>0</v>
      </c>
      <c r="AZ24" s="196">
        <f t="shared" si="42"/>
        <v>0</v>
      </c>
      <c r="BA24" s="196">
        <f t="shared" si="42"/>
        <v>0</v>
      </c>
      <c r="BB24" s="196">
        <f t="shared" si="42"/>
        <v>0</v>
      </c>
      <c r="BC24" s="196">
        <f t="shared" si="42"/>
        <v>0</v>
      </c>
      <c r="BD24" s="196">
        <f t="shared" si="42"/>
        <v>0</v>
      </c>
      <c r="BE24" s="196">
        <f t="shared" si="42"/>
        <v>0</v>
      </c>
      <c r="BF24" s="196">
        <f t="shared" si="42"/>
        <v>0</v>
      </c>
      <c r="BG24" s="196">
        <f t="shared" si="42"/>
        <v>0</v>
      </c>
      <c r="BH24" s="196">
        <f t="shared" si="42"/>
        <v>0</v>
      </c>
      <c r="BI24" s="196">
        <f t="shared" si="42"/>
        <v>0</v>
      </c>
      <c r="BJ24" s="196">
        <f t="shared" si="42"/>
        <v>0</v>
      </c>
      <c r="BK24" s="196">
        <f t="shared" si="42"/>
        <v>0</v>
      </c>
      <c r="BL24" s="196">
        <f t="shared" si="42"/>
        <v>0</v>
      </c>
      <c r="BM24" s="196">
        <f t="shared" si="42"/>
        <v>0</v>
      </c>
      <c r="BN24" s="196">
        <f t="shared" si="42"/>
        <v>0</v>
      </c>
      <c r="BO24" s="196">
        <f t="shared" si="42"/>
        <v>0</v>
      </c>
      <c r="BP24" s="196">
        <f t="shared" si="42"/>
        <v>0</v>
      </c>
      <c r="BQ24" s="196">
        <f t="shared" ref="BQ24" si="43">BP32</f>
        <v>0</v>
      </c>
      <c r="BR24" s="162">
        <f>ROUND(BQ32,2)</f>
        <v>0</v>
      </c>
      <c r="BS24" s="196">
        <f t="shared" ref="BS24:ED24" si="44">ROUND(BR32,2)</f>
        <v>0</v>
      </c>
      <c r="BT24" s="196">
        <f t="shared" si="44"/>
        <v>0</v>
      </c>
      <c r="BU24" s="196">
        <f t="shared" si="44"/>
        <v>0</v>
      </c>
      <c r="BV24" s="196">
        <f t="shared" si="44"/>
        <v>0</v>
      </c>
      <c r="BW24" s="196">
        <f t="shared" si="44"/>
        <v>0</v>
      </c>
      <c r="BX24" s="196">
        <f t="shared" si="44"/>
        <v>0</v>
      </c>
      <c r="BY24" s="196">
        <f t="shared" si="44"/>
        <v>0</v>
      </c>
      <c r="BZ24" s="196">
        <f t="shared" si="44"/>
        <v>0</v>
      </c>
      <c r="CA24" s="196">
        <f t="shared" si="44"/>
        <v>0</v>
      </c>
      <c r="CB24" s="196">
        <f t="shared" si="44"/>
        <v>0</v>
      </c>
      <c r="CC24" s="196">
        <f t="shared" si="44"/>
        <v>0</v>
      </c>
      <c r="CD24" s="196">
        <f t="shared" si="44"/>
        <v>0</v>
      </c>
      <c r="CE24" s="196">
        <f t="shared" si="44"/>
        <v>0</v>
      </c>
      <c r="CF24" s="196">
        <f t="shared" si="44"/>
        <v>0</v>
      </c>
      <c r="CG24" s="196">
        <f t="shared" si="44"/>
        <v>0</v>
      </c>
      <c r="CH24" s="196">
        <f t="shared" si="44"/>
        <v>0</v>
      </c>
      <c r="CI24" s="196">
        <f t="shared" si="44"/>
        <v>0</v>
      </c>
      <c r="CJ24" s="196">
        <f t="shared" si="44"/>
        <v>0</v>
      </c>
      <c r="CK24" s="196">
        <f t="shared" si="44"/>
        <v>0</v>
      </c>
      <c r="CL24" s="196">
        <f t="shared" si="44"/>
        <v>0</v>
      </c>
      <c r="CM24" s="196">
        <f t="shared" si="44"/>
        <v>0</v>
      </c>
      <c r="CN24" s="196">
        <f t="shared" si="44"/>
        <v>0</v>
      </c>
      <c r="CO24" s="162">
        <f t="shared" si="44"/>
        <v>0</v>
      </c>
      <c r="CP24" s="196">
        <f t="shared" si="44"/>
        <v>0</v>
      </c>
      <c r="CQ24" s="196">
        <f t="shared" si="44"/>
        <v>0</v>
      </c>
      <c r="CR24" s="196">
        <f t="shared" si="44"/>
        <v>0</v>
      </c>
      <c r="CS24" s="196">
        <f t="shared" si="44"/>
        <v>0</v>
      </c>
      <c r="CT24" s="196">
        <f t="shared" si="44"/>
        <v>0</v>
      </c>
      <c r="CU24" s="196">
        <f t="shared" si="44"/>
        <v>0</v>
      </c>
      <c r="CV24" s="196">
        <f t="shared" si="44"/>
        <v>-20701303.469999999</v>
      </c>
      <c r="CW24" s="196">
        <f t="shared" si="44"/>
        <v>-20192865.699999999</v>
      </c>
      <c r="CX24" s="196">
        <f t="shared" si="44"/>
        <v>-19528681.640000001</v>
      </c>
      <c r="CY24" s="196">
        <f t="shared" si="44"/>
        <v>-18893205.93</v>
      </c>
      <c r="CZ24" s="196">
        <f t="shared" si="44"/>
        <v>-17456473.41</v>
      </c>
      <c r="DA24" s="196">
        <f t="shared" si="44"/>
        <v>-15336384.050000001</v>
      </c>
      <c r="DB24" s="196">
        <f t="shared" si="44"/>
        <v>-11944227.4</v>
      </c>
      <c r="DC24" s="196">
        <f t="shared" si="44"/>
        <v>-9610510.7300000004</v>
      </c>
      <c r="DD24" s="196">
        <f t="shared" si="44"/>
        <v>-7580661.9900000002</v>
      </c>
      <c r="DE24" s="196">
        <f t="shared" si="44"/>
        <v>-5492441.4900000002</v>
      </c>
      <c r="DF24" s="196">
        <f t="shared" si="44"/>
        <v>-3786536.89</v>
      </c>
      <c r="DG24" s="196">
        <f t="shared" si="44"/>
        <v>-2473987.4500000002</v>
      </c>
      <c r="DH24" s="196">
        <f t="shared" si="44"/>
        <v>0</v>
      </c>
      <c r="DI24" s="196">
        <f t="shared" si="44"/>
        <v>0</v>
      </c>
      <c r="DJ24" s="196">
        <f t="shared" si="44"/>
        <v>0</v>
      </c>
      <c r="DK24" s="196">
        <f t="shared" si="44"/>
        <v>0</v>
      </c>
      <c r="DL24" s="196">
        <f t="shared" si="44"/>
        <v>0</v>
      </c>
      <c r="DM24" s="196">
        <f t="shared" si="44"/>
        <v>0</v>
      </c>
      <c r="DN24" s="196">
        <f t="shared" si="44"/>
        <v>0</v>
      </c>
      <c r="DO24" s="196">
        <f t="shared" si="44"/>
        <v>0</v>
      </c>
      <c r="DP24" s="196">
        <f t="shared" si="44"/>
        <v>0</v>
      </c>
      <c r="DQ24" s="196">
        <f t="shared" si="44"/>
        <v>0</v>
      </c>
      <c r="DR24" s="196">
        <f t="shared" si="44"/>
        <v>0</v>
      </c>
      <c r="DS24" s="196">
        <f t="shared" si="44"/>
        <v>0</v>
      </c>
      <c r="DT24" s="196">
        <f t="shared" si="44"/>
        <v>0</v>
      </c>
      <c r="DU24" s="196">
        <f t="shared" si="44"/>
        <v>0</v>
      </c>
      <c r="DV24" s="196">
        <f t="shared" si="44"/>
        <v>0</v>
      </c>
      <c r="DW24" s="196">
        <f t="shared" si="44"/>
        <v>0</v>
      </c>
      <c r="DX24" s="196">
        <f t="shared" si="44"/>
        <v>0</v>
      </c>
      <c r="DY24" s="196">
        <f t="shared" si="44"/>
        <v>0</v>
      </c>
      <c r="DZ24" s="196">
        <f t="shared" si="44"/>
        <v>0</v>
      </c>
      <c r="EA24" s="196">
        <f t="shared" si="44"/>
        <v>0</v>
      </c>
      <c r="EB24" s="196">
        <f t="shared" si="44"/>
        <v>0</v>
      </c>
      <c r="EC24" s="196">
        <f t="shared" si="44"/>
        <v>0</v>
      </c>
      <c r="ED24" s="196">
        <f t="shared" si="44"/>
        <v>0</v>
      </c>
      <c r="EE24" s="196">
        <f t="shared" ref="EE24:GP24" si="45">ROUND(ED32,2)</f>
        <v>0</v>
      </c>
      <c r="EF24" s="196">
        <f t="shared" si="45"/>
        <v>0</v>
      </c>
      <c r="EG24" s="196">
        <f t="shared" si="45"/>
        <v>0</v>
      </c>
      <c r="EH24" s="196">
        <f t="shared" si="45"/>
        <v>0</v>
      </c>
      <c r="EI24" s="196">
        <f t="shared" si="45"/>
        <v>0</v>
      </c>
      <c r="EJ24" s="196">
        <f t="shared" si="45"/>
        <v>0</v>
      </c>
      <c r="EK24" s="196">
        <f t="shared" si="45"/>
        <v>0</v>
      </c>
      <c r="EL24" s="196">
        <f t="shared" si="45"/>
        <v>0</v>
      </c>
      <c r="EM24" s="196">
        <f t="shared" si="45"/>
        <v>0</v>
      </c>
      <c r="EN24" s="196">
        <f t="shared" si="45"/>
        <v>0</v>
      </c>
      <c r="EO24" s="196">
        <f t="shared" si="45"/>
        <v>0</v>
      </c>
      <c r="EP24" s="196">
        <f t="shared" si="45"/>
        <v>0</v>
      </c>
      <c r="EQ24" s="196">
        <f t="shared" si="45"/>
        <v>0</v>
      </c>
      <c r="ER24" s="196">
        <f t="shared" si="45"/>
        <v>0</v>
      </c>
      <c r="ES24" s="196">
        <f t="shared" si="45"/>
        <v>0</v>
      </c>
      <c r="ET24" s="196">
        <f t="shared" si="45"/>
        <v>0</v>
      </c>
      <c r="EU24" s="196">
        <f t="shared" si="45"/>
        <v>0</v>
      </c>
      <c r="EV24" s="196">
        <f t="shared" si="45"/>
        <v>0</v>
      </c>
      <c r="EW24" s="196">
        <f t="shared" si="45"/>
        <v>0</v>
      </c>
      <c r="EX24" s="196">
        <f t="shared" si="45"/>
        <v>0</v>
      </c>
      <c r="EY24" s="196">
        <f t="shared" si="45"/>
        <v>0</v>
      </c>
      <c r="EZ24" s="196">
        <f t="shared" si="45"/>
        <v>0</v>
      </c>
      <c r="FA24" s="196">
        <f t="shared" si="45"/>
        <v>0</v>
      </c>
      <c r="FB24" s="196">
        <f t="shared" si="45"/>
        <v>0</v>
      </c>
      <c r="FC24" s="196">
        <f t="shared" si="45"/>
        <v>0</v>
      </c>
      <c r="FD24" s="196">
        <f t="shared" si="45"/>
        <v>0</v>
      </c>
      <c r="FE24" s="196">
        <f t="shared" si="45"/>
        <v>0</v>
      </c>
      <c r="FF24" s="196">
        <f t="shared" si="45"/>
        <v>0</v>
      </c>
      <c r="FG24" s="196">
        <f t="shared" si="45"/>
        <v>0</v>
      </c>
      <c r="FH24" s="196">
        <f t="shared" si="45"/>
        <v>0</v>
      </c>
      <c r="FI24" s="196">
        <f t="shared" si="45"/>
        <v>0</v>
      </c>
      <c r="FJ24" s="196">
        <f t="shared" si="45"/>
        <v>0</v>
      </c>
      <c r="FK24" s="196">
        <f t="shared" si="45"/>
        <v>0</v>
      </c>
      <c r="FL24" s="196">
        <f t="shared" si="45"/>
        <v>0</v>
      </c>
      <c r="FM24" s="196">
        <f t="shared" si="45"/>
        <v>0</v>
      </c>
      <c r="FN24" s="196">
        <f t="shared" si="45"/>
        <v>0</v>
      </c>
      <c r="FO24" s="196">
        <f t="shared" si="45"/>
        <v>0</v>
      </c>
      <c r="FP24" s="196">
        <f t="shared" si="45"/>
        <v>0</v>
      </c>
      <c r="FQ24" s="196">
        <f t="shared" si="45"/>
        <v>0</v>
      </c>
      <c r="FR24" s="196">
        <f t="shared" si="45"/>
        <v>0</v>
      </c>
      <c r="FS24" s="196">
        <f t="shared" si="45"/>
        <v>0</v>
      </c>
      <c r="FT24" s="196">
        <f t="shared" si="45"/>
        <v>0</v>
      </c>
      <c r="FU24" s="196">
        <f t="shared" si="45"/>
        <v>0</v>
      </c>
      <c r="FV24" s="196">
        <f t="shared" si="45"/>
        <v>0</v>
      </c>
      <c r="FW24" s="196">
        <f t="shared" si="45"/>
        <v>0</v>
      </c>
      <c r="FX24" s="196">
        <f t="shared" si="45"/>
        <v>0</v>
      </c>
      <c r="FY24" s="196">
        <f t="shared" si="45"/>
        <v>0</v>
      </c>
      <c r="FZ24" s="196">
        <f t="shared" si="45"/>
        <v>0</v>
      </c>
      <c r="GA24" s="196">
        <f t="shared" si="45"/>
        <v>0</v>
      </c>
      <c r="GB24" s="196">
        <f t="shared" si="45"/>
        <v>0</v>
      </c>
      <c r="GC24" s="196">
        <f t="shared" si="45"/>
        <v>0</v>
      </c>
      <c r="GD24" s="196">
        <f t="shared" si="45"/>
        <v>0</v>
      </c>
      <c r="GE24" s="196">
        <f t="shared" si="45"/>
        <v>0</v>
      </c>
      <c r="GF24" s="196">
        <f t="shared" si="45"/>
        <v>0</v>
      </c>
      <c r="GG24" s="196">
        <f t="shared" si="45"/>
        <v>0</v>
      </c>
      <c r="GH24" s="196">
        <f t="shared" si="45"/>
        <v>0</v>
      </c>
      <c r="GI24" s="196">
        <f t="shared" si="45"/>
        <v>0</v>
      </c>
      <c r="GJ24" s="196">
        <f t="shared" si="45"/>
        <v>0</v>
      </c>
      <c r="GK24" s="196">
        <f t="shared" si="45"/>
        <v>0</v>
      </c>
      <c r="GL24" s="196">
        <f t="shared" si="45"/>
        <v>0</v>
      </c>
      <c r="GM24" s="196">
        <f t="shared" si="45"/>
        <v>0</v>
      </c>
      <c r="GN24" s="196">
        <f t="shared" si="45"/>
        <v>0</v>
      </c>
      <c r="GO24" s="196">
        <f t="shared" si="45"/>
        <v>0</v>
      </c>
      <c r="GP24" s="196">
        <f t="shared" si="45"/>
        <v>0</v>
      </c>
      <c r="GQ24" s="196">
        <f t="shared" ref="GQ24:IX24" si="46">ROUND(GP32,2)</f>
        <v>0</v>
      </c>
      <c r="GR24" s="196">
        <f t="shared" si="46"/>
        <v>0</v>
      </c>
      <c r="GS24" s="196">
        <f t="shared" si="46"/>
        <v>0</v>
      </c>
      <c r="GT24" s="196">
        <f t="shared" si="46"/>
        <v>0</v>
      </c>
      <c r="GU24" s="196">
        <f t="shared" si="46"/>
        <v>0</v>
      </c>
      <c r="GV24" s="196">
        <f t="shared" si="46"/>
        <v>0</v>
      </c>
      <c r="GW24" s="196">
        <f t="shared" si="46"/>
        <v>0</v>
      </c>
      <c r="GX24" s="196">
        <f t="shared" si="46"/>
        <v>0</v>
      </c>
      <c r="GY24" s="196">
        <f t="shared" si="46"/>
        <v>0</v>
      </c>
      <c r="GZ24" s="196">
        <f t="shared" si="46"/>
        <v>0</v>
      </c>
      <c r="HA24" s="196">
        <f t="shared" si="46"/>
        <v>0</v>
      </c>
      <c r="HB24" s="196">
        <f t="shared" si="46"/>
        <v>0</v>
      </c>
      <c r="HC24" s="196">
        <f t="shared" si="46"/>
        <v>0</v>
      </c>
      <c r="HD24" s="196">
        <f t="shared" si="46"/>
        <v>0</v>
      </c>
      <c r="HE24" s="196">
        <f t="shared" si="46"/>
        <v>0</v>
      </c>
      <c r="HF24" s="196">
        <f t="shared" si="46"/>
        <v>0</v>
      </c>
      <c r="HG24" s="196">
        <f t="shared" si="46"/>
        <v>0</v>
      </c>
      <c r="HH24" s="196">
        <f t="shared" si="46"/>
        <v>0</v>
      </c>
      <c r="HI24" s="196">
        <f t="shared" si="46"/>
        <v>0</v>
      </c>
      <c r="HJ24" s="196">
        <f t="shared" si="46"/>
        <v>0</v>
      </c>
      <c r="HK24" s="196">
        <f t="shared" si="46"/>
        <v>49363062.649999999</v>
      </c>
      <c r="HL24" s="196">
        <f t="shared" si="46"/>
        <v>47841343.420000002</v>
      </c>
      <c r="HM24" s="196">
        <f t="shared" si="46"/>
        <v>46604707.460000001</v>
      </c>
      <c r="HN24" s="196">
        <f t="shared" si="46"/>
        <v>45411565.649999999</v>
      </c>
      <c r="HO24" s="196">
        <f t="shared" si="46"/>
        <v>43784998.649999999</v>
      </c>
      <c r="HP24" s="196">
        <f t="shared" si="46"/>
        <v>39687031.869999997</v>
      </c>
      <c r="HQ24" s="196">
        <f t="shared" si="46"/>
        <v>34631536.780000001</v>
      </c>
      <c r="HR24" s="196">
        <f t="shared" si="46"/>
        <v>27887430.760000002</v>
      </c>
      <c r="HS24" s="196">
        <f t="shared" si="46"/>
        <v>20999735.09</v>
      </c>
      <c r="HT24" s="196">
        <f t="shared" si="46"/>
        <v>14642688.58</v>
      </c>
      <c r="HU24" s="196">
        <f t="shared" si="46"/>
        <v>8579939.0700000003</v>
      </c>
      <c r="HV24" s="196">
        <f t="shared" si="46"/>
        <v>4941687.16</v>
      </c>
      <c r="HW24" s="196">
        <f t="shared" si="46"/>
        <v>0</v>
      </c>
      <c r="HX24" s="196">
        <f t="shared" si="46"/>
        <v>0</v>
      </c>
      <c r="HY24" s="196">
        <f t="shared" si="46"/>
        <v>0</v>
      </c>
      <c r="HZ24" s="196">
        <f t="shared" si="46"/>
        <v>0</v>
      </c>
      <c r="IA24" s="196">
        <f t="shared" si="46"/>
        <v>0</v>
      </c>
      <c r="IB24" s="196">
        <f t="shared" si="46"/>
        <v>0</v>
      </c>
      <c r="IC24" s="196">
        <f t="shared" si="46"/>
        <v>0</v>
      </c>
      <c r="ID24" s="196">
        <f t="shared" si="46"/>
        <v>0</v>
      </c>
      <c r="IE24" s="196">
        <f t="shared" si="46"/>
        <v>0</v>
      </c>
      <c r="IF24" s="196">
        <f t="shared" si="46"/>
        <v>0</v>
      </c>
      <c r="IG24" s="196">
        <f t="shared" si="46"/>
        <v>0</v>
      </c>
      <c r="IH24" s="196">
        <f t="shared" si="46"/>
        <v>0</v>
      </c>
      <c r="II24" s="196">
        <f t="shared" si="46"/>
        <v>0</v>
      </c>
      <c r="IJ24" s="196">
        <f t="shared" si="46"/>
        <v>0</v>
      </c>
      <c r="IK24" s="196">
        <f t="shared" si="46"/>
        <v>0</v>
      </c>
      <c r="IL24" s="196">
        <f t="shared" si="46"/>
        <v>0</v>
      </c>
      <c r="IM24" s="196">
        <f t="shared" si="46"/>
        <v>0</v>
      </c>
      <c r="IN24" s="196">
        <f t="shared" si="46"/>
        <v>0</v>
      </c>
      <c r="IO24" s="196">
        <f t="shared" si="46"/>
        <v>0</v>
      </c>
      <c r="IP24" s="196">
        <f t="shared" si="46"/>
        <v>0</v>
      </c>
      <c r="IQ24" s="196">
        <f t="shared" si="46"/>
        <v>0</v>
      </c>
      <c r="IR24" s="196">
        <f t="shared" si="46"/>
        <v>0</v>
      </c>
      <c r="IS24" s="196">
        <f t="shared" si="46"/>
        <v>0</v>
      </c>
      <c r="IT24" s="196">
        <f t="shared" si="46"/>
        <v>0</v>
      </c>
      <c r="IU24" s="196">
        <f t="shared" si="46"/>
        <v>0</v>
      </c>
      <c r="IV24" s="196">
        <f t="shared" si="46"/>
        <v>0</v>
      </c>
      <c r="IW24" s="196">
        <f t="shared" si="46"/>
        <v>0</v>
      </c>
      <c r="IX24" s="196">
        <f t="shared" si="46"/>
        <v>0</v>
      </c>
      <c r="IY24" s="196">
        <f t="shared" ref="IY24" si="47">ROUND(IX32,2)</f>
        <v>0</v>
      </c>
      <c r="IZ24" s="196">
        <f t="shared" ref="IZ24" si="48">ROUND(IY32,2)</f>
        <v>0</v>
      </c>
      <c r="JA24" s="196">
        <f t="shared" ref="JA24" si="49">ROUND(IZ32,2)</f>
        <v>0</v>
      </c>
      <c r="JB24" s="196">
        <f t="shared" ref="JB24" si="50">ROUND(JA32,2)</f>
        <v>0</v>
      </c>
      <c r="JC24" s="196">
        <f t="shared" ref="JC24" si="51">ROUND(JB32,2)</f>
        <v>0</v>
      </c>
      <c r="JD24" s="196">
        <f t="shared" ref="JD24" si="52">ROUND(JC32,2)</f>
        <v>0</v>
      </c>
      <c r="JE24" s="196">
        <f t="shared" ref="JE24" si="53">ROUND(JD32,2)</f>
        <v>0</v>
      </c>
      <c r="JF24" s="196">
        <f t="shared" ref="JF24" si="54">ROUND(JE32,2)</f>
        <v>0</v>
      </c>
      <c r="JG24" s="196">
        <f t="shared" ref="JG24" si="55">ROUND(JF32,2)</f>
        <v>0</v>
      </c>
      <c r="JH24" s="196">
        <f t="shared" ref="JH24" si="56">ROUND(JG32,2)</f>
        <v>0</v>
      </c>
      <c r="JI24" s="196">
        <f t="shared" ref="JI24" si="57">ROUND(JH32,2)</f>
        <v>0</v>
      </c>
      <c r="JJ24" s="603"/>
      <c r="JK24" s="594"/>
      <c r="JL24" s="594"/>
      <c r="JM24" s="594"/>
      <c r="JN24" s="594"/>
      <c r="JO24" s="594"/>
      <c r="JP24" s="594"/>
      <c r="JQ24" s="594"/>
      <c r="JR24" s="594"/>
      <c r="JS24" s="594"/>
      <c r="JT24" s="594"/>
      <c r="JU24" s="594"/>
      <c r="JV24" s="594"/>
      <c r="JW24" s="604"/>
    </row>
    <row r="25" spans="1:285" s="99" customFormat="1" x14ac:dyDescent="0.2">
      <c r="B25" s="99" t="s">
        <v>205</v>
      </c>
      <c r="D25" s="224">
        <v>-20784449</v>
      </c>
      <c r="E25" s="196">
        <f>-E24</f>
        <v>20585607.530000001</v>
      </c>
      <c r="F25" s="220"/>
      <c r="G25" s="221"/>
      <c r="BR25" s="76"/>
      <c r="CM25" s="49"/>
      <c r="CO25" s="76"/>
      <c r="CU25" s="199">
        <v>-21160568</v>
      </c>
      <c r="CW25" s="222"/>
      <c r="CX25" s="222"/>
      <c r="CY25" s="222"/>
      <c r="CZ25" s="222"/>
      <c r="DA25" s="222"/>
      <c r="DB25" s="222"/>
      <c r="DC25" s="222"/>
      <c r="DD25" s="222"/>
      <c r="DE25" s="222"/>
      <c r="DF25" s="225"/>
      <c r="DG25" s="199">
        <v>2270966.9500000002</v>
      </c>
      <c r="DH25" s="203"/>
      <c r="DI25" s="203"/>
      <c r="DJ25" s="203"/>
      <c r="DK25" s="203"/>
      <c r="DL25" s="199"/>
      <c r="DM25" s="199"/>
      <c r="DN25" s="199"/>
      <c r="DO25" s="199"/>
      <c r="DP25" s="199"/>
      <c r="DQ25" s="199"/>
      <c r="DR25" s="199"/>
      <c r="DS25" s="199"/>
      <c r="DT25" s="199"/>
      <c r="DU25" s="199"/>
      <c r="DV25" s="199"/>
      <c r="DW25" s="199"/>
      <c r="DX25" s="199"/>
      <c r="DY25" s="199"/>
      <c r="DZ25" s="199"/>
      <c r="EA25" s="199"/>
      <c r="EB25" s="199"/>
      <c r="EC25" s="199"/>
      <c r="ED25" s="199"/>
      <c r="EE25" s="199"/>
      <c r="EF25" s="199"/>
      <c r="EG25" s="199"/>
      <c r="EH25" s="199"/>
      <c r="EI25" s="199"/>
      <c r="EJ25" s="199"/>
      <c r="EK25" s="199"/>
      <c r="EL25" s="199"/>
      <c r="EM25" s="199"/>
      <c r="EN25" s="199"/>
      <c r="EO25" s="199"/>
      <c r="EP25" s="199"/>
      <c r="EQ25" s="199"/>
      <c r="ER25" s="199"/>
      <c r="ES25" s="199"/>
      <c r="ET25" s="199"/>
      <c r="EU25" s="199"/>
      <c r="EV25" s="199"/>
      <c r="EW25" s="199"/>
      <c r="EX25" s="199"/>
      <c r="EY25" s="199"/>
      <c r="EZ25" s="199"/>
      <c r="FA25" s="199"/>
      <c r="FB25" s="199"/>
      <c r="FC25" s="199"/>
      <c r="FD25" s="199"/>
      <c r="FE25" s="199"/>
      <c r="FF25" s="199"/>
      <c r="FG25" s="199"/>
      <c r="FH25" s="199"/>
      <c r="FI25" s="199"/>
      <c r="FJ25" s="199"/>
      <c r="FK25" s="199"/>
      <c r="FL25" s="199"/>
      <c r="FM25" s="199"/>
      <c r="FN25" s="199"/>
      <c r="FO25" s="199"/>
      <c r="FP25" s="199"/>
      <c r="FQ25" s="199"/>
      <c r="FR25" s="199"/>
      <c r="FS25" s="199"/>
      <c r="FT25" s="199"/>
      <c r="FU25" s="199"/>
      <c r="FV25" s="199"/>
      <c r="FW25" s="199"/>
      <c r="FX25" s="199"/>
      <c r="FY25" s="199"/>
      <c r="FZ25" s="199"/>
      <c r="GA25" s="199"/>
      <c r="GB25" s="199"/>
      <c r="GC25" s="199"/>
      <c r="GD25" s="199"/>
      <c r="GE25" s="199"/>
      <c r="GF25" s="199"/>
      <c r="GG25" s="199"/>
      <c r="GH25" s="199"/>
      <c r="GI25" s="199"/>
      <c r="GJ25" s="199"/>
      <c r="GK25" s="199"/>
      <c r="GL25" s="199"/>
      <c r="GM25" s="199"/>
      <c r="GN25" s="199"/>
      <c r="GO25" s="199"/>
      <c r="GP25" s="199"/>
      <c r="GQ25" s="199"/>
      <c r="GR25" s="199"/>
      <c r="GS25" s="199"/>
      <c r="GT25" s="199"/>
      <c r="GU25" s="199"/>
      <c r="GV25" s="199"/>
      <c r="GW25" s="199"/>
      <c r="GX25" s="199"/>
      <c r="GY25" s="199"/>
      <c r="GZ25" s="199"/>
      <c r="HA25" s="199"/>
      <c r="HB25" s="199"/>
      <c r="HC25" s="199"/>
      <c r="HD25" s="199"/>
      <c r="HE25" s="199"/>
      <c r="HF25" s="199"/>
      <c r="HG25" s="199"/>
      <c r="HH25" s="199"/>
      <c r="HI25" s="199"/>
      <c r="HJ25" s="201">
        <v>51555672.200000003</v>
      </c>
      <c r="HK25" s="199"/>
      <c r="HL25" s="199"/>
      <c r="HM25" s="199"/>
      <c r="HN25" s="199"/>
      <c r="HO25" s="199"/>
      <c r="HP25" s="199"/>
      <c r="HQ25" s="199"/>
      <c r="HR25" s="199"/>
      <c r="HS25" s="199"/>
      <c r="HT25" s="199"/>
      <c r="HU25" s="199"/>
      <c r="HV25" s="199">
        <v>-4758978.16</v>
      </c>
      <c r="HW25" s="199"/>
      <c r="HX25" s="199"/>
      <c r="HY25" s="199"/>
      <c r="HZ25" s="199"/>
      <c r="IA25" s="199"/>
      <c r="IB25" s="199"/>
      <c r="IC25" s="199"/>
      <c r="ID25" s="199"/>
      <c r="IE25" s="199"/>
      <c r="IF25" s="199"/>
      <c r="IG25" s="199"/>
      <c r="IH25" s="199"/>
      <c r="II25" s="199"/>
      <c r="IJ25" s="199"/>
      <c r="IK25" s="199"/>
      <c r="IL25" s="199"/>
      <c r="IM25" s="199"/>
      <c r="IN25" s="199"/>
      <c r="IO25" s="199"/>
      <c r="IP25" s="199"/>
      <c r="IQ25" s="199"/>
      <c r="IR25" s="199"/>
      <c r="IS25" s="199"/>
      <c r="IT25" s="199"/>
      <c r="IU25" s="199"/>
      <c r="IV25" s="199"/>
      <c r="IW25" s="199"/>
      <c r="IX25" s="199"/>
      <c r="IY25" s="199"/>
      <c r="IZ25" s="199"/>
      <c r="JA25" s="199"/>
      <c r="JB25" s="199"/>
      <c r="JC25" s="199"/>
      <c r="JD25" s="199"/>
      <c r="JE25" s="199"/>
      <c r="JF25" s="199"/>
      <c r="JG25" s="199"/>
      <c r="JH25" s="199"/>
      <c r="JI25" s="199"/>
      <c r="JJ25" s="607"/>
      <c r="JK25" s="596"/>
      <c r="JL25" s="595"/>
      <c r="JM25" s="596"/>
      <c r="JN25" s="596"/>
      <c r="JO25" s="596"/>
      <c r="JP25" s="596"/>
      <c r="JQ25" s="596"/>
      <c r="JR25" s="594"/>
      <c r="JS25" s="594"/>
      <c r="JT25" s="594"/>
      <c r="JU25" s="594"/>
      <c r="JV25" s="594"/>
      <c r="JW25" s="604"/>
    </row>
    <row r="26" spans="1:285" s="99" customFormat="1" x14ac:dyDescent="0.2">
      <c r="B26" s="99" t="s">
        <v>212</v>
      </c>
      <c r="D26" s="226">
        <v>0</v>
      </c>
      <c r="F26" s="220"/>
      <c r="G26" s="221"/>
      <c r="BR26" s="76"/>
      <c r="CM26" s="49"/>
      <c r="CO26" s="76"/>
      <c r="CU26" s="199">
        <v>0</v>
      </c>
      <c r="CW26" s="222"/>
      <c r="CX26" s="222"/>
      <c r="CY26" s="222"/>
      <c r="CZ26" s="222"/>
      <c r="DA26" s="222"/>
      <c r="DB26" s="222"/>
      <c r="DC26" s="222"/>
      <c r="DD26" s="222"/>
      <c r="DE26" s="222"/>
      <c r="DF26" s="225"/>
      <c r="DG26" s="196"/>
      <c r="DH26" s="227"/>
      <c r="DI26" s="227"/>
      <c r="DJ26" s="227"/>
      <c r="DK26" s="227"/>
      <c r="DL26" s="196"/>
      <c r="DM26" s="196"/>
      <c r="DN26" s="196"/>
      <c r="DO26" s="196"/>
      <c r="DP26" s="196"/>
      <c r="DQ26" s="196"/>
      <c r="DR26" s="196"/>
      <c r="DS26" s="196"/>
      <c r="DT26" s="196"/>
      <c r="DU26" s="196"/>
      <c r="DV26" s="196"/>
      <c r="DW26" s="196"/>
      <c r="DX26" s="196"/>
      <c r="DY26" s="196"/>
      <c r="DZ26" s="196"/>
      <c r="EA26" s="196"/>
      <c r="EB26" s="196"/>
      <c r="EC26" s="196"/>
      <c r="ED26" s="196"/>
      <c r="EE26" s="196"/>
      <c r="EF26" s="196"/>
      <c r="EG26" s="196"/>
      <c r="EH26" s="196"/>
      <c r="EI26" s="196"/>
      <c r="EJ26" s="196"/>
      <c r="EK26" s="196"/>
      <c r="EL26" s="196"/>
      <c r="EM26" s="196"/>
      <c r="EN26" s="196"/>
      <c r="EO26" s="196"/>
      <c r="EP26" s="196"/>
      <c r="EQ26" s="196"/>
      <c r="ER26" s="196"/>
      <c r="ES26" s="196"/>
      <c r="ET26" s="196"/>
      <c r="EU26" s="196"/>
      <c r="EV26" s="196"/>
      <c r="EW26" s="196"/>
      <c r="EX26" s="196"/>
      <c r="EY26" s="196"/>
      <c r="EZ26" s="196"/>
      <c r="FA26" s="196"/>
      <c r="FB26" s="196"/>
      <c r="FC26" s="196"/>
      <c r="FD26" s="196"/>
      <c r="FE26" s="196"/>
      <c r="FF26" s="196"/>
      <c r="FG26" s="196"/>
      <c r="FH26" s="196"/>
      <c r="FI26" s="196"/>
      <c r="FJ26" s="196"/>
      <c r="FK26" s="196"/>
      <c r="FL26" s="196"/>
      <c r="FM26" s="196"/>
      <c r="FN26" s="196"/>
      <c r="FO26" s="196"/>
      <c r="FP26" s="196"/>
      <c r="FQ26" s="196"/>
      <c r="FR26" s="196"/>
      <c r="FS26" s="196"/>
      <c r="FT26" s="196"/>
      <c r="FU26" s="196"/>
      <c r="FV26" s="196"/>
      <c r="FW26" s="196"/>
      <c r="FX26" s="196"/>
      <c r="FY26" s="196"/>
      <c r="FZ26" s="196"/>
      <c r="GA26" s="196"/>
      <c r="GB26" s="196"/>
      <c r="GC26" s="196"/>
      <c r="GD26" s="196"/>
      <c r="GE26" s="196"/>
      <c r="GF26" s="196"/>
      <c r="GG26" s="196"/>
      <c r="GH26" s="196"/>
      <c r="GI26" s="196"/>
      <c r="GJ26" s="196"/>
      <c r="GK26" s="196"/>
      <c r="GL26" s="196"/>
      <c r="GM26" s="196"/>
      <c r="GN26" s="196"/>
      <c r="GO26" s="196"/>
      <c r="GP26" s="196"/>
      <c r="GQ26" s="196"/>
      <c r="GR26" s="196"/>
      <c r="GS26" s="196"/>
      <c r="GT26" s="196"/>
      <c r="GU26" s="196"/>
      <c r="GV26" s="196"/>
      <c r="GW26" s="196"/>
      <c r="GX26" s="196"/>
      <c r="GY26" s="196"/>
      <c r="GZ26" s="196"/>
      <c r="HA26" s="196"/>
      <c r="HB26" s="196"/>
      <c r="HC26" s="196"/>
      <c r="HD26" s="196"/>
      <c r="HE26" s="196"/>
      <c r="HF26" s="196"/>
      <c r="HG26" s="196"/>
      <c r="HH26" s="196"/>
      <c r="HI26" s="196"/>
      <c r="HJ26" s="196"/>
      <c r="HK26" s="196"/>
      <c r="HL26" s="196"/>
      <c r="HM26" s="196"/>
      <c r="HN26" s="196"/>
      <c r="HO26" s="196"/>
      <c r="HP26" s="196"/>
      <c r="HQ26" s="196"/>
      <c r="HR26" s="196"/>
      <c r="HS26" s="196"/>
      <c r="HT26" s="196"/>
      <c r="HU26" s="196"/>
      <c r="HV26" s="196"/>
      <c r="HW26" s="196"/>
      <c r="HX26" s="196"/>
      <c r="HY26" s="196"/>
      <c r="HZ26" s="196"/>
      <c r="IA26" s="196"/>
      <c r="IB26" s="196"/>
      <c r="IC26" s="196"/>
      <c r="ID26" s="196"/>
      <c r="IE26" s="196"/>
      <c r="IF26" s="196"/>
      <c r="IG26" s="196"/>
      <c r="IH26" s="196"/>
      <c r="II26" s="196"/>
      <c r="IJ26" s="196"/>
      <c r="IK26" s="196"/>
      <c r="IL26" s="196"/>
      <c r="IM26" s="196"/>
      <c r="IN26" s="196"/>
      <c r="IO26" s="196"/>
      <c r="IP26" s="196"/>
      <c r="IQ26" s="196"/>
      <c r="IR26" s="196"/>
      <c r="IS26" s="196"/>
      <c r="IT26" s="196"/>
      <c r="IU26" s="196"/>
      <c r="IV26" s="196"/>
      <c r="IW26" s="196"/>
      <c r="IX26" s="196"/>
      <c r="IY26" s="196"/>
      <c r="IZ26" s="196"/>
      <c r="JA26" s="196"/>
      <c r="JB26" s="196"/>
      <c r="JC26" s="196"/>
      <c r="JD26" s="196"/>
      <c r="JE26" s="196"/>
      <c r="JF26" s="196"/>
      <c r="JG26" s="196"/>
      <c r="JH26" s="196"/>
      <c r="JI26" s="196"/>
      <c r="JJ26" s="603"/>
      <c r="JK26" s="594"/>
      <c r="JL26" s="594"/>
      <c r="JM26" s="594"/>
      <c r="JN26" s="594"/>
      <c r="JO26" s="594"/>
      <c r="JP26" s="594"/>
      <c r="JQ26" s="594"/>
      <c r="JR26" s="594"/>
      <c r="JS26" s="594"/>
      <c r="JT26" s="594"/>
      <c r="JU26" s="594"/>
      <c r="JV26" s="594"/>
      <c r="JW26" s="604"/>
      <c r="JY26" s="228"/>
    </row>
    <row r="27" spans="1:285" s="99" customFormat="1" x14ac:dyDescent="0.2">
      <c r="B27" s="99" t="s">
        <v>213</v>
      </c>
      <c r="D27" s="226">
        <v>0</v>
      </c>
      <c r="F27" s="220"/>
      <c r="G27" s="221"/>
      <c r="BR27" s="76"/>
      <c r="CM27" s="49"/>
      <c r="CO27" s="76"/>
      <c r="CU27" s="199">
        <v>0</v>
      </c>
      <c r="CW27" s="222"/>
      <c r="CX27" s="222"/>
      <c r="CY27" s="222"/>
      <c r="CZ27" s="222"/>
      <c r="DA27" s="222"/>
      <c r="DB27" s="222"/>
      <c r="DC27" s="222"/>
      <c r="DD27" s="222"/>
      <c r="DE27" s="222"/>
      <c r="DF27" s="225"/>
      <c r="DG27" s="196"/>
      <c r="DH27" s="227"/>
      <c r="DI27" s="227"/>
      <c r="DJ27" s="227"/>
      <c r="DK27" s="227"/>
      <c r="DL27" s="196"/>
      <c r="DM27" s="196"/>
      <c r="DN27" s="196"/>
      <c r="DO27" s="196"/>
      <c r="DP27" s="196"/>
      <c r="DQ27" s="196"/>
      <c r="DR27" s="196"/>
      <c r="DS27" s="196"/>
      <c r="DT27" s="196"/>
      <c r="DU27" s="196"/>
      <c r="DV27" s="196"/>
      <c r="DW27" s="196"/>
      <c r="DX27" s="196"/>
      <c r="DY27" s="196"/>
      <c r="DZ27" s="196"/>
      <c r="EA27" s="196"/>
      <c r="EB27" s="196"/>
      <c r="EC27" s="196"/>
      <c r="ED27" s="196"/>
      <c r="EE27" s="196"/>
      <c r="EF27" s="196"/>
      <c r="EG27" s="196"/>
      <c r="EH27" s="196"/>
      <c r="EI27" s="196"/>
      <c r="EJ27" s="196"/>
      <c r="EK27" s="196"/>
      <c r="EL27" s="196"/>
      <c r="EM27" s="196"/>
      <c r="EN27" s="196"/>
      <c r="EO27" s="196"/>
      <c r="EP27" s="196"/>
      <c r="EQ27" s="196"/>
      <c r="ER27" s="196"/>
      <c r="ES27" s="196"/>
      <c r="ET27" s="196"/>
      <c r="EU27" s="196"/>
      <c r="EV27" s="196"/>
      <c r="EW27" s="196"/>
      <c r="EX27" s="196"/>
      <c r="EY27" s="196"/>
      <c r="EZ27" s="196"/>
      <c r="FA27" s="196"/>
      <c r="FB27" s="196"/>
      <c r="FC27" s="196"/>
      <c r="FD27" s="196"/>
      <c r="FE27" s="196"/>
      <c r="FF27" s="196"/>
      <c r="FG27" s="196"/>
      <c r="FH27" s="196"/>
      <c r="FI27" s="196"/>
      <c r="FJ27" s="196"/>
      <c r="FK27" s="196"/>
      <c r="FL27" s="196"/>
      <c r="FM27" s="196"/>
      <c r="FN27" s="196"/>
      <c r="FO27" s="196"/>
      <c r="FP27" s="196"/>
      <c r="FQ27" s="196"/>
      <c r="FR27" s="196"/>
      <c r="FS27" s="196"/>
      <c r="FT27" s="196"/>
      <c r="FU27" s="196"/>
      <c r="FV27" s="196"/>
      <c r="FW27" s="196"/>
      <c r="FX27" s="196"/>
      <c r="FY27" s="196"/>
      <c r="FZ27" s="196"/>
      <c r="GA27" s="196"/>
      <c r="GB27" s="196"/>
      <c r="GC27" s="196"/>
      <c r="GD27" s="196"/>
      <c r="GE27" s="196"/>
      <c r="GF27" s="196"/>
      <c r="GG27" s="196"/>
      <c r="GH27" s="196"/>
      <c r="GI27" s="196"/>
      <c r="GJ27" s="196"/>
      <c r="GK27" s="196"/>
      <c r="GL27" s="196"/>
      <c r="GM27" s="196"/>
      <c r="GN27" s="196"/>
      <c r="GO27" s="196"/>
      <c r="GP27" s="196"/>
      <c r="GQ27" s="196"/>
      <c r="GR27" s="196"/>
      <c r="GS27" s="196"/>
      <c r="GT27" s="196"/>
      <c r="GU27" s="196"/>
      <c r="GV27" s="196"/>
      <c r="GW27" s="196"/>
      <c r="GX27" s="196"/>
      <c r="GY27" s="196"/>
      <c r="GZ27" s="196"/>
      <c r="HA27" s="196"/>
      <c r="HB27" s="196"/>
      <c r="HC27" s="196"/>
      <c r="HD27" s="196"/>
      <c r="HE27" s="196"/>
      <c r="HF27" s="196"/>
      <c r="HG27" s="196"/>
      <c r="HH27" s="196"/>
      <c r="HI27" s="196"/>
      <c r="HJ27" s="201"/>
      <c r="HK27" s="196"/>
      <c r="HL27" s="196"/>
      <c r="HM27" s="196"/>
      <c r="HN27" s="196"/>
      <c r="HO27" s="196"/>
      <c r="HP27" s="196"/>
      <c r="HQ27" s="196"/>
      <c r="HR27" s="196"/>
      <c r="HS27" s="196"/>
      <c r="HT27" s="196"/>
      <c r="HU27" s="196"/>
      <c r="HV27" s="196"/>
      <c r="HW27" s="196"/>
      <c r="HX27" s="196"/>
      <c r="HY27" s="196"/>
      <c r="HZ27" s="196"/>
      <c r="IA27" s="196"/>
      <c r="IB27" s="196"/>
      <c r="IC27" s="196"/>
      <c r="ID27" s="196"/>
      <c r="IE27" s="196"/>
      <c r="IF27" s="196"/>
      <c r="IG27" s="196"/>
      <c r="IH27" s="196"/>
      <c r="II27" s="196"/>
      <c r="IJ27" s="196"/>
      <c r="IK27" s="196"/>
      <c r="IL27" s="196"/>
      <c r="IM27" s="196"/>
      <c r="IN27" s="196"/>
      <c r="IO27" s="196"/>
      <c r="IP27" s="196"/>
      <c r="IQ27" s="196"/>
      <c r="IR27" s="196"/>
      <c r="IS27" s="196"/>
      <c r="IT27" s="196"/>
      <c r="IU27" s="196"/>
      <c r="IV27" s="196"/>
      <c r="IW27" s="196"/>
      <c r="IX27" s="196"/>
      <c r="IY27" s="196"/>
      <c r="IZ27" s="196"/>
      <c r="JA27" s="196"/>
      <c r="JB27" s="196"/>
      <c r="JC27" s="196"/>
      <c r="JD27" s="196"/>
      <c r="JE27" s="196"/>
      <c r="JF27" s="196"/>
      <c r="JG27" s="196"/>
      <c r="JH27" s="196"/>
      <c r="JI27" s="196"/>
      <c r="JJ27" s="603"/>
      <c r="JK27" s="594"/>
      <c r="JL27" s="595"/>
      <c r="JM27" s="594"/>
      <c r="JN27" s="594"/>
      <c r="JO27" s="594"/>
      <c r="JP27" s="594"/>
      <c r="JQ27" s="594"/>
      <c r="JR27" s="594"/>
      <c r="JS27" s="594"/>
      <c r="JT27" s="594"/>
      <c r="JU27" s="594"/>
      <c r="JV27" s="594"/>
      <c r="JW27" s="604"/>
      <c r="JY27" s="223"/>
    </row>
    <row r="28" spans="1:285" s="99" customFormat="1" x14ac:dyDescent="0.2">
      <c r="B28" s="99" t="s">
        <v>214</v>
      </c>
      <c r="D28" s="226">
        <v>517112.5</v>
      </c>
      <c r="F28" s="220"/>
      <c r="G28" s="221"/>
      <c r="BR28" s="76"/>
      <c r="CM28" s="49"/>
      <c r="CO28" s="76"/>
      <c r="CU28" s="199">
        <v>517112.5</v>
      </c>
      <c r="CV28" s="199">
        <v>564564.78</v>
      </c>
      <c r="CW28" s="199">
        <v>718519.68</v>
      </c>
      <c r="CX28" s="199">
        <v>686214.15</v>
      </c>
      <c r="CY28" s="199">
        <v>1486028.91</v>
      </c>
      <c r="CZ28" s="205">
        <v>2162921.4300000002</v>
      </c>
      <c r="DA28" s="199">
        <v>3428440.71</v>
      </c>
      <c r="DB28" s="206">
        <v>2362151.33</v>
      </c>
      <c r="DC28" s="206">
        <v>2050316.15</v>
      </c>
      <c r="DD28" s="199">
        <v>2104865</v>
      </c>
      <c r="DE28" s="199">
        <v>1717026.78</v>
      </c>
      <c r="DF28" s="203">
        <v>1319832.77</v>
      </c>
      <c r="DG28" s="199">
        <v>208180.1</v>
      </c>
      <c r="DH28" s="203"/>
      <c r="DI28" s="203"/>
      <c r="DJ28" s="203"/>
      <c r="DK28" s="203"/>
      <c r="DL28" s="199"/>
      <c r="DM28" s="199"/>
      <c r="DN28" s="199"/>
      <c r="DO28" s="199"/>
      <c r="DP28" s="199"/>
      <c r="DQ28" s="199"/>
      <c r="DR28" s="199"/>
      <c r="DS28" s="199"/>
      <c r="DT28" s="199"/>
      <c r="DU28" s="199"/>
      <c r="DV28" s="199"/>
      <c r="DW28" s="199"/>
      <c r="DX28" s="199"/>
      <c r="DY28" s="199"/>
      <c r="DZ28" s="199"/>
      <c r="EA28" s="199"/>
      <c r="EB28" s="199"/>
      <c r="EC28" s="199"/>
      <c r="ED28" s="199"/>
      <c r="EE28" s="199"/>
      <c r="EF28" s="199"/>
      <c r="EG28" s="199"/>
      <c r="EH28" s="199"/>
      <c r="EI28" s="199"/>
      <c r="EJ28" s="199"/>
      <c r="EK28" s="199"/>
      <c r="EL28" s="199"/>
      <c r="EM28" s="199"/>
      <c r="EN28" s="199"/>
      <c r="EO28" s="199"/>
      <c r="EP28" s="199"/>
      <c r="EQ28" s="199"/>
      <c r="ER28" s="199"/>
      <c r="ES28" s="199"/>
      <c r="ET28" s="199"/>
      <c r="EU28" s="199"/>
      <c r="EV28" s="199"/>
      <c r="EW28" s="199"/>
      <c r="EX28" s="199"/>
      <c r="EY28" s="199"/>
      <c r="EZ28" s="199"/>
      <c r="FA28" s="199"/>
      <c r="FB28" s="199"/>
      <c r="FC28" s="199"/>
      <c r="FD28" s="199"/>
      <c r="FE28" s="199"/>
      <c r="FF28" s="199"/>
      <c r="FG28" s="199"/>
      <c r="FH28" s="199"/>
      <c r="FI28" s="199"/>
      <c r="FJ28" s="199"/>
      <c r="FK28" s="199"/>
      <c r="FL28" s="199"/>
      <c r="FM28" s="199"/>
      <c r="FN28" s="199"/>
      <c r="FO28" s="199"/>
      <c r="FP28" s="199"/>
      <c r="FQ28" s="199"/>
      <c r="FR28" s="199"/>
      <c r="FS28" s="199"/>
      <c r="FT28" s="199"/>
      <c r="FU28" s="199"/>
      <c r="FV28" s="199"/>
      <c r="FW28" s="199"/>
      <c r="FX28" s="199"/>
      <c r="FY28" s="199"/>
      <c r="FZ28" s="199"/>
      <c r="GA28" s="199"/>
      <c r="GB28" s="199"/>
      <c r="GC28" s="199"/>
      <c r="GD28" s="199"/>
      <c r="GE28" s="199"/>
      <c r="GF28" s="199"/>
      <c r="GG28" s="199"/>
      <c r="GH28" s="199"/>
      <c r="GI28" s="199"/>
      <c r="GJ28" s="199"/>
      <c r="GK28" s="199"/>
      <c r="GL28" s="199"/>
      <c r="GM28" s="199"/>
      <c r="GN28" s="199"/>
      <c r="GO28" s="199"/>
      <c r="GP28" s="199"/>
      <c r="GQ28" s="199"/>
      <c r="GR28" s="199"/>
      <c r="GS28" s="199"/>
      <c r="GT28" s="199"/>
      <c r="GU28" s="199"/>
      <c r="GV28" s="199"/>
      <c r="GW28" s="199"/>
      <c r="GX28" s="199"/>
      <c r="GY28" s="199"/>
      <c r="GZ28" s="199"/>
      <c r="HA28" s="199"/>
      <c r="HB28" s="199"/>
      <c r="HC28" s="199"/>
      <c r="HD28" s="199"/>
      <c r="HE28" s="199"/>
      <c r="HF28" s="199"/>
      <c r="HG28" s="199"/>
      <c r="HH28" s="199"/>
      <c r="HI28" s="199"/>
      <c r="HJ28" s="199">
        <v>-2425093</v>
      </c>
      <c r="HK28" s="199">
        <v>-1737646</v>
      </c>
      <c r="HL28" s="199">
        <v>-1454294</v>
      </c>
      <c r="HM28" s="199">
        <v>-1404135</v>
      </c>
      <c r="HN28" s="199">
        <v>-1823491</v>
      </c>
      <c r="HO28" s="199">
        <v>-4283764</v>
      </c>
      <c r="HP28" s="199">
        <v>-5214292</v>
      </c>
      <c r="HQ28" s="199">
        <v>-6879628</v>
      </c>
      <c r="HR28" s="199">
        <v>-6982497</v>
      </c>
      <c r="HS28" s="199">
        <v>-6420218</v>
      </c>
      <c r="HT28" s="199">
        <v>-6103122</v>
      </c>
      <c r="HU28" s="199">
        <v>-3657292</v>
      </c>
      <c r="HV28" s="199"/>
      <c r="HW28" s="199"/>
      <c r="HX28" s="199"/>
      <c r="HY28" s="199"/>
      <c r="HZ28" s="199"/>
      <c r="IA28" s="199"/>
      <c r="IB28" s="199"/>
      <c r="IC28" s="199"/>
      <c r="ID28" s="199"/>
      <c r="IE28" s="199"/>
      <c r="IF28" s="199"/>
      <c r="IG28" s="199"/>
      <c r="IH28" s="199"/>
      <c r="II28" s="199"/>
      <c r="IJ28" s="199"/>
      <c r="IK28" s="199"/>
      <c r="IL28" s="199"/>
      <c r="IM28" s="199"/>
      <c r="IN28" s="199"/>
      <c r="IO28" s="199"/>
      <c r="IP28" s="199"/>
      <c r="IQ28" s="199"/>
      <c r="IR28" s="199"/>
      <c r="IS28" s="199"/>
      <c r="IT28" s="199"/>
      <c r="IU28" s="199"/>
      <c r="IV28" s="199"/>
      <c r="IW28" s="199"/>
      <c r="IX28" s="199"/>
      <c r="IY28" s="199"/>
      <c r="IZ28" s="199"/>
      <c r="JA28" s="199"/>
      <c r="JB28" s="199"/>
      <c r="JC28" s="199"/>
      <c r="JD28" s="199"/>
      <c r="JE28" s="199"/>
      <c r="JF28" s="199"/>
      <c r="JG28" s="199"/>
      <c r="JH28" s="199"/>
      <c r="JI28" s="199"/>
      <c r="JJ28" s="605"/>
      <c r="JK28" s="595"/>
      <c r="JL28" s="595"/>
      <c r="JM28" s="595"/>
      <c r="JN28" s="595"/>
      <c r="JO28" s="595"/>
      <c r="JP28" s="595"/>
      <c r="JQ28" s="595"/>
      <c r="JR28" s="595"/>
      <c r="JS28" s="595"/>
      <c r="JT28" s="595"/>
      <c r="JU28" s="595"/>
      <c r="JV28" s="595"/>
      <c r="JW28" s="606"/>
      <c r="JY28" s="223"/>
    </row>
    <row r="29" spans="1:285" s="99" customFormat="1" x14ac:dyDescent="0.2">
      <c r="B29" s="49" t="s">
        <v>207</v>
      </c>
      <c r="D29" s="226">
        <v>0</v>
      </c>
      <c r="F29" s="220"/>
      <c r="G29" s="221"/>
      <c r="BR29" s="76"/>
      <c r="CM29" s="49"/>
      <c r="CO29" s="76"/>
      <c r="CU29" s="199">
        <v>0</v>
      </c>
      <c r="CV29" s="199">
        <v>0</v>
      </c>
      <c r="CW29" s="222"/>
      <c r="CX29" s="222"/>
      <c r="CY29" s="222"/>
      <c r="CZ29" s="205">
        <v>0</v>
      </c>
      <c r="DA29" s="205">
        <v>0</v>
      </c>
      <c r="DB29" s="206">
        <v>0</v>
      </c>
      <c r="DC29" s="206">
        <v>0</v>
      </c>
      <c r="DD29" s="229">
        <v>0</v>
      </c>
      <c r="DE29" s="229">
        <v>0</v>
      </c>
      <c r="DF29" s="203">
        <v>0</v>
      </c>
      <c r="DG29" s="199"/>
      <c r="DH29" s="203"/>
      <c r="DI29" s="203"/>
      <c r="DJ29" s="203"/>
      <c r="DK29" s="203"/>
      <c r="DL29" s="199"/>
      <c r="DM29" s="199"/>
      <c r="DN29" s="199"/>
      <c r="DO29" s="199"/>
      <c r="DP29" s="199"/>
      <c r="DQ29" s="199"/>
      <c r="DR29" s="199"/>
      <c r="DS29" s="199"/>
      <c r="DT29" s="199"/>
      <c r="DU29" s="199"/>
      <c r="DV29" s="199"/>
      <c r="DW29" s="199"/>
      <c r="DX29" s="199"/>
      <c r="DY29" s="199"/>
      <c r="DZ29" s="199"/>
      <c r="EA29" s="199"/>
      <c r="EB29" s="199"/>
      <c r="EC29" s="199"/>
      <c r="ED29" s="199"/>
      <c r="EE29" s="199"/>
      <c r="EF29" s="199"/>
      <c r="EG29" s="199"/>
      <c r="EH29" s="199"/>
      <c r="EI29" s="199"/>
      <c r="EJ29" s="199"/>
      <c r="EK29" s="199"/>
      <c r="EL29" s="199"/>
      <c r="EM29" s="199"/>
      <c r="EN29" s="199"/>
      <c r="EO29" s="199"/>
      <c r="EP29" s="199"/>
      <c r="EQ29" s="199"/>
      <c r="ER29" s="199"/>
      <c r="ES29" s="199"/>
      <c r="ET29" s="199"/>
      <c r="EU29" s="199"/>
      <c r="EV29" s="199"/>
      <c r="EW29" s="199"/>
      <c r="EX29" s="199"/>
      <c r="EY29" s="199"/>
      <c r="EZ29" s="199"/>
      <c r="FA29" s="199"/>
      <c r="FB29" s="199"/>
      <c r="FC29" s="199"/>
      <c r="FD29" s="199"/>
      <c r="FE29" s="199"/>
      <c r="FF29" s="199"/>
      <c r="FG29" s="199"/>
      <c r="FH29" s="199"/>
      <c r="FI29" s="199"/>
      <c r="FJ29" s="199"/>
      <c r="FK29" s="199"/>
      <c r="FL29" s="199"/>
      <c r="FM29" s="199"/>
      <c r="FN29" s="199"/>
      <c r="FO29" s="199"/>
      <c r="FP29" s="199"/>
      <c r="FQ29" s="199"/>
      <c r="FR29" s="199"/>
      <c r="FS29" s="199"/>
      <c r="FT29" s="199"/>
      <c r="FU29" s="199"/>
      <c r="FV29" s="199"/>
      <c r="FW29" s="199"/>
      <c r="FX29" s="199"/>
      <c r="FY29" s="199"/>
      <c r="FZ29" s="199"/>
      <c r="GA29" s="199"/>
      <c r="GB29" s="199"/>
      <c r="GC29" s="199"/>
      <c r="GD29" s="199"/>
      <c r="GE29" s="199"/>
      <c r="GF29" s="199"/>
      <c r="GG29" s="199"/>
      <c r="GH29" s="199"/>
      <c r="GI29" s="199"/>
      <c r="GJ29" s="199"/>
      <c r="GK29" s="199"/>
      <c r="GL29" s="199"/>
      <c r="GM29" s="199"/>
      <c r="GN29" s="199"/>
      <c r="GO29" s="199"/>
      <c r="GP29" s="199"/>
      <c r="GQ29" s="199"/>
      <c r="GR29" s="199"/>
      <c r="GS29" s="199"/>
      <c r="GT29" s="199"/>
      <c r="GU29" s="199"/>
      <c r="GV29" s="199"/>
      <c r="GW29" s="199"/>
      <c r="GX29" s="199"/>
      <c r="GY29" s="199"/>
      <c r="GZ29" s="199"/>
      <c r="HA29" s="199"/>
      <c r="HB29" s="199"/>
      <c r="HC29" s="199"/>
      <c r="HD29" s="199"/>
      <c r="HE29" s="199"/>
      <c r="HF29" s="199"/>
      <c r="HG29" s="199"/>
      <c r="HH29" s="199"/>
      <c r="HI29" s="199"/>
      <c r="HJ29" s="199"/>
      <c r="HK29" s="199"/>
      <c r="HL29" s="199"/>
      <c r="HM29" s="199"/>
      <c r="HN29" s="199"/>
      <c r="HO29" s="199"/>
      <c r="HP29" s="199"/>
      <c r="HQ29" s="199"/>
      <c r="HR29" s="199"/>
      <c r="HS29" s="199"/>
      <c r="HT29" s="199"/>
      <c r="HU29" s="199"/>
      <c r="HV29" s="199"/>
      <c r="HW29" s="199"/>
      <c r="HX29" s="199"/>
      <c r="HY29" s="199"/>
      <c r="HZ29" s="199"/>
      <c r="IA29" s="199"/>
      <c r="IB29" s="199"/>
      <c r="IC29" s="199"/>
      <c r="ID29" s="199"/>
      <c r="IE29" s="199"/>
      <c r="IF29" s="199"/>
      <c r="IG29" s="199"/>
      <c r="IH29" s="199"/>
      <c r="II29" s="199"/>
      <c r="IJ29" s="199"/>
      <c r="IK29" s="199"/>
      <c r="IL29" s="199"/>
      <c r="IM29" s="199"/>
      <c r="IN29" s="199"/>
      <c r="IO29" s="199"/>
      <c r="IP29" s="199"/>
      <c r="IQ29" s="199"/>
      <c r="IR29" s="199"/>
      <c r="IS29" s="199"/>
      <c r="IT29" s="199"/>
      <c r="IU29" s="199"/>
      <c r="IV29" s="199"/>
      <c r="IW29" s="199"/>
      <c r="IX29" s="199"/>
      <c r="IY29" s="199"/>
      <c r="IZ29" s="199"/>
      <c r="JA29" s="199"/>
      <c r="JB29" s="199"/>
      <c r="JC29" s="199"/>
      <c r="JD29" s="199"/>
      <c r="JE29" s="199"/>
      <c r="JF29" s="199"/>
      <c r="JG29" s="199"/>
      <c r="JH29" s="199"/>
      <c r="JI29" s="199"/>
      <c r="JJ29" s="607"/>
      <c r="JK29" s="596"/>
      <c r="JL29" s="596"/>
      <c r="JM29" s="596"/>
      <c r="JN29" s="596"/>
      <c r="JO29" s="596"/>
      <c r="JP29" s="596"/>
      <c r="JQ29" s="596"/>
      <c r="JR29" s="596"/>
      <c r="JS29" s="596"/>
      <c r="JT29" s="596"/>
      <c r="JU29" s="596"/>
      <c r="JV29" s="596"/>
      <c r="JW29" s="608"/>
    </row>
    <row r="30" spans="1:285" s="99" customFormat="1" x14ac:dyDescent="0.2">
      <c r="B30" s="99" t="s">
        <v>74</v>
      </c>
      <c r="D30" s="226">
        <v>-318271.03000000003</v>
      </c>
      <c r="F30" s="220"/>
      <c r="G30" s="221"/>
      <c r="BR30" s="76"/>
      <c r="CM30" s="49"/>
      <c r="CO30" s="76"/>
      <c r="CU30" s="199">
        <v>-57847.97</v>
      </c>
      <c r="CV30" s="199">
        <v>-56127.01</v>
      </c>
      <c r="CW30" s="230">
        <v>-54335.62</v>
      </c>
      <c r="CX30" s="230">
        <v>-50738.44</v>
      </c>
      <c r="CY30" s="230">
        <v>-49296.39</v>
      </c>
      <c r="CZ30" s="205">
        <v>-42832.07</v>
      </c>
      <c r="DA30" s="230">
        <v>-36284.06</v>
      </c>
      <c r="DB30" s="206">
        <v>-28434.66</v>
      </c>
      <c r="DC30" s="206">
        <v>-20467.41</v>
      </c>
      <c r="DD30" s="230">
        <v>-16644.5</v>
      </c>
      <c r="DE30" s="230">
        <v>-11122.18</v>
      </c>
      <c r="DF30" s="203">
        <v>-7283.33</v>
      </c>
      <c r="DG30" s="199">
        <v>-5159.6000000000004</v>
      </c>
      <c r="DH30" s="203"/>
      <c r="DI30" s="203"/>
      <c r="DJ30" s="203"/>
      <c r="DK30" s="203"/>
      <c r="DL30" s="199"/>
      <c r="DM30" s="199"/>
      <c r="DN30" s="199"/>
      <c r="DO30" s="199"/>
      <c r="DP30" s="199"/>
      <c r="DQ30" s="199"/>
      <c r="DR30" s="199"/>
      <c r="DS30" s="199"/>
      <c r="DT30" s="199"/>
      <c r="DU30" s="199"/>
      <c r="DV30" s="199"/>
      <c r="DW30" s="199"/>
      <c r="DX30" s="199"/>
      <c r="DY30" s="199"/>
      <c r="DZ30" s="199"/>
      <c r="EA30" s="199"/>
      <c r="EB30" s="199"/>
      <c r="EC30" s="199"/>
      <c r="ED30" s="199"/>
      <c r="EE30" s="199"/>
      <c r="EF30" s="199"/>
      <c r="EG30" s="199"/>
      <c r="EH30" s="199"/>
      <c r="EI30" s="199"/>
      <c r="EJ30" s="199"/>
      <c r="EK30" s="199"/>
      <c r="EL30" s="199"/>
      <c r="EM30" s="199"/>
      <c r="EN30" s="199"/>
      <c r="EO30" s="199"/>
      <c r="EP30" s="199"/>
      <c r="EQ30" s="199"/>
      <c r="ER30" s="199"/>
      <c r="ES30" s="199"/>
      <c r="ET30" s="199"/>
      <c r="EU30" s="199"/>
      <c r="EV30" s="199"/>
      <c r="EW30" s="199"/>
      <c r="EX30" s="199"/>
      <c r="EY30" s="199"/>
      <c r="EZ30" s="199"/>
      <c r="FA30" s="199"/>
      <c r="FB30" s="199"/>
      <c r="FC30" s="199"/>
      <c r="FD30" s="199"/>
      <c r="FE30" s="199"/>
      <c r="FF30" s="199"/>
      <c r="FG30" s="199"/>
      <c r="FH30" s="199"/>
      <c r="FI30" s="199"/>
      <c r="FJ30" s="199"/>
      <c r="FK30" s="199"/>
      <c r="FL30" s="199"/>
      <c r="FM30" s="199"/>
      <c r="FN30" s="199"/>
      <c r="FO30" s="199"/>
      <c r="FP30" s="199"/>
      <c r="FQ30" s="199"/>
      <c r="FR30" s="199"/>
      <c r="FS30" s="199"/>
      <c r="FT30" s="199"/>
      <c r="FU30" s="199"/>
      <c r="FV30" s="199"/>
      <c r="FW30" s="199"/>
      <c r="FX30" s="199"/>
      <c r="FY30" s="199"/>
      <c r="FZ30" s="199"/>
      <c r="GA30" s="199"/>
      <c r="GB30" s="199"/>
      <c r="GC30" s="199"/>
      <c r="GD30" s="199"/>
      <c r="GE30" s="199"/>
      <c r="GF30" s="199"/>
      <c r="GG30" s="199"/>
      <c r="GH30" s="199"/>
      <c r="GI30" s="199"/>
      <c r="GJ30" s="199"/>
      <c r="GK30" s="199"/>
      <c r="GL30" s="199"/>
      <c r="GM30" s="199"/>
      <c r="GN30" s="199"/>
      <c r="GO30" s="199"/>
      <c r="GP30" s="199"/>
      <c r="GQ30" s="199"/>
      <c r="GR30" s="199"/>
      <c r="GS30" s="199"/>
      <c r="GT30" s="199"/>
      <c r="GU30" s="199"/>
      <c r="GV30" s="199"/>
      <c r="GW30" s="199"/>
      <c r="GX30" s="199"/>
      <c r="GY30" s="199"/>
      <c r="GZ30" s="199"/>
      <c r="HA30" s="199"/>
      <c r="HB30" s="199"/>
      <c r="HC30" s="199"/>
      <c r="HD30" s="199"/>
      <c r="HE30" s="199"/>
      <c r="HF30" s="199"/>
      <c r="HG30" s="199"/>
      <c r="HH30" s="199"/>
      <c r="HI30" s="199"/>
      <c r="HJ30" s="199">
        <v>232483.45</v>
      </c>
      <c r="HK30" s="199">
        <v>215926.77</v>
      </c>
      <c r="HL30" s="199">
        <v>217658.04</v>
      </c>
      <c r="HM30" s="199">
        <v>210993.19</v>
      </c>
      <c r="HN30" s="199">
        <v>196924</v>
      </c>
      <c r="HO30" s="199">
        <v>185797.22</v>
      </c>
      <c r="HP30" s="199">
        <v>158796.91</v>
      </c>
      <c r="HQ30" s="199">
        <v>135521.98000000001</v>
      </c>
      <c r="HR30" s="199">
        <v>94801.33</v>
      </c>
      <c r="HS30" s="199">
        <v>63171.49</v>
      </c>
      <c r="HT30" s="199">
        <v>40372.49</v>
      </c>
      <c r="HU30" s="199">
        <v>19040.09</v>
      </c>
      <c r="HV30" s="199">
        <v>-182709</v>
      </c>
      <c r="HW30" s="199">
        <v>0</v>
      </c>
      <c r="HX30" s="199">
        <v>0</v>
      </c>
      <c r="HY30" s="199"/>
      <c r="HZ30" s="199"/>
      <c r="IA30" s="199"/>
      <c r="IB30" s="199"/>
      <c r="IC30" s="199"/>
      <c r="ID30" s="199"/>
      <c r="IE30" s="199"/>
      <c r="IF30" s="199"/>
      <c r="IG30" s="199"/>
      <c r="IH30" s="199"/>
      <c r="II30" s="199"/>
      <c r="IJ30" s="199"/>
      <c r="IK30" s="199"/>
      <c r="IL30" s="199"/>
      <c r="IM30" s="199"/>
      <c r="IN30" s="199"/>
      <c r="IO30" s="199"/>
      <c r="IP30" s="199"/>
      <c r="IQ30" s="199"/>
      <c r="IR30" s="199"/>
      <c r="IS30" s="199"/>
      <c r="IT30" s="199"/>
      <c r="IU30" s="199"/>
      <c r="IV30" s="199"/>
      <c r="IW30" s="199"/>
      <c r="IX30" s="199"/>
      <c r="IY30" s="199"/>
      <c r="IZ30" s="199"/>
      <c r="JA30" s="199"/>
      <c r="JB30" s="199"/>
      <c r="JC30" s="199"/>
      <c r="JD30" s="199"/>
      <c r="JE30" s="199"/>
      <c r="JF30" s="199"/>
      <c r="JG30" s="199"/>
      <c r="JH30" s="199"/>
      <c r="JI30" s="199"/>
      <c r="JJ30" s="605"/>
      <c r="JK30" s="595"/>
      <c r="JL30" s="595"/>
      <c r="JM30" s="595"/>
      <c r="JN30" s="595"/>
      <c r="JO30" s="595"/>
      <c r="JP30" s="595"/>
      <c r="JQ30" s="595"/>
      <c r="JR30" s="595"/>
      <c r="JS30" s="595"/>
      <c r="JT30" s="595"/>
      <c r="JU30" s="595"/>
      <c r="JV30" s="595"/>
      <c r="JW30" s="606"/>
      <c r="JY30" s="228"/>
    </row>
    <row r="31" spans="1:285" s="99" customFormat="1" x14ac:dyDescent="0.2">
      <c r="B31" s="99" t="s">
        <v>208</v>
      </c>
      <c r="D31" s="210">
        <f>SUM(D25:D30)</f>
        <v>-20585607.530000001</v>
      </c>
      <c r="E31" s="210">
        <f t="shared" ref="E31:BP31" si="58">SUM(E25:E30)</f>
        <v>20585607.530000001</v>
      </c>
      <c r="F31" s="210">
        <f t="shared" si="58"/>
        <v>0</v>
      </c>
      <c r="G31" s="210">
        <f t="shared" si="58"/>
        <v>0</v>
      </c>
      <c r="H31" s="210">
        <f t="shared" si="58"/>
        <v>0</v>
      </c>
      <c r="I31" s="210">
        <f t="shared" si="58"/>
        <v>0</v>
      </c>
      <c r="J31" s="210">
        <f t="shared" si="58"/>
        <v>0</v>
      </c>
      <c r="K31" s="210">
        <f t="shared" si="58"/>
        <v>0</v>
      </c>
      <c r="L31" s="210">
        <f t="shared" si="58"/>
        <v>0</v>
      </c>
      <c r="M31" s="210">
        <f t="shared" si="58"/>
        <v>0</v>
      </c>
      <c r="N31" s="210">
        <f t="shared" si="58"/>
        <v>0</v>
      </c>
      <c r="O31" s="210">
        <f t="shared" si="58"/>
        <v>0</v>
      </c>
      <c r="P31" s="210">
        <f t="shared" si="58"/>
        <v>0</v>
      </c>
      <c r="Q31" s="210">
        <f t="shared" si="58"/>
        <v>0</v>
      </c>
      <c r="R31" s="210">
        <f t="shared" si="58"/>
        <v>0</v>
      </c>
      <c r="S31" s="210">
        <f t="shared" si="58"/>
        <v>0</v>
      </c>
      <c r="T31" s="210">
        <f t="shared" si="58"/>
        <v>0</v>
      </c>
      <c r="U31" s="210">
        <f t="shared" si="58"/>
        <v>0</v>
      </c>
      <c r="V31" s="210">
        <f t="shared" si="58"/>
        <v>0</v>
      </c>
      <c r="W31" s="210">
        <f t="shared" si="58"/>
        <v>0</v>
      </c>
      <c r="X31" s="210">
        <f t="shared" si="58"/>
        <v>0</v>
      </c>
      <c r="Y31" s="210">
        <f t="shared" si="58"/>
        <v>0</v>
      </c>
      <c r="Z31" s="210">
        <f t="shared" si="58"/>
        <v>0</v>
      </c>
      <c r="AA31" s="210">
        <f t="shared" si="58"/>
        <v>0</v>
      </c>
      <c r="AB31" s="210">
        <f t="shared" si="58"/>
        <v>0</v>
      </c>
      <c r="AC31" s="210">
        <f t="shared" si="58"/>
        <v>0</v>
      </c>
      <c r="AD31" s="210">
        <f t="shared" si="58"/>
        <v>0</v>
      </c>
      <c r="AE31" s="210">
        <f t="shared" si="58"/>
        <v>0</v>
      </c>
      <c r="AF31" s="210">
        <f t="shared" si="58"/>
        <v>0</v>
      </c>
      <c r="AG31" s="210">
        <f t="shared" si="58"/>
        <v>0</v>
      </c>
      <c r="AH31" s="210">
        <f t="shared" si="58"/>
        <v>0</v>
      </c>
      <c r="AI31" s="210">
        <f t="shared" si="58"/>
        <v>0</v>
      </c>
      <c r="AJ31" s="210">
        <f t="shared" si="58"/>
        <v>0</v>
      </c>
      <c r="AK31" s="210">
        <f t="shared" si="58"/>
        <v>0</v>
      </c>
      <c r="AL31" s="210">
        <f t="shared" si="58"/>
        <v>0</v>
      </c>
      <c r="AM31" s="210">
        <f t="shared" si="58"/>
        <v>0</v>
      </c>
      <c r="AN31" s="210">
        <f t="shared" si="58"/>
        <v>0</v>
      </c>
      <c r="AO31" s="210">
        <f t="shared" si="58"/>
        <v>0</v>
      </c>
      <c r="AP31" s="210">
        <f t="shared" si="58"/>
        <v>0</v>
      </c>
      <c r="AQ31" s="210">
        <f t="shared" si="58"/>
        <v>0</v>
      </c>
      <c r="AR31" s="210">
        <f t="shared" si="58"/>
        <v>0</v>
      </c>
      <c r="AS31" s="210">
        <f t="shared" si="58"/>
        <v>0</v>
      </c>
      <c r="AT31" s="210">
        <f t="shared" si="58"/>
        <v>0</v>
      </c>
      <c r="AU31" s="210">
        <f t="shared" si="58"/>
        <v>0</v>
      </c>
      <c r="AV31" s="210">
        <f t="shared" si="58"/>
        <v>0</v>
      </c>
      <c r="AW31" s="210">
        <f t="shared" si="58"/>
        <v>0</v>
      </c>
      <c r="AX31" s="210">
        <f t="shared" si="58"/>
        <v>0</v>
      </c>
      <c r="AY31" s="210">
        <f t="shared" si="58"/>
        <v>0</v>
      </c>
      <c r="AZ31" s="210">
        <f t="shared" si="58"/>
        <v>0</v>
      </c>
      <c r="BA31" s="210">
        <f t="shared" si="58"/>
        <v>0</v>
      </c>
      <c r="BB31" s="210">
        <f t="shared" si="58"/>
        <v>0</v>
      </c>
      <c r="BC31" s="210">
        <f t="shared" si="58"/>
        <v>0</v>
      </c>
      <c r="BD31" s="210">
        <f t="shared" si="58"/>
        <v>0</v>
      </c>
      <c r="BE31" s="210">
        <f t="shared" si="58"/>
        <v>0</v>
      </c>
      <c r="BF31" s="210">
        <f t="shared" si="58"/>
        <v>0</v>
      </c>
      <c r="BG31" s="210">
        <f t="shared" si="58"/>
        <v>0</v>
      </c>
      <c r="BH31" s="210">
        <f t="shared" si="58"/>
        <v>0</v>
      </c>
      <c r="BI31" s="210">
        <f t="shared" si="58"/>
        <v>0</v>
      </c>
      <c r="BJ31" s="210">
        <f t="shared" si="58"/>
        <v>0</v>
      </c>
      <c r="BK31" s="210">
        <f t="shared" si="58"/>
        <v>0</v>
      </c>
      <c r="BL31" s="210">
        <f t="shared" si="58"/>
        <v>0</v>
      </c>
      <c r="BM31" s="210">
        <f t="shared" si="58"/>
        <v>0</v>
      </c>
      <c r="BN31" s="210">
        <f t="shared" si="58"/>
        <v>0</v>
      </c>
      <c r="BO31" s="210">
        <f t="shared" si="58"/>
        <v>0</v>
      </c>
      <c r="BP31" s="210">
        <f t="shared" si="58"/>
        <v>0</v>
      </c>
      <c r="BQ31" s="210">
        <f t="shared" ref="BQ31" si="59">SUM(BQ25:BQ30)</f>
        <v>0</v>
      </c>
      <c r="BR31" s="210">
        <f>ROUND(SUM(BR25:BR30),2)</f>
        <v>0</v>
      </c>
      <c r="BS31" s="210">
        <f t="shared" ref="BS31:ED31" si="60">ROUND(SUM(BS25:BS30),2)</f>
        <v>0</v>
      </c>
      <c r="BT31" s="210">
        <f t="shared" si="60"/>
        <v>0</v>
      </c>
      <c r="BU31" s="210">
        <f t="shared" si="60"/>
        <v>0</v>
      </c>
      <c r="BV31" s="210">
        <f t="shared" si="60"/>
        <v>0</v>
      </c>
      <c r="BW31" s="210">
        <f t="shared" si="60"/>
        <v>0</v>
      </c>
      <c r="BX31" s="210">
        <f t="shared" si="60"/>
        <v>0</v>
      </c>
      <c r="BY31" s="210">
        <f t="shared" si="60"/>
        <v>0</v>
      </c>
      <c r="BZ31" s="210">
        <f t="shared" si="60"/>
        <v>0</v>
      </c>
      <c r="CA31" s="210">
        <f t="shared" si="60"/>
        <v>0</v>
      </c>
      <c r="CB31" s="210">
        <f t="shared" si="60"/>
        <v>0</v>
      </c>
      <c r="CC31" s="210">
        <f t="shared" si="60"/>
        <v>0</v>
      </c>
      <c r="CD31" s="210">
        <f t="shared" si="60"/>
        <v>0</v>
      </c>
      <c r="CE31" s="210">
        <f t="shared" si="60"/>
        <v>0</v>
      </c>
      <c r="CF31" s="210">
        <f t="shared" si="60"/>
        <v>0</v>
      </c>
      <c r="CG31" s="210">
        <f t="shared" si="60"/>
        <v>0</v>
      </c>
      <c r="CH31" s="210">
        <f t="shared" si="60"/>
        <v>0</v>
      </c>
      <c r="CI31" s="210">
        <f t="shared" si="60"/>
        <v>0</v>
      </c>
      <c r="CJ31" s="210">
        <f t="shared" si="60"/>
        <v>0</v>
      </c>
      <c r="CK31" s="210">
        <f t="shared" si="60"/>
        <v>0</v>
      </c>
      <c r="CL31" s="210">
        <f t="shared" si="60"/>
        <v>0</v>
      </c>
      <c r="CM31" s="210">
        <f t="shared" si="60"/>
        <v>0</v>
      </c>
      <c r="CN31" s="210">
        <f t="shared" si="60"/>
        <v>0</v>
      </c>
      <c r="CO31" s="210">
        <f t="shared" si="60"/>
        <v>0</v>
      </c>
      <c r="CP31" s="210">
        <f t="shared" si="60"/>
        <v>0</v>
      </c>
      <c r="CQ31" s="210">
        <f t="shared" si="60"/>
        <v>0</v>
      </c>
      <c r="CR31" s="210">
        <f t="shared" si="60"/>
        <v>0</v>
      </c>
      <c r="CS31" s="210">
        <f t="shared" si="60"/>
        <v>0</v>
      </c>
      <c r="CT31" s="210">
        <f t="shared" si="60"/>
        <v>0</v>
      </c>
      <c r="CU31" s="210">
        <f t="shared" si="60"/>
        <v>-20701303.469999999</v>
      </c>
      <c r="CV31" s="210">
        <f t="shared" si="60"/>
        <v>508437.77</v>
      </c>
      <c r="CW31" s="210">
        <f t="shared" si="60"/>
        <v>664184.06000000006</v>
      </c>
      <c r="CX31" s="210">
        <f t="shared" si="60"/>
        <v>635475.71</v>
      </c>
      <c r="CY31" s="210">
        <f t="shared" si="60"/>
        <v>1436732.52</v>
      </c>
      <c r="CZ31" s="210">
        <f t="shared" si="60"/>
        <v>2120089.36</v>
      </c>
      <c r="DA31" s="210">
        <f t="shared" si="60"/>
        <v>3392156.65</v>
      </c>
      <c r="DB31" s="210">
        <f t="shared" si="60"/>
        <v>2333716.67</v>
      </c>
      <c r="DC31" s="210">
        <f t="shared" si="60"/>
        <v>2029848.74</v>
      </c>
      <c r="DD31" s="210">
        <f t="shared" si="60"/>
        <v>2088220.5</v>
      </c>
      <c r="DE31" s="210">
        <f t="shared" si="60"/>
        <v>1705904.6</v>
      </c>
      <c r="DF31" s="210">
        <f t="shared" si="60"/>
        <v>1312549.44</v>
      </c>
      <c r="DG31" s="212">
        <f t="shared" si="60"/>
        <v>2473987.4500000002</v>
      </c>
      <c r="DH31" s="210">
        <f t="shared" si="60"/>
        <v>0</v>
      </c>
      <c r="DI31" s="210">
        <f t="shared" si="60"/>
        <v>0</v>
      </c>
      <c r="DJ31" s="210">
        <f t="shared" si="60"/>
        <v>0</v>
      </c>
      <c r="DK31" s="210">
        <f t="shared" si="60"/>
        <v>0</v>
      </c>
      <c r="DL31" s="210">
        <f t="shared" si="60"/>
        <v>0</v>
      </c>
      <c r="DM31" s="210">
        <f t="shared" si="60"/>
        <v>0</v>
      </c>
      <c r="DN31" s="210">
        <f t="shared" si="60"/>
        <v>0</v>
      </c>
      <c r="DO31" s="210">
        <f t="shared" si="60"/>
        <v>0</v>
      </c>
      <c r="DP31" s="210">
        <f t="shared" si="60"/>
        <v>0</v>
      </c>
      <c r="DQ31" s="210">
        <f t="shared" si="60"/>
        <v>0</v>
      </c>
      <c r="DR31" s="231">
        <f t="shared" si="60"/>
        <v>0</v>
      </c>
      <c r="DS31" s="231">
        <f t="shared" si="60"/>
        <v>0</v>
      </c>
      <c r="DT31" s="231">
        <f t="shared" si="60"/>
        <v>0</v>
      </c>
      <c r="DU31" s="231">
        <f t="shared" si="60"/>
        <v>0</v>
      </c>
      <c r="DV31" s="231">
        <f t="shared" si="60"/>
        <v>0</v>
      </c>
      <c r="DW31" s="231">
        <f t="shared" si="60"/>
        <v>0</v>
      </c>
      <c r="DX31" s="231">
        <f t="shared" si="60"/>
        <v>0</v>
      </c>
      <c r="DY31" s="231">
        <f t="shared" si="60"/>
        <v>0</v>
      </c>
      <c r="DZ31" s="231">
        <f t="shared" si="60"/>
        <v>0</v>
      </c>
      <c r="EA31" s="231">
        <f t="shared" si="60"/>
        <v>0</v>
      </c>
      <c r="EB31" s="231">
        <f t="shared" si="60"/>
        <v>0</v>
      </c>
      <c r="EC31" s="231">
        <f t="shared" si="60"/>
        <v>0</v>
      </c>
      <c r="ED31" s="231">
        <f t="shared" si="60"/>
        <v>0</v>
      </c>
      <c r="EE31" s="231">
        <f t="shared" ref="EE31:GP31" si="61">ROUND(SUM(EE25:EE30),2)</f>
        <v>0</v>
      </c>
      <c r="EF31" s="231">
        <f t="shared" si="61"/>
        <v>0</v>
      </c>
      <c r="EG31" s="231">
        <f t="shared" si="61"/>
        <v>0</v>
      </c>
      <c r="EH31" s="231">
        <f t="shared" si="61"/>
        <v>0</v>
      </c>
      <c r="EI31" s="231">
        <f t="shared" si="61"/>
        <v>0</v>
      </c>
      <c r="EJ31" s="231">
        <f t="shared" si="61"/>
        <v>0</v>
      </c>
      <c r="EK31" s="231">
        <f t="shared" si="61"/>
        <v>0</v>
      </c>
      <c r="EL31" s="231">
        <f t="shared" si="61"/>
        <v>0</v>
      </c>
      <c r="EM31" s="231">
        <f t="shared" si="61"/>
        <v>0</v>
      </c>
      <c r="EN31" s="231">
        <f t="shared" si="61"/>
        <v>0</v>
      </c>
      <c r="EO31" s="231">
        <f t="shared" si="61"/>
        <v>0</v>
      </c>
      <c r="EP31" s="231">
        <f t="shared" si="61"/>
        <v>0</v>
      </c>
      <c r="EQ31" s="231">
        <f t="shared" si="61"/>
        <v>0</v>
      </c>
      <c r="ER31" s="231">
        <f t="shared" si="61"/>
        <v>0</v>
      </c>
      <c r="ES31" s="231">
        <f t="shared" si="61"/>
        <v>0</v>
      </c>
      <c r="ET31" s="231">
        <f t="shared" si="61"/>
        <v>0</v>
      </c>
      <c r="EU31" s="231">
        <f t="shared" si="61"/>
        <v>0</v>
      </c>
      <c r="EV31" s="231">
        <f t="shared" si="61"/>
        <v>0</v>
      </c>
      <c r="EW31" s="231">
        <f t="shared" si="61"/>
        <v>0</v>
      </c>
      <c r="EX31" s="231">
        <f t="shared" si="61"/>
        <v>0</v>
      </c>
      <c r="EY31" s="231">
        <f t="shared" si="61"/>
        <v>0</v>
      </c>
      <c r="EZ31" s="231">
        <f t="shared" si="61"/>
        <v>0</v>
      </c>
      <c r="FA31" s="231">
        <f t="shared" si="61"/>
        <v>0</v>
      </c>
      <c r="FB31" s="231">
        <f t="shared" si="61"/>
        <v>0</v>
      </c>
      <c r="FC31" s="231">
        <f t="shared" si="61"/>
        <v>0</v>
      </c>
      <c r="FD31" s="231">
        <f t="shared" si="61"/>
        <v>0</v>
      </c>
      <c r="FE31" s="231">
        <f t="shared" si="61"/>
        <v>0</v>
      </c>
      <c r="FF31" s="231">
        <f t="shared" si="61"/>
        <v>0</v>
      </c>
      <c r="FG31" s="231">
        <f t="shared" si="61"/>
        <v>0</v>
      </c>
      <c r="FH31" s="231">
        <f t="shared" si="61"/>
        <v>0</v>
      </c>
      <c r="FI31" s="231">
        <f t="shared" si="61"/>
        <v>0</v>
      </c>
      <c r="FJ31" s="231">
        <f t="shared" si="61"/>
        <v>0</v>
      </c>
      <c r="FK31" s="231">
        <f t="shared" si="61"/>
        <v>0</v>
      </c>
      <c r="FL31" s="231">
        <f t="shared" si="61"/>
        <v>0</v>
      </c>
      <c r="FM31" s="231">
        <f t="shared" si="61"/>
        <v>0</v>
      </c>
      <c r="FN31" s="231">
        <f t="shared" si="61"/>
        <v>0</v>
      </c>
      <c r="FO31" s="231">
        <f t="shared" si="61"/>
        <v>0</v>
      </c>
      <c r="FP31" s="231">
        <f t="shared" si="61"/>
        <v>0</v>
      </c>
      <c r="FQ31" s="231">
        <f t="shared" si="61"/>
        <v>0</v>
      </c>
      <c r="FR31" s="231">
        <f t="shared" si="61"/>
        <v>0</v>
      </c>
      <c r="FS31" s="231">
        <f t="shared" si="61"/>
        <v>0</v>
      </c>
      <c r="FT31" s="231">
        <f t="shared" si="61"/>
        <v>0</v>
      </c>
      <c r="FU31" s="231">
        <f t="shared" si="61"/>
        <v>0</v>
      </c>
      <c r="FV31" s="231">
        <f t="shared" si="61"/>
        <v>0</v>
      </c>
      <c r="FW31" s="231">
        <f t="shared" si="61"/>
        <v>0</v>
      </c>
      <c r="FX31" s="231">
        <f t="shared" si="61"/>
        <v>0</v>
      </c>
      <c r="FY31" s="231">
        <f t="shared" si="61"/>
        <v>0</v>
      </c>
      <c r="FZ31" s="231">
        <f t="shared" si="61"/>
        <v>0</v>
      </c>
      <c r="GA31" s="231">
        <f t="shared" si="61"/>
        <v>0</v>
      </c>
      <c r="GB31" s="231">
        <f t="shared" si="61"/>
        <v>0</v>
      </c>
      <c r="GC31" s="231">
        <f t="shared" si="61"/>
        <v>0</v>
      </c>
      <c r="GD31" s="231">
        <f t="shared" si="61"/>
        <v>0</v>
      </c>
      <c r="GE31" s="231">
        <f t="shared" si="61"/>
        <v>0</v>
      </c>
      <c r="GF31" s="231">
        <f t="shared" si="61"/>
        <v>0</v>
      </c>
      <c r="GG31" s="231">
        <f t="shared" si="61"/>
        <v>0</v>
      </c>
      <c r="GH31" s="231">
        <f t="shared" si="61"/>
        <v>0</v>
      </c>
      <c r="GI31" s="231">
        <f t="shared" si="61"/>
        <v>0</v>
      </c>
      <c r="GJ31" s="231">
        <f t="shared" si="61"/>
        <v>0</v>
      </c>
      <c r="GK31" s="231">
        <f t="shared" si="61"/>
        <v>0</v>
      </c>
      <c r="GL31" s="231">
        <f t="shared" si="61"/>
        <v>0</v>
      </c>
      <c r="GM31" s="231">
        <f t="shared" si="61"/>
        <v>0</v>
      </c>
      <c r="GN31" s="231">
        <f t="shared" si="61"/>
        <v>0</v>
      </c>
      <c r="GO31" s="212">
        <f t="shared" si="61"/>
        <v>0</v>
      </c>
      <c r="GP31" s="212">
        <f t="shared" si="61"/>
        <v>0</v>
      </c>
      <c r="GQ31" s="212">
        <f t="shared" ref="GQ31:IX31" si="62">ROUND(SUM(GQ25:GQ30),2)</f>
        <v>0</v>
      </c>
      <c r="GR31" s="212">
        <f t="shared" si="62"/>
        <v>0</v>
      </c>
      <c r="GS31" s="212">
        <f t="shared" si="62"/>
        <v>0</v>
      </c>
      <c r="GT31" s="212">
        <f t="shared" si="62"/>
        <v>0</v>
      </c>
      <c r="GU31" s="212">
        <f t="shared" si="62"/>
        <v>0</v>
      </c>
      <c r="GV31" s="212">
        <f t="shared" si="62"/>
        <v>0</v>
      </c>
      <c r="GW31" s="212">
        <f t="shared" si="62"/>
        <v>0</v>
      </c>
      <c r="GX31" s="212">
        <f t="shared" si="62"/>
        <v>0</v>
      </c>
      <c r="GY31" s="212">
        <f t="shared" si="62"/>
        <v>0</v>
      </c>
      <c r="GZ31" s="212">
        <f t="shared" si="62"/>
        <v>0</v>
      </c>
      <c r="HA31" s="212">
        <f t="shared" si="62"/>
        <v>0</v>
      </c>
      <c r="HB31" s="212">
        <f t="shared" si="62"/>
        <v>0</v>
      </c>
      <c r="HC31" s="212">
        <f t="shared" si="62"/>
        <v>0</v>
      </c>
      <c r="HD31" s="212">
        <f t="shared" si="62"/>
        <v>0</v>
      </c>
      <c r="HE31" s="212">
        <f t="shared" si="62"/>
        <v>0</v>
      </c>
      <c r="HF31" s="212">
        <f t="shared" si="62"/>
        <v>0</v>
      </c>
      <c r="HG31" s="212">
        <f t="shared" si="62"/>
        <v>0</v>
      </c>
      <c r="HH31" s="212">
        <f t="shared" si="62"/>
        <v>0</v>
      </c>
      <c r="HI31" s="212">
        <f t="shared" si="62"/>
        <v>0</v>
      </c>
      <c r="HJ31" s="212">
        <f t="shared" si="62"/>
        <v>49363062.649999999</v>
      </c>
      <c r="HK31" s="212">
        <f t="shared" si="62"/>
        <v>-1521719.23</v>
      </c>
      <c r="HL31" s="212">
        <f t="shared" si="62"/>
        <v>-1236635.96</v>
      </c>
      <c r="HM31" s="212">
        <f t="shared" si="62"/>
        <v>-1193141.81</v>
      </c>
      <c r="HN31" s="212">
        <f t="shared" si="62"/>
        <v>-1626567</v>
      </c>
      <c r="HO31" s="212">
        <f t="shared" si="62"/>
        <v>-4097966.78</v>
      </c>
      <c r="HP31" s="212">
        <f t="shared" si="62"/>
        <v>-5055495.09</v>
      </c>
      <c r="HQ31" s="212">
        <f t="shared" si="62"/>
        <v>-6744106.0199999996</v>
      </c>
      <c r="HR31" s="212">
        <f t="shared" si="62"/>
        <v>-6887695.6699999999</v>
      </c>
      <c r="HS31" s="212">
        <f t="shared" si="62"/>
        <v>-6357046.5099999998</v>
      </c>
      <c r="HT31" s="212">
        <f t="shared" si="62"/>
        <v>-6062749.5099999998</v>
      </c>
      <c r="HU31" s="212">
        <f t="shared" si="62"/>
        <v>-3638251.91</v>
      </c>
      <c r="HV31" s="212">
        <f t="shared" si="62"/>
        <v>-4941687.16</v>
      </c>
      <c r="HW31" s="212">
        <f t="shared" si="62"/>
        <v>0</v>
      </c>
      <c r="HX31" s="212">
        <f t="shared" si="62"/>
        <v>0</v>
      </c>
      <c r="HY31" s="212">
        <f t="shared" si="62"/>
        <v>0</v>
      </c>
      <c r="HZ31" s="212">
        <f t="shared" si="62"/>
        <v>0</v>
      </c>
      <c r="IA31" s="212">
        <f t="shared" si="62"/>
        <v>0</v>
      </c>
      <c r="IB31" s="212">
        <f t="shared" si="62"/>
        <v>0</v>
      </c>
      <c r="IC31" s="212">
        <f t="shared" si="62"/>
        <v>0</v>
      </c>
      <c r="ID31" s="212">
        <f t="shared" si="62"/>
        <v>0</v>
      </c>
      <c r="IE31" s="212">
        <f t="shared" si="62"/>
        <v>0</v>
      </c>
      <c r="IF31" s="212">
        <f t="shared" si="62"/>
        <v>0</v>
      </c>
      <c r="IG31" s="212">
        <f t="shared" si="62"/>
        <v>0</v>
      </c>
      <c r="IH31" s="212">
        <f t="shared" si="62"/>
        <v>0</v>
      </c>
      <c r="II31" s="212">
        <f t="shared" si="62"/>
        <v>0</v>
      </c>
      <c r="IJ31" s="212">
        <f t="shared" si="62"/>
        <v>0</v>
      </c>
      <c r="IK31" s="212">
        <f t="shared" si="62"/>
        <v>0</v>
      </c>
      <c r="IL31" s="212">
        <f t="shared" si="62"/>
        <v>0</v>
      </c>
      <c r="IM31" s="212">
        <f t="shared" si="62"/>
        <v>0</v>
      </c>
      <c r="IN31" s="212">
        <f t="shared" si="62"/>
        <v>0</v>
      </c>
      <c r="IO31" s="212">
        <f t="shared" si="62"/>
        <v>0</v>
      </c>
      <c r="IP31" s="212">
        <f t="shared" si="62"/>
        <v>0</v>
      </c>
      <c r="IQ31" s="212">
        <f t="shared" si="62"/>
        <v>0</v>
      </c>
      <c r="IR31" s="212">
        <f t="shared" si="62"/>
        <v>0</v>
      </c>
      <c r="IS31" s="212">
        <f t="shared" si="62"/>
        <v>0</v>
      </c>
      <c r="IT31" s="212">
        <f t="shared" si="62"/>
        <v>0</v>
      </c>
      <c r="IU31" s="212">
        <f t="shared" si="62"/>
        <v>0</v>
      </c>
      <c r="IV31" s="212">
        <f t="shared" si="62"/>
        <v>0</v>
      </c>
      <c r="IW31" s="212">
        <f t="shared" si="62"/>
        <v>0</v>
      </c>
      <c r="IX31" s="212">
        <f t="shared" si="62"/>
        <v>0</v>
      </c>
      <c r="IY31" s="212">
        <f t="shared" ref="IY31:JI31" si="63">ROUND(SUM(IY25:IY30),2)</f>
        <v>0</v>
      </c>
      <c r="IZ31" s="212">
        <f t="shared" si="63"/>
        <v>0</v>
      </c>
      <c r="JA31" s="212">
        <f t="shared" si="63"/>
        <v>0</v>
      </c>
      <c r="JB31" s="212">
        <f t="shared" si="63"/>
        <v>0</v>
      </c>
      <c r="JC31" s="212">
        <f t="shared" si="63"/>
        <v>0</v>
      </c>
      <c r="JD31" s="212">
        <f t="shared" si="63"/>
        <v>0</v>
      </c>
      <c r="JE31" s="212">
        <f t="shared" si="63"/>
        <v>0</v>
      </c>
      <c r="JF31" s="212">
        <f t="shared" si="63"/>
        <v>0</v>
      </c>
      <c r="JG31" s="212">
        <f t="shared" si="63"/>
        <v>0</v>
      </c>
      <c r="JH31" s="212">
        <f t="shared" si="63"/>
        <v>0</v>
      </c>
      <c r="JI31" s="212">
        <f t="shared" si="63"/>
        <v>0</v>
      </c>
      <c r="JJ31" s="609"/>
      <c r="JK31" s="599"/>
      <c r="JL31" s="599"/>
      <c r="JM31" s="599"/>
      <c r="JN31" s="599"/>
      <c r="JO31" s="599"/>
      <c r="JP31" s="599"/>
      <c r="JQ31" s="599"/>
      <c r="JR31" s="599"/>
      <c r="JS31" s="599"/>
      <c r="JT31" s="599"/>
      <c r="JU31" s="599"/>
      <c r="JV31" s="599"/>
      <c r="JW31" s="610"/>
    </row>
    <row r="32" spans="1:285" x14ac:dyDescent="0.2">
      <c r="B32" s="49" t="s">
        <v>209</v>
      </c>
      <c r="D32" s="76">
        <f>+D24+D31</f>
        <v>-20585607.530000001</v>
      </c>
      <c r="E32" s="76">
        <f>+E24+E31</f>
        <v>0</v>
      </c>
      <c r="F32" s="76">
        <f t="shared" ref="F32:BQ32" si="64">+F24+F31</f>
        <v>0</v>
      </c>
      <c r="G32" s="76">
        <f t="shared" si="64"/>
        <v>0</v>
      </c>
      <c r="H32" s="76">
        <f t="shared" si="64"/>
        <v>0</v>
      </c>
      <c r="I32" s="76">
        <f t="shared" si="64"/>
        <v>0</v>
      </c>
      <c r="J32" s="76">
        <f t="shared" si="64"/>
        <v>0</v>
      </c>
      <c r="K32" s="76">
        <f t="shared" si="64"/>
        <v>0</v>
      </c>
      <c r="L32" s="76">
        <f t="shared" si="64"/>
        <v>0</v>
      </c>
      <c r="M32" s="76">
        <f t="shared" si="64"/>
        <v>0</v>
      </c>
      <c r="N32" s="76">
        <f t="shared" si="64"/>
        <v>0</v>
      </c>
      <c r="O32" s="76">
        <f t="shared" si="64"/>
        <v>0</v>
      </c>
      <c r="P32" s="76">
        <f t="shared" si="64"/>
        <v>0</v>
      </c>
      <c r="Q32" s="76">
        <f t="shared" si="64"/>
        <v>0</v>
      </c>
      <c r="R32" s="76">
        <f t="shared" si="64"/>
        <v>0</v>
      </c>
      <c r="S32" s="76">
        <f t="shared" si="64"/>
        <v>0</v>
      </c>
      <c r="T32" s="76">
        <f t="shared" si="64"/>
        <v>0</v>
      </c>
      <c r="U32" s="76">
        <f t="shared" si="64"/>
        <v>0</v>
      </c>
      <c r="V32" s="76">
        <f t="shared" si="64"/>
        <v>0</v>
      </c>
      <c r="W32" s="76">
        <f t="shared" si="64"/>
        <v>0</v>
      </c>
      <c r="X32" s="76">
        <f t="shared" si="64"/>
        <v>0</v>
      </c>
      <c r="Y32" s="76">
        <f t="shared" si="64"/>
        <v>0</v>
      </c>
      <c r="Z32" s="76">
        <f t="shared" si="64"/>
        <v>0</v>
      </c>
      <c r="AA32" s="76">
        <f t="shared" si="64"/>
        <v>0</v>
      </c>
      <c r="AB32" s="76">
        <f t="shared" si="64"/>
        <v>0</v>
      </c>
      <c r="AC32" s="76">
        <f t="shared" si="64"/>
        <v>0</v>
      </c>
      <c r="AD32" s="76">
        <f t="shared" si="64"/>
        <v>0</v>
      </c>
      <c r="AE32" s="76">
        <f t="shared" si="64"/>
        <v>0</v>
      </c>
      <c r="AF32" s="76">
        <f t="shared" si="64"/>
        <v>0</v>
      </c>
      <c r="AG32" s="76">
        <f t="shared" si="64"/>
        <v>0</v>
      </c>
      <c r="AH32" s="76">
        <f t="shared" si="64"/>
        <v>0</v>
      </c>
      <c r="AI32" s="76">
        <f t="shared" si="64"/>
        <v>0</v>
      </c>
      <c r="AJ32" s="76">
        <f t="shared" si="64"/>
        <v>0</v>
      </c>
      <c r="AK32" s="76">
        <f t="shared" si="64"/>
        <v>0</v>
      </c>
      <c r="AL32" s="76">
        <f t="shared" si="64"/>
        <v>0</v>
      </c>
      <c r="AM32" s="76">
        <f t="shared" si="64"/>
        <v>0</v>
      </c>
      <c r="AN32" s="76">
        <f t="shared" si="64"/>
        <v>0</v>
      </c>
      <c r="AO32" s="76">
        <f t="shared" si="64"/>
        <v>0</v>
      </c>
      <c r="AP32" s="76">
        <f t="shared" si="64"/>
        <v>0</v>
      </c>
      <c r="AQ32" s="76">
        <f t="shared" si="64"/>
        <v>0</v>
      </c>
      <c r="AR32" s="76">
        <f t="shared" si="64"/>
        <v>0</v>
      </c>
      <c r="AS32" s="76">
        <f t="shared" si="64"/>
        <v>0</v>
      </c>
      <c r="AT32" s="76">
        <f t="shared" si="64"/>
        <v>0</v>
      </c>
      <c r="AU32" s="76">
        <f t="shared" si="64"/>
        <v>0</v>
      </c>
      <c r="AV32" s="76">
        <f t="shared" si="64"/>
        <v>0</v>
      </c>
      <c r="AW32" s="76">
        <f t="shared" si="64"/>
        <v>0</v>
      </c>
      <c r="AX32" s="76">
        <f t="shared" si="64"/>
        <v>0</v>
      </c>
      <c r="AY32" s="76">
        <f t="shared" si="64"/>
        <v>0</v>
      </c>
      <c r="AZ32" s="162">
        <f t="shared" si="64"/>
        <v>0</v>
      </c>
      <c r="BA32" s="162">
        <f t="shared" si="64"/>
        <v>0</v>
      </c>
      <c r="BB32" s="162">
        <f t="shared" si="64"/>
        <v>0</v>
      </c>
      <c r="BC32" s="162">
        <f t="shared" si="64"/>
        <v>0</v>
      </c>
      <c r="BD32" s="162">
        <f t="shared" si="64"/>
        <v>0</v>
      </c>
      <c r="BE32" s="162">
        <f t="shared" si="64"/>
        <v>0</v>
      </c>
      <c r="BF32" s="162">
        <f t="shared" si="64"/>
        <v>0</v>
      </c>
      <c r="BG32" s="162">
        <f t="shared" si="64"/>
        <v>0</v>
      </c>
      <c r="BH32" s="162">
        <f t="shared" si="64"/>
        <v>0</v>
      </c>
      <c r="BI32" s="162">
        <f t="shared" si="64"/>
        <v>0</v>
      </c>
      <c r="BJ32" s="162">
        <f t="shared" si="64"/>
        <v>0</v>
      </c>
      <c r="BK32" s="162">
        <f t="shared" si="64"/>
        <v>0</v>
      </c>
      <c r="BL32" s="162">
        <f t="shared" si="64"/>
        <v>0</v>
      </c>
      <c r="BM32" s="162">
        <f t="shared" si="64"/>
        <v>0</v>
      </c>
      <c r="BN32" s="162">
        <f t="shared" si="64"/>
        <v>0</v>
      </c>
      <c r="BO32" s="162">
        <f t="shared" si="64"/>
        <v>0</v>
      </c>
      <c r="BP32" s="162">
        <f t="shared" si="64"/>
        <v>0</v>
      </c>
      <c r="BQ32" s="162">
        <f t="shared" si="64"/>
        <v>0</v>
      </c>
      <c r="BR32" s="162">
        <f>ROUND(+BR24+BR31,2)</f>
        <v>0</v>
      </c>
      <c r="BS32" s="162">
        <f t="shared" ref="BS32:ED32" si="65">ROUND(+BS24+BS31,2)</f>
        <v>0</v>
      </c>
      <c r="BT32" s="162">
        <f t="shared" si="65"/>
        <v>0</v>
      </c>
      <c r="BU32" s="162">
        <f t="shared" si="65"/>
        <v>0</v>
      </c>
      <c r="BV32" s="162">
        <f t="shared" si="65"/>
        <v>0</v>
      </c>
      <c r="BW32" s="162">
        <f t="shared" si="65"/>
        <v>0</v>
      </c>
      <c r="BX32" s="162">
        <f t="shared" si="65"/>
        <v>0</v>
      </c>
      <c r="BY32" s="162">
        <f t="shared" si="65"/>
        <v>0</v>
      </c>
      <c r="BZ32" s="162">
        <f t="shared" si="65"/>
        <v>0</v>
      </c>
      <c r="CA32" s="162">
        <f t="shared" si="65"/>
        <v>0</v>
      </c>
      <c r="CB32" s="162">
        <f t="shared" si="65"/>
        <v>0</v>
      </c>
      <c r="CC32" s="162">
        <f t="shared" si="65"/>
        <v>0</v>
      </c>
      <c r="CD32" s="162">
        <f t="shared" si="65"/>
        <v>0</v>
      </c>
      <c r="CE32" s="162">
        <f t="shared" si="65"/>
        <v>0</v>
      </c>
      <c r="CF32" s="162">
        <f t="shared" si="65"/>
        <v>0</v>
      </c>
      <c r="CG32" s="162">
        <f t="shared" si="65"/>
        <v>0</v>
      </c>
      <c r="CH32" s="162">
        <f t="shared" si="65"/>
        <v>0</v>
      </c>
      <c r="CI32" s="213">
        <f t="shared" si="65"/>
        <v>0</v>
      </c>
      <c r="CJ32" s="162">
        <f t="shared" si="65"/>
        <v>0</v>
      </c>
      <c r="CK32" s="162">
        <f t="shared" si="65"/>
        <v>0</v>
      </c>
      <c r="CL32" s="162">
        <f t="shared" si="65"/>
        <v>0</v>
      </c>
      <c r="CM32" s="162">
        <f t="shared" si="65"/>
        <v>0</v>
      </c>
      <c r="CN32" s="162">
        <f t="shared" si="65"/>
        <v>0</v>
      </c>
      <c r="CO32" s="162">
        <f t="shared" si="65"/>
        <v>0</v>
      </c>
      <c r="CP32" s="162">
        <f t="shared" si="65"/>
        <v>0</v>
      </c>
      <c r="CQ32" s="162">
        <f t="shared" si="65"/>
        <v>0</v>
      </c>
      <c r="CR32" s="162">
        <f t="shared" si="65"/>
        <v>0</v>
      </c>
      <c r="CS32" s="162">
        <f t="shared" si="65"/>
        <v>0</v>
      </c>
      <c r="CT32" s="162">
        <f t="shared" si="65"/>
        <v>0</v>
      </c>
      <c r="CU32" s="162">
        <f t="shared" si="65"/>
        <v>-20701303.469999999</v>
      </c>
      <c r="CV32" s="162">
        <f t="shared" si="65"/>
        <v>-20192865.699999999</v>
      </c>
      <c r="CW32" s="162">
        <f t="shared" si="65"/>
        <v>-19528681.640000001</v>
      </c>
      <c r="CX32" s="162">
        <f t="shared" si="65"/>
        <v>-18893205.93</v>
      </c>
      <c r="CY32" s="162">
        <f t="shared" si="65"/>
        <v>-17456473.41</v>
      </c>
      <c r="CZ32" s="162">
        <f t="shared" si="65"/>
        <v>-15336384.050000001</v>
      </c>
      <c r="DA32" s="162">
        <f t="shared" si="65"/>
        <v>-11944227.4</v>
      </c>
      <c r="DB32" s="162">
        <f t="shared" si="65"/>
        <v>-9610510.7300000004</v>
      </c>
      <c r="DC32" s="162">
        <f t="shared" si="65"/>
        <v>-7580661.9900000002</v>
      </c>
      <c r="DD32" s="162">
        <f t="shared" si="65"/>
        <v>-5492441.4900000002</v>
      </c>
      <c r="DE32" s="162">
        <f t="shared" si="65"/>
        <v>-3786536.89</v>
      </c>
      <c r="DF32" s="162">
        <f t="shared" si="65"/>
        <v>-2473987.4500000002</v>
      </c>
      <c r="DG32" s="162">
        <f t="shared" si="65"/>
        <v>0</v>
      </c>
      <c r="DH32" s="162">
        <f t="shared" si="65"/>
        <v>0</v>
      </c>
      <c r="DI32" s="162">
        <f t="shared" si="65"/>
        <v>0</v>
      </c>
      <c r="DJ32" s="162">
        <f t="shared" si="65"/>
        <v>0</v>
      </c>
      <c r="DK32" s="162">
        <f t="shared" si="65"/>
        <v>0</v>
      </c>
      <c r="DL32" s="196">
        <f t="shared" si="65"/>
        <v>0</v>
      </c>
      <c r="DM32" s="196">
        <f t="shared" si="65"/>
        <v>0</v>
      </c>
      <c r="DN32" s="196">
        <f t="shared" si="65"/>
        <v>0</v>
      </c>
      <c r="DO32" s="196">
        <f t="shared" si="65"/>
        <v>0</v>
      </c>
      <c r="DP32" s="196">
        <f t="shared" si="65"/>
        <v>0</v>
      </c>
      <c r="DQ32" s="196">
        <f t="shared" si="65"/>
        <v>0</v>
      </c>
      <c r="DR32" s="196">
        <f t="shared" si="65"/>
        <v>0</v>
      </c>
      <c r="DS32" s="196">
        <f t="shared" si="65"/>
        <v>0</v>
      </c>
      <c r="DT32" s="196">
        <f t="shared" si="65"/>
        <v>0</v>
      </c>
      <c r="DU32" s="196">
        <f t="shared" si="65"/>
        <v>0</v>
      </c>
      <c r="DV32" s="196">
        <f t="shared" si="65"/>
        <v>0</v>
      </c>
      <c r="DW32" s="196">
        <f t="shared" si="65"/>
        <v>0</v>
      </c>
      <c r="DX32" s="196">
        <f t="shared" si="65"/>
        <v>0</v>
      </c>
      <c r="DY32" s="196">
        <f t="shared" si="65"/>
        <v>0</v>
      </c>
      <c r="DZ32" s="196">
        <f t="shared" si="65"/>
        <v>0</v>
      </c>
      <c r="EA32" s="196">
        <f t="shared" si="65"/>
        <v>0</v>
      </c>
      <c r="EB32" s="196">
        <f t="shared" si="65"/>
        <v>0</v>
      </c>
      <c r="EC32" s="196">
        <f t="shared" si="65"/>
        <v>0</v>
      </c>
      <c r="ED32" s="196">
        <f t="shared" si="65"/>
        <v>0</v>
      </c>
      <c r="EE32" s="196">
        <f t="shared" ref="EE32:GP32" si="66">ROUND(+EE24+EE31,2)</f>
        <v>0</v>
      </c>
      <c r="EF32" s="196">
        <f t="shared" si="66"/>
        <v>0</v>
      </c>
      <c r="EG32" s="196">
        <f t="shared" si="66"/>
        <v>0</v>
      </c>
      <c r="EH32" s="196">
        <f t="shared" si="66"/>
        <v>0</v>
      </c>
      <c r="EI32" s="196">
        <f t="shared" si="66"/>
        <v>0</v>
      </c>
      <c r="EJ32" s="196">
        <f t="shared" si="66"/>
        <v>0</v>
      </c>
      <c r="EK32" s="196">
        <f t="shared" si="66"/>
        <v>0</v>
      </c>
      <c r="EL32" s="196">
        <f t="shared" si="66"/>
        <v>0</v>
      </c>
      <c r="EM32" s="196">
        <f t="shared" si="66"/>
        <v>0</v>
      </c>
      <c r="EN32" s="196">
        <f t="shared" si="66"/>
        <v>0</v>
      </c>
      <c r="EO32" s="196">
        <f t="shared" si="66"/>
        <v>0</v>
      </c>
      <c r="EP32" s="196">
        <f t="shared" si="66"/>
        <v>0</v>
      </c>
      <c r="EQ32" s="196">
        <f t="shared" si="66"/>
        <v>0</v>
      </c>
      <c r="ER32" s="196">
        <f t="shared" si="66"/>
        <v>0</v>
      </c>
      <c r="ES32" s="196">
        <f t="shared" si="66"/>
        <v>0</v>
      </c>
      <c r="ET32" s="196">
        <f t="shared" si="66"/>
        <v>0</v>
      </c>
      <c r="EU32" s="196">
        <f t="shared" si="66"/>
        <v>0</v>
      </c>
      <c r="EV32" s="196">
        <f t="shared" si="66"/>
        <v>0</v>
      </c>
      <c r="EW32" s="196">
        <f t="shared" si="66"/>
        <v>0</v>
      </c>
      <c r="EX32" s="196">
        <f t="shared" si="66"/>
        <v>0</v>
      </c>
      <c r="EY32" s="196">
        <f t="shared" si="66"/>
        <v>0</v>
      </c>
      <c r="EZ32" s="196">
        <f t="shared" si="66"/>
        <v>0</v>
      </c>
      <c r="FA32" s="196">
        <f t="shared" si="66"/>
        <v>0</v>
      </c>
      <c r="FB32" s="196">
        <f t="shared" si="66"/>
        <v>0</v>
      </c>
      <c r="FC32" s="196">
        <f t="shared" si="66"/>
        <v>0</v>
      </c>
      <c r="FD32" s="196">
        <f t="shared" si="66"/>
        <v>0</v>
      </c>
      <c r="FE32" s="196">
        <f t="shared" si="66"/>
        <v>0</v>
      </c>
      <c r="FF32" s="196">
        <f t="shared" si="66"/>
        <v>0</v>
      </c>
      <c r="FG32" s="196">
        <f t="shared" si="66"/>
        <v>0</v>
      </c>
      <c r="FH32" s="196">
        <f t="shared" si="66"/>
        <v>0</v>
      </c>
      <c r="FI32" s="196">
        <f t="shared" si="66"/>
        <v>0</v>
      </c>
      <c r="FJ32" s="196">
        <f t="shared" si="66"/>
        <v>0</v>
      </c>
      <c r="FK32" s="196">
        <f t="shared" si="66"/>
        <v>0</v>
      </c>
      <c r="FL32" s="196">
        <f t="shared" si="66"/>
        <v>0</v>
      </c>
      <c r="FM32" s="196">
        <f t="shared" si="66"/>
        <v>0</v>
      </c>
      <c r="FN32" s="196">
        <f t="shared" si="66"/>
        <v>0</v>
      </c>
      <c r="FO32" s="196">
        <f t="shared" si="66"/>
        <v>0</v>
      </c>
      <c r="FP32" s="196">
        <f t="shared" si="66"/>
        <v>0</v>
      </c>
      <c r="FQ32" s="196">
        <f t="shared" si="66"/>
        <v>0</v>
      </c>
      <c r="FR32" s="196">
        <f t="shared" si="66"/>
        <v>0</v>
      </c>
      <c r="FS32" s="196">
        <f t="shared" si="66"/>
        <v>0</v>
      </c>
      <c r="FT32" s="196">
        <f t="shared" si="66"/>
        <v>0</v>
      </c>
      <c r="FU32" s="196">
        <f t="shared" si="66"/>
        <v>0</v>
      </c>
      <c r="FV32" s="196">
        <f t="shared" si="66"/>
        <v>0</v>
      </c>
      <c r="FW32" s="196">
        <f t="shared" si="66"/>
        <v>0</v>
      </c>
      <c r="FX32" s="196">
        <f t="shared" si="66"/>
        <v>0</v>
      </c>
      <c r="FY32" s="196">
        <f t="shared" si="66"/>
        <v>0</v>
      </c>
      <c r="FZ32" s="196">
        <f t="shared" si="66"/>
        <v>0</v>
      </c>
      <c r="GA32" s="196">
        <f t="shared" si="66"/>
        <v>0</v>
      </c>
      <c r="GB32" s="196">
        <f t="shared" si="66"/>
        <v>0</v>
      </c>
      <c r="GC32" s="196">
        <f t="shared" si="66"/>
        <v>0</v>
      </c>
      <c r="GD32" s="196">
        <f t="shared" si="66"/>
        <v>0</v>
      </c>
      <c r="GE32" s="196">
        <f t="shared" si="66"/>
        <v>0</v>
      </c>
      <c r="GF32" s="196">
        <f t="shared" si="66"/>
        <v>0</v>
      </c>
      <c r="GG32" s="196">
        <f t="shared" si="66"/>
        <v>0</v>
      </c>
      <c r="GH32" s="196">
        <f t="shared" si="66"/>
        <v>0</v>
      </c>
      <c r="GI32" s="196">
        <f t="shared" si="66"/>
        <v>0</v>
      </c>
      <c r="GJ32" s="196">
        <f t="shared" si="66"/>
        <v>0</v>
      </c>
      <c r="GK32" s="196">
        <f t="shared" si="66"/>
        <v>0</v>
      </c>
      <c r="GL32" s="196">
        <f t="shared" si="66"/>
        <v>0</v>
      </c>
      <c r="GM32" s="196">
        <f t="shared" si="66"/>
        <v>0</v>
      </c>
      <c r="GN32" s="196">
        <f t="shared" si="66"/>
        <v>0</v>
      </c>
      <c r="GO32" s="196">
        <f t="shared" si="66"/>
        <v>0</v>
      </c>
      <c r="GP32" s="196">
        <f t="shared" si="66"/>
        <v>0</v>
      </c>
      <c r="GQ32" s="196">
        <f t="shared" ref="GQ32:IX32" si="67">ROUND(+GQ24+GQ31,2)</f>
        <v>0</v>
      </c>
      <c r="GR32" s="196">
        <f t="shared" si="67"/>
        <v>0</v>
      </c>
      <c r="GS32" s="196">
        <f t="shared" si="67"/>
        <v>0</v>
      </c>
      <c r="GT32" s="196">
        <f t="shared" si="67"/>
        <v>0</v>
      </c>
      <c r="GU32" s="196">
        <f t="shared" si="67"/>
        <v>0</v>
      </c>
      <c r="GV32" s="196">
        <f t="shared" si="67"/>
        <v>0</v>
      </c>
      <c r="GW32" s="196">
        <f t="shared" si="67"/>
        <v>0</v>
      </c>
      <c r="GX32" s="196">
        <f t="shared" si="67"/>
        <v>0</v>
      </c>
      <c r="GY32" s="196">
        <f t="shared" si="67"/>
        <v>0</v>
      </c>
      <c r="GZ32" s="196">
        <f t="shared" si="67"/>
        <v>0</v>
      </c>
      <c r="HA32" s="196">
        <f t="shared" si="67"/>
        <v>0</v>
      </c>
      <c r="HB32" s="196">
        <f t="shared" si="67"/>
        <v>0</v>
      </c>
      <c r="HC32" s="196">
        <f t="shared" si="67"/>
        <v>0</v>
      </c>
      <c r="HD32" s="196">
        <f t="shared" si="67"/>
        <v>0</v>
      </c>
      <c r="HE32" s="196">
        <f t="shared" si="67"/>
        <v>0</v>
      </c>
      <c r="HF32" s="196">
        <f t="shared" si="67"/>
        <v>0</v>
      </c>
      <c r="HG32" s="196">
        <f t="shared" si="67"/>
        <v>0</v>
      </c>
      <c r="HH32" s="196">
        <f t="shared" si="67"/>
        <v>0</v>
      </c>
      <c r="HI32" s="196">
        <f t="shared" si="67"/>
        <v>0</v>
      </c>
      <c r="HJ32" s="196">
        <f t="shared" si="67"/>
        <v>49363062.649999999</v>
      </c>
      <c r="HK32" s="196">
        <f t="shared" si="67"/>
        <v>47841343.420000002</v>
      </c>
      <c r="HL32" s="196">
        <f t="shared" si="67"/>
        <v>46604707.460000001</v>
      </c>
      <c r="HM32" s="196">
        <f t="shared" si="67"/>
        <v>45411565.649999999</v>
      </c>
      <c r="HN32" s="196">
        <f t="shared" si="67"/>
        <v>43784998.649999999</v>
      </c>
      <c r="HO32" s="196">
        <f t="shared" si="67"/>
        <v>39687031.869999997</v>
      </c>
      <c r="HP32" s="196">
        <f t="shared" si="67"/>
        <v>34631536.780000001</v>
      </c>
      <c r="HQ32" s="196">
        <f t="shared" si="67"/>
        <v>27887430.760000002</v>
      </c>
      <c r="HR32" s="196">
        <f t="shared" si="67"/>
        <v>20999735.09</v>
      </c>
      <c r="HS32" s="196">
        <f t="shared" si="67"/>
        <v>14642688.58</v>
      </c>
      <c r="HT32" s="196">
        <f t="shared" si="67"/>
        <v>8579939.0700000003</v>
      </c>
      <c r="HU32" s="196">
        <f t="shared" si="67"/>
        <v>4941687.16</v>
      </c>
      <c r="HV32" s="196">
        <f t="shared" si="67"/>
        <v>0</v>
      </c>
      <c r="HW32" s="196">
        <f t="shared" si="67"/>
        <v>0</v>
      </c>
      <c r="HX32" s="196">
        <f t="shared" si="67"/>
        <v>0</v>
      </c>
      <c r="HY32" s="196">
        <f t="shared" si="67"/>
        <v>0</v>
      </c>
      <c r="HZ32" s="196">
        <f t="shared" si="67"/>
        <v>0</v>
      </c>
      <c r="IA32" s="196">
        <f t="shared" si="67"/>
        <v>0</v>
      </c>
      <c r="IB32" s="196">
        <f t="shared" si="67"/>
        <v>0</v>
      </c>
      <c r="IC32" s="196">
        <f t="shared" si="67"/>
        <v>0</v>
      </c>
      <c r="ID32" s="196">
        <f t="shared" si="67"/>
        <v>0</v>
      </c>
      <c r="IE32" s="196">
        <f t="shared" si="67"/>
        <v>0</v>
      </c>
      <c r="IF32" s="196">
        <f t="shared" si="67"/>
        <v>0</v>
      </c>
      <c r="IG32" s="196">
        <f t="shared" si="67"/>
        <v>0</v>
      </c>
      <c r="IH32" s="196">
        <f t="shared" si="67"/>
        <v>0</v>
      </c>
      <c r="II32" s="196">
        <f t="shared" si="67"/>
        <v>0</v>
      </c>
      <c r="IJ32" s="196">
        <f t="shared" si="67"/>
        <v>0</v>
      </c>
      <c r="IK32" s="196">
        <f t="shared" si="67"/>
        <v>0</v>
      </c>
      <c r="IL32" s="196">
        <f t="shared" si="67"/>
        <v>0</v>
      </c>
      <c r="IM32" s="196">
        <f t="shared" si="67"/>
        <v>0</v>
      </c>
      <c r="IN32" s="196">
        <f t="shared" si="67"/>
        <v>0</v>
      </c>
      <c r="IO32" s="196">
        <f t="shared" si="67"/>
        <v>0</v>
      </c>
      <c r="IP32" s="196">
        <f t="shared" si="67"/>
        <v>0</v>
      </c>
      <c r="IQ32" s="196">
        <f t="shared" si="67"/>
        <v>0</v>
      </c>
      <c r="IR32" s="196">
        <f t="shared" si="67"/>
        <v>0</v>
      </c>
      <c r="IS32" s="196">
        <f t="shared" si="67"/>
        <v>0</v>
      </c>
      <c r="IT32" s="196">
        <f t="shared" si="67"/>
        <v>0</v>
      </c>
      <c r="IU32" s="196">
        <f t="shared" si="67"/>
        <v>0</v>
      </c>
      <c r="IV32" s="196">
        <f t="shared" si="67"/>
        <v>0</v>
      </c>
      <c r="IW32" s="196">
        <f t="shared" si="67"/>
        <v>0</v>
      </c>
      <c r="IX32" s="196">
        <f t="shared" si="67"/>
        <v>0</v>
      </c>
      <c r="IY32" s="196">
        <f t="shared" ref="IY32:JI32" si="68">ROUND(+IY24+IY31,2)</f>
        <v>0</v>
      </c>
      <c r="IZ32" s="196">
        <f t="shared" si="68"/>
        <v>0</v>
      </c>
      <c r="JA32" s="196">
        <f t="shared" si="68"/>
        <v>0</v>
      </c>
      <c r="JB32" s="196">
        <f t="shared" si="68"/>
        <v>0</v>
      </c>
      <c r="JC32" s="196">
        <f t="shared" si="68"/>
        <v>0</v>
      </c>
      <c r="JD32" s="196">
        <f t="shared" si="68"/>
        <v>0</v>
      </c>
      <c r="JE32" s="196">
        <f t="shared" si="68"/>
        <v>0</v>
      </c>
      <c r="JF32" s="196">
        <f t="shared" si="68"/>
        <v>0</v>
      </c>
      <c r="JG32" s="196">
        <f t="shared" si="68"/>
        <v>0</v>
      </c>
      <c r="JH32" s="196">
        <f t="shared" si="68"/>
        <v>0</v>
      </c>
      <c r="JI32" s="196">
        <f t="shared" si="68"/>
        <v>0</v>
      </c>
      <c r="JJ32" s="603"/>
      <c r="JK32" s="594"/>
      <c r="JL32" s="594"/>
      <c r="JM32" s="594"/>
      <c r="JN32" s="594"/>
      <c r="JO32" s="594"/>
      <c r="JP32" s="594"/>
      <c r="JQ32" s="594"/>
      <c r="JR32" s="594"/>
      <c r="JS32" s="594"/>
      <c r="JT32" s="594"/>
      <c r="JU32" s="594"/>
      <c r="JV32" s="594"/>
      <c r="JW32" s="604"/>
    </row>
    <row r="33" spans="1:285" s="99" customFormat="1" x14ac:dyDescent="0.2">
      <c r="D33" s="232"/>
      <c r="F33" s="220"/>
      <c r="G33" s="221"/>
      <c r="N33" s="196"/>
      <c r="O33" s="196"/>
      <c r="P33" s="196"/>
      <c r="Q33" s="196"/>
      <c r="R33" s="196"/>
      <c r="S33" s="196"/>
      <c r="T33" s="196"/>
      <c r="U33" s="196"/>
      <c r="V33" s="196"/>
      <c r="W33" s="196"/>
      <c r="X33" s="196"/>
      <c r="Y33" s="196"/>
      <c r="Z33" s="196"/>
      <c r="AA33" s="196"/>
      <c r="AB33" s="196"/>
      <c r="AC33" s="196"/>
      <c r="AD33" s="196"/>
      <c r="AE33" s="196"/>
      <c r="AF33" s="196"/>
      <c r="AG33" s="196"/>
      <c r="AH33" s="196"/>
      <c r="AI33" s="196"/>
      <c r="AJ33" s="196"/>
      <c r="AK33" s="196"/>
      <c r="AL33" s="196"/>
      <c r="AM33" s="196"/>
      <c r="AN33" s="196"/>
      <c r="AO33" s="196"/>
      <c r="AP33" s="196"/>
      <c r="AQ33" s="196"/>
      <c r="AR33" s="196"/>
      <c r="AS33" s="196"/>
      <c r="AT33" s="196"/>
      <c r="AU33" s="196"/>
      <c r="AV33" s="196"/>
      <c r="AW33" s="196"/>
      <c r="AX33" s="196"/>
      <c r="AY33" s="196"/>
      <c r="AZ33" s="196"/>
      <c r="BA33" s="196"/>
      <c r="BB33" s="196"/>
      <c r="BC33" s="196"/>
      <c r="BD33" s="196"/>
      <c r="BE33" s="196"/>
      <c r="BF33" s="196"/>
      <c r="BG33" s="196"/>
      <c r="BH33" s="196"/>
      <c r="BI33" s="196"/>
      <c r="BJ33" s="196"/>
      <c r="BK33" s="196"/>
      <c r="BL33" s="196"/>
      <c r="BM33" s="196"/>
      <c r="BN33" s="196"/>
      <c r="BO33" s="196"/>
      <c r="BP33" s="196"/>
      <c r="BQ33" s="196"/>
      <c r="BR33" s="162"/>
      <c r="BS33" s="196"/>
      <c r="BT33" s="196"/>
      <c r="BU33" s="196"/>
      <c r="BV33" s="196"/>
      <c r="BW33" s="196"/>
      <c r="BX33" s="196"/>
      <c r="BY33" s="196"/>
      <c r="BZ33" s="196"/>
      <c r="CA33" s="196"/>
      <c r="CB33" s="196"/>
      <c r="CC33" s="196"/>
      <c r="CD33" s="196"/>
      <c r="CE33" s="196"/>
      <c r="CF33" s="196"/>
      <c r="CG33" s="196"/>
      <c r="CH33" s="196"/>
      <c r="CI33" s="196"/>
      <c r="CJ33" s="196"/>
      <c r="CK33" s="196"/>
      <c r="CL33" s="196"/>
      <c r="CM33" s="196"/>
      <c r="CN33" s="196"/>
      <c r="CO33" s="162"/>
      <c r="CP33" s="196"/>
      <c r="CQ33" s="196"/>
      <c r="CR33" s="196"/>
      <c r="CS33" s="196"/>
      <c r="CT33" s="196"/>
      <c r="CU33" s="196"/>
      <c r="CV33" s="196"/>
      <c r="CW33" s="196"/>
      <c r="CX33" s="196"/>
      <c r="CY33" s="196"/>
      <c r="CZ33" s="196"/>
      <c r="DA33" s="196"/>
      <c r="DB33" s="196"/>
      <c r="DC33" s="196"/>
      <c r="DD33" s="196"/>
      <c r="DE33" s="196"/>
      <c r="DF33" s="196"/>
      <c r="DG33" s="196"/>
      <c r="DH33" s="196"/>
      <c r="DI33" s="196"/>
      <c r="DJ33" s="196"/>
      <c r="DK33" s="196"/>
      <c r="DL33" s="196"/>
      <c r="DM33" s="196"/>
      <c r="DN33" s="196"/>
      <c r="DO33" s="196"/>
      <c r="DP33" s="196"/>
      <c r="DQ33" s="196"/>
      <c r="DR33" s="196"/>
      <c r="DS33" s="196"/>
      <c r="DT33" s="196"/>
      <c r="DU33" s="196"/>
      <c r="DV33" s="196"/>
      <c r="DW33" s="196"/>
      <c r="DX33" s="196"/>
      <c r="DY33" s="196"/>
      <c r="DZ33" s="196"/>
      <c r="EA33" s="196"/>
      <c r="EB33" s="196"/>
      <c r="EC33" s="196"/>
      <c r="ED33" s="196"/>
      <c r="EE33" s="196"/>
      <c r="EF33" s="196"/>
      <c r="EG33" s="196"/>
      <c r="EH33" s="196"/>
      <c r="EI33" s="196"/>
      <c r="EJ33" s="196"/>
      <c r="EK33" s="196"/>
      <c r="EL33" s="196"/>
      <c r="EM33" s="196"/>
      <c r="EN33" s="196"/>
      <c r="EO33" s="196"/>
      <c r="EP33" s="196"/>
      <c r="EQ33" s="196"/>
      <c r="ER33" s="196"/>
      <c r="ES33" s="196"/>
      <c r="ET33" s="196"/>
      <c r="EU33" s="196"/>
      <c r="EV33" s="196"/>
      <c r="EW33" s="196"/>
      <c r="EX33" s="196"/>
      <c r="EY33" s="196"/>
      <c r="EZ33" s="196"/>
      <c r="FA33" s="196"/>
      <c r="FB33" s="196"/>
      <c r="FC33" s="196"/>
      <c r="FD33" s="196"/>
      <c r="FE33" s="196"/>
      <c r="FF33" s="196"/>
      <c r="FG33" s="196"/>
      <c r="FH33" s="196"/>
      <c r="FI33" s="196"/>
      <c r="FJ33" s="196"/>
      <c r="FK33" s="196"/>
      <c r="FL33" s="196"/>
      <c r="FM33" s="196"/>
      <c r="FN33" s="196"/>
      <c r="FO33" s="196"/>
      <c r="FP33" s="196"/>
      <c r="FQ33" s="196"/>
      <c r="FR33" s="196"/>
      <c r="FS33" s="196"/>
      <c r="FT33" s="196"/>
      <c r="FU33" s="196"/>
      <c r="FV33" s="196"/>
      <c r="FW33" s="196"/>
      <c r="FX33" s="196"/>
      <c r="FY33" s="196"/>
      <c r="FZ33" s="196"/>
      <c r="GA33" s="196"/>
      <c r="GB33" s="196"/>
      <c r="GC33" s="196"/>
      <c r="GD33" s="196"/>
      <c r="GE33" s="196"/>
      <c r="GF33" s="196"/>
      <c r="GG33" s="196"/>
      <c r="GH33" s="196"/>
      <c r="GI33" s="196"/>
      <c r="GJ33" s="196"/>
      <c r="GK33" s="196"/>
      <c r="GL33" s="196"/>
      <c r="GM33" s="196"/>
      <c r="GN33" s="196"/>
      <c r="GO33" s="196"/>
      <c r="GP33" s="196"/>
      <c r="GQ33" s="196"/>
      <c r="GR33" s="196"/>
      <c r="GS33" s="196"/>
      <c r="GT33" s="196"/>
      <c r="GU33" s="196"/>
      <c r="GV33" s="196"/>
      <c r="GW33" s="196"/>
      <c r="GX33" s="196"/>
      <c r="GY33" s="196"/>
      <c r="GZ33" s="196"/>
      <c r="HA33" s="196"/>
      <c r="HB33" s="196"/>
      <c r="HC33" s="196"/>
      <c r="HD33" s="196"/>
      <c r="HE33" s="196"/>
      <c r="HF33" s="196"/>
      <c r="HG33" s="196"/>
      <c r="HH33" s="196"/>
      <c r="HI33" s="196"/>
      <c r="HJ33" s="196"/>
      <c r="HK33" s="196"/>
      <c r="HL33" s="196"/>
      <c r="HM33" s="196"/>
      <c r="HN33" s="196"/>
      <c r="HO33" s="196"/>
      <c r="HP33" s="196"/>
      <c r="HQ33" s="196"/>
      <c r="HR33" s="196"/>
      <c r="HS33" s="196"/>
      <c r="HT33" s="196"/>
      <c r="HU33" s="196"/>
      <c r="HV33" s="196"/>
      <c r="HW33" s="196"/>
      <c r="HX33" s="196"/>
      <c r="HY33" s="196"/>
      <c r="HZ33" s="196"/>
      <c r="IA33" s="196"/>
      <c r="IB33" s="196"/>
      <c r="IC33" s="196"/>
      <c r="ID33" s="196"/>
      <c r="IE33" s="196"/>
      <c r="IF33" s="196"/>
      <c r="IG33" s="196"/>
      <c r="IH33" s="196"/>
      <c r="II33" s="196"/>
      <c r="IJ33" s="196"/>
      <c r="IK33" s="196"/>
      <c r="IL33" s="196"/>
      <c r="IM33" s="196"/>
      <c r="IN33" s="196"/>
      <c r="IO33" s="196"/>
      <c r="IP33" s="196"/>
      <c r="IQ33" s="196"/>
      <c r="IR33" s="196"/>
      <c r="IS33" s="196"/>
      <c r="IT33" s="196"/>
      <c r="IU33" s="196"/>
      <c r="IV33" s="196"/>
      <c r="IW33" s="196"/>
      <c r="IX33" s="196"/>
      <c r="IY33" s="196"/>
      <c r="IZ33" s="196"/>
      <c r="JA33" s="196"/>
      <c r="JB33" s="196"/>
      <c r="JC33" s="196"/>
      <c r="JD33" s="196"/>
      <c r="JE33" s="196"/>
      <c r="JF33" s="196"/>
      <c r="JG33" s="196"/>
      <c r="JH33" s="196"/>
      <c r="JI33" s="196"/>
      <c r="JJ33" s="603"/>
      <c r="JK33" s="594"/>
      <c r="JL33" s="594"/>
      <c r="JM33" s="594"/>
      <c r="JN33" s="594"/>
      <c r="JO33" s="594"/>
      <c r="JP33" s="594"/>
      <c r="JQ33" s="594"/>
      <c r="JR33" s="594"/>
      <c r="JS33" s="594"/>
      <c r="JT33" s="594"/>
      <c r="JU33" s="594"/>
      <c r="JV33" s="594"/>
      <c r="JW33" s="604"/>
      <c r="JX33" s="156"/>
    </row>
    <row r="34" spans="1:285" s="99" customFormat="1" x14ac:dyDescent="0.2">
      <c r="A34" s="47" t="s">
        <v>215</v>
      </c>
      <c r="C34" s="233" t="s">
        <v>216</v>
      </c>
      <c r="D34" s="232"/>
      <c r="F34" s="220"/>
      <c r="G34" s="221"/>
      <c r="N34" s="196"/>
      <c r="O34" s="196"/>
      <c r="P34" s="196"/>
      <c r="Q34" s="196"/>
      <c r="R34" s="196"/>
      <c r="S34" s="196"/>
      <c r="T34" s="196"/>
      <c r="U34" s="196"/>
      <c r="V34" s="196"/>
      <c r="W34" s="196"/>
      <c r="X34" s="196"/>
      <c r="Y34" s="196"/>
      <c r="Z34" s="196"/>
      <c r="AA34" s="196"/>
      <c r="AB34" s="196"/>
      <c r="AC34" s="196"/>
      <c r="AD34" s="196"/>
      <c r="AE34" s="196"/>
      <c r="AF34" s="196"/>
      <c r="AG34" s="196"/>
      <c r="AH34" s="196"/>
      <c r="AI34" s="196"/>
      <c r="AJ34" s="196"/>
      <c r="AK34" s="196"/>
      <c r="AL34" s="196"/>
      <c r="AM34" s="196"/>
      <c r="AN34" s="196"/>
      <c r="AO34" s="196"/>
      <c r="AP34" s="196"/>
      <c r="AQ34" s="196"/>
      <c r="AR34" s="196"/>
      <c r="AS34" s="196"/>
      <c r="AT34" s="196"/>
      <c r="AU34" s="196"/>
      <c r="AV34" s="196"/>
      <c r="AW34" s="196"/>
      <c r="AX34" s="196"/>
      <c r="AY34" s="196"/>
      <c r="AZ34" s="196"/>
      <c r="BA34" s="196"/>
      <c r="BB34" s="196"/>
      <c r="BC34" s="196"/>
      <c r="BD34" s="196"/>
      <c r="BE34" s="196"/>
      <c r="BF34" s="196"/>
      <c r="BG34" s="196"/>
      <c r="BH34" s="196"/>
      <c r="BI34" s="196"/>
      <c r="BJ34" s="196"/>
      <c r="BK34" s="196"/>
      <c r="BL34" s="196"/>
      <c r="BM34" s="196"/>
      <c r="BN34" s="196"/>
      <c r="BO34" s="196"/>
      <c r="BP34" s="196"/>
      <c r="BQ34" s="196"/>
      <c r="BR34" s="162"/>
      <c r="BS34" s="196"/>
      <c r="BT34" s="196"/>
      <c r="BU34" s="196"/>
      <c r="BV34" s="196"/>
      <c r="BW34" s="196"/>
      <c r="BX34" s="196"/>
      <c r="BY34" s="196"/>
      <c r="BZ34" s="196"/>
      <c r="CA34" s="196"/>
      <c r="CB34" s="196"/>
      <c r="CC34" s="196"/>
      <c r="CD34" s="196"/>
      <c r="CE34" s="196"/>
      <c r="CF34" s="196"/>
      <c r="CG34" s="196"/>
      <c r="CH34" s="196"/>
      <c r="CI34" s="196"/>
      <c r="CJ34" s="196"/>
      <c r="CK34" s="196"/>
      <c r="CL34" s="196"/>
      <c r="CM34" s="196"/>
      <c r="CN34" s="196"/>
      <c r="CO34" s="162"/>
      <c r="CP34" s="196"/>
      <c r="CQ34" s="196"/>
      <c r="CR34" s="196"/>
      <c r="CS34" s="196"/>
      <c r="CT34" s="196"/>
      <c r="CU34" s="196"/>
      <c r="CV34" s="196"/>
      <c r="CW34" s="196"/>
      <c r="CX34" s="196"/>
      <c r="CY34" s="196"/>
      <c r="CZ34" s="196"/>
      <c r="DA34" s="196"/>
      <c r="DB34" s="196"/>
      <c r="DC34" s="196"/>
      <c r="DD34" s="196"/>
      <c r="DE34" s="196"/>
      <c r="DF34" s="196"/>
      <c r="DG34" s="196"/>
      <c r="DH34" s="196"/>
      <c r="DI34" s="196"/>
      <c r="DJ34" s="196"/>
      <c r="DK34" s="196"/>
      <c r="DL34" s="196"/>
      <c r="DM34" s="196"/>
      <c r="DN34" s="196"/>
      <c r="DO34" s="196"/>
      <c r="DP34" s="196"/>
      <c r="DQ34" s="196"/>
      <c r="DR34" s="196"/>
      <c r="DS34" s="196"/>
      <c r="DT34" s="196"/>
      <c r="DU34" s="196"/>
      <c r="DV34" s="196"/>
      <c r="DW34" s="196"/>
      <c r="DX34" s="196"/>
      <c r="DY34" s="196"/>
      <c r="DZ34" s="196"/>
      <c r="EA34" s="196"/>
      <c r="EB34" s="196"/>
      <c r="EC34" s="196"/>
      <c r="ED34" s="196"/>
      <c r="EE34" s="196"/>
      <c r="EF34" s="196"/>
      <c r="EG34" s="196"/>
      <c r="EH34" s="196"/>
      <c r="EI34" s="196"/>
      <c r="EJ34" s="196"/>
      <c r="EK34" s="196"/>
      <c r="EL34" s="196"/>
      <c r="EM34" s="196"/>
      <c r="EN34" s="196"/>
      <c r="EO34" s="196"/>
      <c r="EP34" s="196"/>
      <c r="EQ34" s="196"/>
      <c r="ER34" s="196"/>
      <c r="ES34" s="196"/>
      <c r="ET34" s="196"/>
      <c r="EU34" s="196"/>
      <c r="EV34" s="196"/>
      <c r="EW34" s="196"/>
      <c r="EX34" s="196"/>
      <c r="EY34" s="196"/>
      <c r="EZ34" s="196"/>
      <c r="FA34" s="196"/>
      <c r="FB34" s="196"/>
      <c r="FC34" s="196"/>
      <c r="FD34" s="196"/>
      <c r="FE34" s="196"/>
      <c r="FF34" s="196"/>
      <c r="FG34" s="196"/>
      <c r="FH34" s="196"/>
      <c r="FI34" s="196"/>
      <c r="FJ34" s="196"/>
      <c r="FK34" s="196"/>
      <c r="FL34" s="196"/>
      <c r="FM34" s="196"/>
      <c r="FN34" s="196"/>
      <c r="FO34" s="196"/>
      <c r="FP34" s="196"/>
      <c r="FQ34" s="196"/>
      <c r="FR34" s="196"/>
      <c r="FS34" s="196"/>
      <c r="FT34" s="196"/>
      <c r="FU34" s="196"/>
      <c r="FV34" s="196"/>
      <c r="FW34" s="196"/>
      <c r="FX34" s="196"/>
      <c r="FY34" s="196"/>
      <c r="FZ34" s="196"/>
      <c r="GA34" s="196"/>
      <c r="GB34" s="196"/>
      <c r="GC34" s="196"/>
      <c r="GD34" s="196"/>
      <c r="GE34" s="196"/>
      <c r="GF34" s="196"/>
      <c r="GG34" s="196"/>
      <c r="GH34" s="196"/>
      <c r="GI34" s="196"/>
      <c r="GJ34" s="196"/>
      <c r="GK34" s="196"/>
      <c r="GL34" s="196"/>
      <c r="GM34" s="196"/>
      <c r="GN34" s="196"/>
      <c r="GO34" s="196"/>
      <c r="GP34" s="196"/>
      <c r="GQ34" s="196"/>
      <c r="GR34" s="196"/>
      <c r="GS34" s="196"/>
      <c r="GT34" s="196"/>
      <c r="GU34" s="196"/>
      <c r="GV34" s="196"/>
      <c r="GW34" s="196"/>
      <c r="GX34" s="196"/>
      <c r="GY34" s="196"/>
      <c r="GZ34" s="196"/>
      <c r="HA34" s="196"/>
      <c r="HB34" s="196"/>
      <c r="HC34" s="196"/>
      <c r="HD34" s="196"/>
      <c r="HE34" s="196"/>
      <c r="HF34" s="196"/>
      <c r="HG34" s="196"/>
      <c r="HH34" s="196"/>
      <c r="HI34" s="196"/>
      <c r="HJ34" s="196"/>
      <c r="HK34" s="196"/>
      <c r="HL34" s="196"/>
      <c r="HM34" s="196"/>
      <c r="HN34" s="196"/>
      <c r="HO34" s="196"/>
      <c r="HP34" s="196"/>
      <c r="HQ34" s="196"/>
      <c r="HR34" s="196"/>
      <c r="HS34" s="196"/>
      <c r="HT34" s="196"/>
      <c r="HU34" s="196"/>
      <c r="HV34" s="196"/>
      <c r="HW34" s="196"/>
      <c r="HX34" s="196"/>
      <c r="HY34" s="196"/>
      <c r="HZ34" s="196"/>
      <c r="IA34" s="196"/>
      <c r="IB34" s="196"/>
      <c r="IC34" s="196"/>
      <c r="ID34" s="196"/>
      <c r="IE34" s="196"/>
      <c r="IF34" s="196"/>
      <c r="IG34" s="196"/>
      <c r="IH34" s="196"/>
      <c r="II34" s="196"/>
      <c r="IJ34" s="196"/>
      <c r="IK34" s="196"/>
      <c r="IL34" s="196"/>
      <c r="IM34" s="196"/>
      <c r="IN34" s="196"/>
      <c r="IO34" s="196"/>
      <c r="IP34" s="196"/>
      <c r="IQ34" s="196"/>
      <c r="IR34" s="196"/>
      <c r="IS34" s="196"/>
      <c r="IT34" s="196"/>
      <c r="IU34" s="196"/>
      <c r="IV34" s="196"/>
      <c r="IW34" s="196"/>
      <c r="IX34" s="196"/>
      <c r="IY34" s="196"/>
      <c r="IZ34" s="196"/>
      <c r="JA34" s="196"/>
      <c r="JB34" s="196"/>
      <c r="JC34" s="196"/>
      <c r="JD34" s="196"/>
      <c r="JE34" s="196"/>
      <c r="JF34" s="196"/>
      <c r="JG34" s="196"/>
      <c r="JH34" s="196"/>
      <c r="JI34" s="196"/>
      <c r="JJ34" s="603"/>
      <c r="JK34" s="594"/>
      <c r="JL34" s="594"/>
      <c r="JM34" s="594"/>
      <c r="JN34" s="594"/>
      <c r="JO34" s="594"/>
      <c r="JP34" s="594"/>
      <c r="JQ34" s="594"/>
      <c r="JR34" s="594"/>
      <c r="JS34" s="594"/>
      <c r="JT34" s="594"/>
      <c r="JU34" s="594"/>
      <c r="JV34" s="594"/>
      <c r="JW34" s="604"/>
      <c r="JX34" s="156"/>
    </row>
    <row r="35" spans="1:285" s="99" customFormat="1" x14ac:dyDescent="0.2">
      <c r="B35" s="99" t="s">
        <v>204</v>
      </c>
      <c r="C35" s="233">
        <v>19100202</v>
      </c>
      <c r="D35" s="196">
        <v>0</v>
      </c>
      <c r="E35" s="196">
        <f t="shared" ref="E35:BP35" si="69">D43</f>
        <v>0</v>
      </c>
      <c r="F35" s="196">
        <f t="shared" si="69"/>
        <v>0</v>
      </c>
      <c r="G35" s="196">
        <f t="shared" si="69"/>
        <v>0</v>
      </c>
      <c r="H35" s="196">
        <f t="shared" si="69"/>
        <v>0</v>
      </c>
      <c r="I35" s="196">
        <f t="shared" si="69"/>
        <v>0</v>
      </c>
      <c r="J35" s="196">
        <f t="shared" si="69"/>
        <v>0</v>
      </c>
      <c r="K35" s="196">
        <f t="shared" si="69"/>
        <v>0</v>
      </c>
      <c r="L35" s="196">
        <f t="shared" si="69"/>
        <v>0</v>
      </c>
      <c r="M35" s="196">
        <f t="shared" si="69"/>
        <v>0</v>
      </c>
      <c r="N35" s="196">
        <f t="shared" si="69"/>
        <v>0</v>
      </c>
      <c r="O35" s="196">
        <f t="shared" si="69"/>
        <v>0</v>
      </c>
      <c r="P35" s="196">
        <f t="shared" si="69"/>
        <v>0</v>
      </c>
      <c r="Q35" s="196">
        <f t="shared" si="69"/>
        <v>0</v>
      </c>
      <c r="R35" s="196">
        <f t="shared" si="69"/>
        <v>0</v>
      </c>
      <c r="S35" s="196">
        <f t="shared" si="69"/>
        <v>0</v>
      </c>
      <c r="T35" s="196">
        <f t="shared" si="69"/>
        <v>0</v>
      </c>
      <c r="U35" s="196">
        <f t="shared" si="69"/>
        <v>0</v>
      </c>
      <c r="V35" s="196">
        <f t="shared" si="69"/>
        <v>0</v>
      </c>
      <c r="W35" s="196">
        <f t="shared" si="69"/>
        <v>0</v>
      </c>
      <c r="X35" s="196">
        <f t="shared" si="69"/>
        <v>0</v>
      </c>
      <c r="Y35" s="196">
        <f t="shared" si="69"/>
        <v>0</v>
      </c>
      <c r="Z35" s="196">
        <f t="shared" si="69"/>
        <v>0</v>
      </c>
      <c r="AA35" s="196">
        <f t="shared" si="69"/>
        <v>0</v>
      </c>
      <c r="AB35" s="196">
        <f t="shared" si="69"/>
        <v>0</v>
      </c>
      <c r="AC35" s="196">
        <f t="shared" si="69"/>
        <v>0</v>
      </c>
      <c r="AD35" s="196">
        <f t="shared" si="69"/>
        <v>0</v>
      </c>
      <c r="AE35" s="196">
        <f t="shared" si="69"/>
        <v>0</v>
      </c>
      <c r="AF35" s="196">
        <f t="shared" si="69"/>
        <v>0</v>
      </c>
      <c r="AG35" s="196">
        <f t="shared" si="69"/>
        <v>0</v>
      </c>
      <c r="AH35" s="196">
        <f t="shared" si="69"/>
        <v>0</v>
      </c>
      <c r="AI35" s="196">
        <f t="shared" si="69"/>
        <v>0</v>
      </c>
      <c r="AJ35" s="196">
        <f t="shared" si="69"/>
        <v>0</v>
      </c>
      <c r="AK35" s="196">
        <f t="shared" si="69"/>
        <v>0</v>
      </c>
      <c r="AL35" s="196">
        <f t="shared" si="69"/>
        <v>0</v>
      </c>
      <c r="AM35" s="196">
        <f t="shared" si="69"/>
        <v>0</v>
      </c>
      <c r="AN35" s="196">
        <f t="shared" si="69"/>
        <v>0</v>
      </c>
      <c r="AO35" s="196">
        <f t="shared" si="69"/>
        <v>0</v>
      </c>
      <c r="AP35" s="196">
        <f t="shared" si="69"/>
        <v>0</v>
      </c>
      <c r="AQ35" s="196">
        <f t="shared" si="69"/>
        <v>0</v>
      </c>
      <c r="AR35" s="196">
        <f t="shared" si="69"/>
        <v>0</v>
      </c>
      <c r="AS35" s="196">
        <f t="shared" si="69"/>
        <v>0</v>
      </c>
      <c r="AT35" s="196">
        <f t="shared" si="69"/>
        <v>0</v>
      </c>
      <c r="AU35" s="196">
        <f t="shared" si="69"/>
        <v>0</v>
      </c>
      <c r="AV35" s="196">
        <f t="shared" si="69"/>
        <v>0</v>
      </c>
      <c r="AW35" s="196">
        <f t="shared" si="69"/>
        <v>0</v>
      </c>
      <c r="AX35" s="196">
        <f t="shared" si="69"/>
        <v>0</v>
      </c>
      <c r="AY35" s="196">
        <f t="shared" si="69"/>
        <v>0</v>
      </c>
      <c r="AZ35" s="196">
        <f t="shared" si="69"/>
        <v>0</v>
      </c>
      <c r="BA35" s="196">
        <f t="shared" si="69"/>
        <v>0</v>
      </c>
      <c r="BB35" s="196">
        <f t="shared" si="69"/>
        <v>0</v>
      </c>
      <c r="BC35" s="196">
        <f t="shared" si="69"/>
        <v>0</v>
      </c>
      <c r="BD35" s="196">
        <f t="shared" si="69"/>
        <v>0</v>
      </c>
      <c r="BE35" s="196">
        <f t="shared" si="69"/>
        <v>0</v>
      </c>
      <c r="BF35" s="196">
        <f t="shared" si="69"/>
        <v>0</v>
      </c>
      <c r="BG35" s="196">
        <f t="shared" si="69"/>
        <v>0</v>
      </c>
      <c r="BH35" s="196">
        <f t="shared" si="69"/>
        <v>0</v>
      </c>
      <c r="BI35" s="196">
        <f t="shared" si="69"/>
        <v>0</v>
      </c>
      <c r="BJ35" s="196">
        <f t="shared" si="69"/>
        <v>0</v>
      </c>
      <c r="BK35" s="196">
        <f t="shared" si="69"/>
        <v>0</v>
      </c>
      <c r="BL35" s="196">
        <f t="shared" si="69"/>
        <v>0</v>
      </c>
      <c r="BM35" s="196">
        <f t="shared" si="69"/>
        <v>0</v>
      </c>
      <c r="BN35" s="196">
        <f t="shared" si="69"/>
        <v>0</v>
      </c>
      <c r="BO35" s="196">
        <f t="shared" si="69"/>
        <v>0</v>
      </c>
      <c r="BP35" s="196">
        <f t="shared" si="69"/>
        <v>0</v>
      </c>
      <c r="BQ35" s="196">
        <f t="shared" ref="BQ35" si="70">BP43</f>
        <v>0</v>
      </c>
      <c r="BR35" s="162">
        <f>ROUND(BQ43,2)</f>
        <v>0</v>
      </c>
      <c r="BS35" s="196">
        <f t="shared" ref="BS35:ED35" si="71">ROUND(BR43,2)</f>
        <v>0</v>
      </c>
      <c r="BT35" s="196">
        <f t="shared" si="71"/>
        <v>0</v>
      </c>
      <c r="BU35" s="196">
        <f t="shared" si="71"/>
        <v>0</v>
      </c>
      <c r="BV35" s="196">
        <f t="shared" si="71"/>
        <v>0</v>
      </c>
      <c r="BW35" s="196">
        <f t="shared" si="71"/>
        <v>0</v>
      </c>
      <c r="BX35" s="196">
        <f t="shared" si="71"/>
        <v>0</v>
      </c>
      <c r="BY35" s="196">
        <f t="shared" si="71"/>
        <v>0</v>
      </c>
      <c r="BZ35" s="196">
        <f t="shared" si="71"/>
        <v>0</v>
      </c>
      <c r="CA35" s="196">
        <f t="shared" si="71"/>
        <v>0</v>
      </c>
      <c r="CB35" s="196">
        <f t="shared" si="71"/>
        <v>0</v>
      </c>
      <c r="CC35" s="196">
        <f t="shared" si="71"/>
        <v>0</v>
      </c>
      <c r="CD35" s="196">
        <f t="shared" si="71"/>
        <v>0</v>
      </c>
      <c r="CE35" s="196">
        <f t="shared" si="71"/>
        <v>0</v>
      </c>
      <c r="CF35" s="196">
        <f t="shared" si="71"/>
        <v>0</v>
      </c>
      <c r="CG35" s="196">
        <f t="shared" si="71"/>
        <v>0</v>
      </c>
      <c r="CH35" s="196">
        <f t="shared" si="71"/>
        <v>0</v>
      </c>
      <c r="CI35" s="196">
        <f t="shared" si="71"/>
        <v>0</v>
      </c>
      <c r="CJ35" s="196">
        <f t="shared" si="71"/>
        <v>0</v>
      </c>
      <c r="CK35" s="196">
        <f t="shared" si="71"/>
        <v>0</v>
      </c>
      <c r="CL35" s="196">
        <f t="shared" si="71"/>
        <v>0</v>
      </c>
      <c r="CM35" s="196">
        <f t="shared" si="71"/>
        <v>0</v>
      </c>
      <c r="CN35" s="196">
        <f t="shared" si="71"/>
        <v>0</v>
      </c>
      <c r="CO35" s="162">
        <f t="shared" si="71"/>
        <v>0</v>
      </c>
      <c r="CP35" s="196">
        <f t="shared" si="71"/>
        <v>0</v>
      </c>
      <c r="CQ35" s="196">
        <f t="shared" si="71"/>
        <v>0</v>
      </c>
      <c r="CR35" s="196">
        <f t="shared" si="71"/>
        <v>0</v>
      </c>
      <c r="CS35" s="196">
        <f t="shared" si="71"/>
        <v>0</v>
      </c>
      <c r="CT35" s="196">
        <f t="shared" si="71"/>
        <v>0</v>
      </c>
      <c r="CU35" s="196">
        <f t="shared" si="71"/>
        <v>0</v>
      </c>
      <c r="CV35" s="196">
        <f t="shared" si="71"/>
        <v>0</v>
      </c>
      <c r="CW35" s="196">
        <f t="shared" si="71"/>
        <v>0</v>
      </c>
      <c r="CX35" s="196">
        <f t="shared" si="71"/>
        <v>0</v>
      </c>
      <c r="CY35" s="196">
        <f t="shared" si="71"/>
        <v>0</v>
      </c>
      <c r="CZ35" s="196">
        <f t="shared" si="71"/>
        <v>0</v>
      </c>
      <c r="DA35" s="196">
        <f t="shared" si="71"/>
        <v>0</v>
      </c>
      <c r="DB35" s="196">
        <f t="shared" si="71"/>
        <v>0</v>
      </c>
      <c r="DC35" s="196">
        <f t="shared" si="71"/>
        <v>0</v>
      </c>
      <c r="DD35" s="196">
        <f t="shared" si="71"/>
        <v>0</v>
      </c>
      <c r="DE35" s="196">
        <f t="shared" si="71"/>
        <v>0</v>
      </c>
      <c r="DF35" s="196">
        <f t="shared" si="71"/>
        <v>0</v>
      </c>
      <c r="DG35" s="196">
        <f t="shared" si="71"/>
        <v>0</v>
      </c>
      <c r="DH35" s="196">
        <f t="shared" si="71"/>
        <v>0</v>
      </c>
      <c r="DI35" s="196">
        <f t="shared" si="71"/>
        <v>0</v>
      </c>
      <c r="DJ35" s="196">
        <f t="shared" si="71"/>
        <v>0</v>
      </c>
      <c r="DK35" s="196">
        <f t="shared" si="71"/>
        <v>0</v>
      </c>
      <c r="DL35" s="196">
        <f t="shared" si="71"/>
        <v>0</v>
      </c>
      <c r="DM35" s="196">
        <f t="shared" si="71"/>
        <v>0</v>
      </c>
      <c r="DN35" s="196">
        <f t="shared" si="71"/>
        <v>0</v>
      </c>
      <c r="DO35" s="196">
        <f t="shared" si="71"/>
        <v>0</v>
      </c>
      <c r="DP35" s="196">
        <f t="shared" si="71"/>
        <v>0</v>
      </c>
      <c r="DQ35" s="196">
        <f t="shared" si="71"/>
        <v>0</v>
      </c>
      <c r="DR35" s="196">
        <f t="shared" si="71"/>
        <v>0</v>
      </c>
      <c r="DS35" s="196">
        <f t="shared" si="71"/>
        <v>0</v>
      </c>
      <c r="DT35" s="196">
        <f t="shared" si="71"/>
        <v>0</v>
      </c>
      <c r="DU35" s="196">
        <f t="shared" si="71"/>
        <v>0</v>
      </c>
      <c r="DV35" s="196">
        <f t="shared" si="71"/>
        <v>0</v>
      </c>
      <c r="DW35" s="196">
        <f t="shared" si="71"/>
        <v>0</v>
      </c>
      <c r="DX35" s="196">
        <f t="shared" si="71"/>
        <v>0</v>
      </c>
      <c r="DY35" s="196">
        <f t="shared" si="71"/>
        <v>0</v>
      </c>
      <c r="DZ35" s="196">
        <f t="shared" si="71"/>
        <v>0</v>
      </c>
      <c r="EA35" s="196">
        <f t="shared" si="71"/>
        <v>0</v>
      </c>
      <c r="EB35" s="196">
        <f t="shared" si="71"/>
        <v>0</v>
      </c>
      <c r="EC35" s="196">
        <f t="shared" si="71"/>
        <v>0</v>
      </c>
      <c r="ED35" s="196">
        <f t="shared" si="71"/>
        <v>0</v>
      </c>
      <c r="EE35" s="196">
        <f t="shared" ref="EE35:GP35" si="72">ROUND(ED43,2)</f>
        <v>0</v>
      </c>
      <c r="EF35" s="196">
        <f t="shared" si="72"/>
        <v>0</v>
      </c>
      <c r="EG35" s="196">
        <f t="shared" si="72"/>
        <v>0</v>
      </c>
      <c r="EH35" s="196">
        <f t="shared" si="72"/>
        <v>0</v>
      </c>
      <c r="EI35" s="196">
        <f t="shared" si="72"/>
        <v>0</v>
      </c>
      <c r="EJ35" s="196">
        <f t="shared" si="72"/>
        <v>0</v>
      </c>
      <c r="EK35" s="196">
        <f t="shared" si="72"/>
        <v>0</v>
      </c>
      <c r="EL35" s="196">
        <f t="shared" si="72"/>
        <v>0</v>
      </c>
      <c r="EM35" s="196">
        <f t="shared" si="72"/>
        <v>0</v>
      </c>
      <c r="EN35" s="196">
        <f t="shared" si="72"/>
        <v>0</v>
      </c>
      <c r="EO35" s="196">
        <f t="shared" si="72"/>
        <v>0</v>
      </c>
      <c r="EP35" s="196">
        <f t="shared" si="72"/>
        <v>0</v>
      </c>
      <c r="EQ35" s="196">
        <f t="shared" si="72"/>
        <v>0</v>
      </c>
      <c r="ER35" s="196">
        <f t="shared" si="72"/>
        <v>0</v>
      </c>
      <c r="ES35" s="196">
        <f t="shared" si="72"/>
        <v>0</v>
      </c>
      <c r="ET35" s="196">
        <f t="shared" si="72"/>
        <v>0</v>
      </c>
      <c r="EU35" s="196">
        <f t="shared" si="72"/>
        <v>0</v>
      </c>
      <c r="EV35" s="196">
        <f t="shared" si="72"/>
        <v>0</v>
      </c>
      <c r="EW35" s="196">
        <f t="shared" si="72"/>
        <v>0</v>
      </c>
      <c r="EX35" s="196">
        <f t="shared" si="72"/>
        <v>0</v>
      </c>
      <c r="EY35" s="196">
        <f t="shared" si="72"/>
        <v>0</v>
      </c>
      <c r="EZ35" s="196">
        <f t="shared" si="72"/>
        <v>0</v>
      </c>
      <c r="FA35" s="196">
        <f t="shared" si="72"/>
        <v>0</v>
      </c>
      <c r="FB35" s="196">
        <f t="shared" si="72"/>
        <v>0</v>
      </c>
      <c r="FC35" s="196">
        <f t="shared" si="72"/>
        <v>0</v>
      </c>
      <c r="FD35" s="196">
        <f t="shared" si="72"/>
        <v>0</v>
      </c>
      <c r="FE35" s="196">
        <f t="shared" si="72"/>
        <v>0</v>
      </c>
      <c r="FF35" s="196">
        <f t="shared" si="72"/>
        <v>0</v>
      </c>
      <c r="FG35" s="196">
        <f t="shared" si="72"/>
        <v>0</v>
      </c>
      <c r="FH35" s="196">
        <f t="shared" si="72"/>
        <v>0</v>
      </c>
      <c r="FI35" s="196">
        <f t="shared" si="72"/>
        <v>0</v>
      </c>
      <c r="FJ35" s="196">
        <f t="shared" si="72"/>
        <v>0</v>
      </c>
      <c r="FK35" s="196">
        <f t="shared" si="72"/>
        <v>0</v>
      </c>
      <c r="FL35" s="196">
        <f t="shared" si="72"/>
        <v>0</v>
      </c>
      <c r="FM35" s="196">
        <f t="shared" si="72"/>
        <v>0</v>
      </c>
      <c r="FN35" s="196">
        <f t="shared" si="72"/>
        <v>0</v>
      </c>
      <c r="FO35" s="196">
        <f t="shared" si="72"/>
        <v>0</v>
      </c>
      <c r="FP35" s="196">
        <f t="shared" si="72"/>
        <v>0</v>
      </c>
      <c r="FQ35" s="196">
        <f t="shared" si="72"/>
        <v>0</v>
      </c>
      <c r="FR35" s="196">
        <f t="shared" si="72"/>
        <v>0</v>
      </c>
      <c r="FS35" s="196">
        <f t="shared" si="72"/>
        <v>0</v>
      </c>
      <c r="FT35" s="196">
        <f t="shared" si="72"/>
        <v>0</v>
      </c>
      <c r="FU35" s="196">
        <f t="shared" si="72"/>
        <v>0</v>
      </c>
      <c r="FV35" s="196">
        <f t="shared" si="72"/>
        <v>0</v>
      </c>
      <c r="FW35" s="196">
        <f t="shared" si="72"/>
        <v>0</v>
      </c>
      <c r="FX35" s="196">
        <f t="shared" si="72"/>
        <v>0</v>
      </c>
      <c r="FY35" s="196">
        <f t="shared" si="72"/>
        <v>0</v>
      </c>
      <c r="FZ35" s="196">
        <f t="shared" si="72"/>
        <v>0</v>
      </c>
      <c r="GA35" s="196">
        <f t="shared" si="72"/>
        <v>0</v>
      </c>
      <c r="GB35" s="196">
        <f t="shared" si="72"/>
        <v>0</v>
      </c>
      <c r="GC35" s="196">
        <f t="shared" si="72"/>
        <v>0</v>
      </c>
      <c r="GD35" s="196">
        <f t="shared" si="72"/>
        <v>0</v>
      </c>
      <c r="GE35" s="196">
        <f t="shared" si="72"/>
        <v>0</v>
      </c>
      <c r="GF35" s="196">
        <f t="shared" si="72"/>
        <v>0</v>
      </c>
      <c r="GG35" s="196">
        <f t="shared" si="72"/>
        <v>0</v>
      </c>
      <c r="GH35" s="196">
        <f t="shared" si="72"/>
        <v>0</v>
      </c>
      <c r="GI35" s="196">
        <f t="shared" si="72"/>
        <v>0</v>
      </c>
      <c r="GJ35" s="196">
        <f t="shared" si="72"/>
        <v>0</v>
      </c>
      <c r="GK35" s="196">
        <f t="shared" si="72"/>
        <v>0</v>
      </c>
      <c r="GL35" s="196">
        <f t="shared" si="72"/>
        <v>0</v>
      </c>
      <c r="GM35" s="196">
        <f t="shared" si="72"/>
        <v>0</v>
      </c>
      <c r="GN35" s="196">
        <f t="shared" si="72"/>
        <v>0</v>
      </c>
      <c r="GO35" s="196">
        <f t="shared" si="72"/>
        <v>0</v>
      </c>
      <c r="GP35" s="196">
        <f t="shared" si="72"/>
        <v>0</v>
      </c>
      <c r="GQ35" s="196">
        <f t="shared" ref="GQ35:IX35" si="73">ROUND(GP43,2)</f>
        <v>0</v>
      </c>
      <c r="GR35" s="196">
        <f t="shared" si="73"/>
        <v>0</v>
      </c>
      <c r="GS35" s="196">
        <f t="shared" si="73"/>
        <v>0</v>
      </c>
      <c r="GT35" s="196">
        <f t="shared" si="73"/>
        <v>0</v>
      </c>
      <c r="GU35" s="196">
        <f t="shared" si="73"/>
        <v>0</v>
      </c>
      <c r="GV35" s="196">
        <f t="shared" si="73"/>
        <v>0</v>
      </c>
      <c r="GW35" s="196">
        <f t="shared" si="73"/>
        <v>0</v>
      </c>
      <c r="GX35" s="196">
        <f t="shared" si="73"/>
        <v>0</v>
      </c>
      <c r="GY35" s="196">
        <f t="shared" si="73"/>
        <v>0</v>
      </c>
      <c r="GZ35" s="196">
        <f t="shared" si="73"/>
        <v>0</v>
      </c>
      <c r="HA35" s="196">
        <f t="shared" si="73"/>
        <v>0</v>
      </c>
      <c r="HB35" s="196">
        <f t="shared" si="73"/>
        <v>0</v>
      </c>
      <c r="HC35" s="196">
        <f t="shared" si="73"/>
        <v>0</v>
      </c>
      <c r="HD35" s="196">
        <f t="shared" si="73"/>
        <v>0</v>
      </c>
      <c r="HE35" s="196">
        <f t="shared" si="73"/>
        <v>0</v>
      </c>
      <c r="HF35" s="196">
        <f t="shared" si="73"/>
        <v>0</v>
      </c>
      <c r="HG35" s="196">
        <f t="shared" si="73"/>
        <v>0</v>
      </c>
      <c r="HH35" s="196">
        <f t="shared" si="73"/>
        <v>0</v>
      </c>
      <c r="HI35" s="196">
        <f t="shared" si="73"/>
        <v>0</v>
      </c>
      <c r="HJ35" s="196">
        <f t="shared" si="73"/>
        <v>0</v>
      </c>
      <c r="HK35" s="196">
        <f t="shared" si="73"/>
        <v>0</v>
      </c>
      <c r="HL35" s="196">
        <f t="shared" si="73"/>
        <v>0</v>
      </c>
      <c r="HM35" s="196">
        <f t="shared" si="73"/>
        <v>0</v>
      </c>
      <c r="HN35" s="196">
        <f t="shared" si="73"/>
        <v>0</v>
      </c>
      <c r="HO35" s="196">
        <f t="shared" si="73"/>
        <v>0</v>
      </c>
      <c r="HP35" s="196">
        <f t="shared" si="73"/>
        <v>0</v>
      </c>
      <c r="HQ35" s="196">
        <f t="shared" si="73"/>
        <v>108928627.33</v>
      </c>
      <c r="HR35" s="196">
        <f t="shared" si="73"/>
        <v>101576407.79000001</v>
      </c>
      <c r="HS35" s="196">
        <f t="shared" si="73"/>
        <v>94033135.959999993</v>
      </c>
      <c r="HT35" s="196">
        <f t="shared" si="73"/>
        <v>87074750.140000001</v>
      </c>
      <c r="HU35" s="196">
        <f t="shared" si="73"/>
        <v>80470575.859999999</v>
      </c>
      <c r="HV35" s="196">
        <f t="shared" si="73"/>
        <v>76604602.140000001</v>
      </c>
      <c r="HW35" s="196">
        <f t="shared" si="73"/>
        <v>74260229.439999998</v>
      </c>
      <c r="HX35" s="196">
        <f t="shared" si="73"/>
        <v>72194626.469999999</v>
      </c>
      <c r="HY35" s="196">
        <f t="shared" si="73"/>
        <v>70782032</v>
      </c>
      <c r="HZ35" s="196">
        <f t="shared" si="73"/>
        <v>69442289.890000001</v>
      </c>
      <c r="IA35" s="196">
        <f t="shared" si="73"/>
        <v>67842064.510000005</v>
      </c>
      <c r="IB35" s="196">
        <f t="shared" si="73"/>
        <v>66501318.399999999</v>
      </c>
      <c r="IC35" s="196">
        <f t="shared" si="73"/>
        <v>64071939.090000004</v>
      </c>
      <c r="ID35" s="196">
        <f t="shared" si="73"/>
        <v>61203582.020000003</v>
      </c>
      <c r="IE35" s="196">
        <f t="shared" si="73"/>
        <v>58284598.490000002</v>
      </c>
      <c r="IF35" s="196">
        <f t="shared" si="73"/>
        <v>55155571.630000003</v>
      </c>
      <c r="IG35" s="196">
        <f t="shared" si="73"/>
        <v>52459536.270000003</v>
      </c>
      <c r="IH35" s="196">
        <f t="shared" si="73"/>
        <v>50896852.969999999</v>
      </c>
      <c r="II35" s="196">
        <f t="shared" si="73"/>
        <v>49816644.350000001</v>
      </c>
      <c r="IJ35" s="196">
        <f t="shared" si="73"/>
        <v>49149520.340000004</v>
      </c>
      <c r="IK35" s="196">
        <f t="shared" si="73"/>
        <v>48678217.609999999</v>
      </c>
      <c r="IL35" s="196">
        <f t="shared" si="73"/>
        <v>48173243.189999998</v>
      </c>
      <c r="IM35" s="196">
        <f t="shared" si="73"/>
        <v>47435174.380000003</v>
      </c>
      <c r="IN35" s="196">
        <f t="shared" si="73"/>
        <v>45851110.719999999</v>
      </c>
      <c r="IO35" s="196">
        <f t="shared" si="73"/>
        <v>43519654.579999998</v>
      </c>
      <c r="IP35" s="196">
        <f t="shared" si="73"/>
        <v>40041201.520000003</v>
      </c>
      <c r="IQ35" s="196">
        <f t="shared" si="73"/>
        <v>36529949.719999999</v>
      </c>
      <c r="IR35" s="196">
        <f t="shared" si="73"/>
        <v>33654203.140000001</v>
      </c>
      <c r="IS35" s="196">
        <f t="shared" si="73"/>
        <v>31145068.280000001</v>
      </c>
      <c r="IT35" s="196">
        <f t="shared" si="73"/>
        <v>28980977.940000001</v>
      </c>
      <c r="IU35" s="196">
        <f t="shared" si="73"/>
        <v>27486921.670000002</v>
      </c>
      <c r="IV35" s="196">
        <f t="shared" si="73"/>
        <v>26565060.510000002</v>
      </c>
      <c r="IW35" s="196">
        <f t="shared" si="73"/>
        <v>25915236.030000001</v>
      </c>
      <c r="IX35" s="196">
        <f t="shared" si="73"/>
        <v>25410987.510000002</v>
      </c>
      <c r="IY35" s="196">
        <f t="shared" ref="IY35" si="74">ROUND(IX43,2)</f>
        <v>24801019.34</v>
      </c>
      <c r="IZ35" s="196">
        <f t="shared" ref="IZ35" si="75">ROUND(IY43,2)</f>
        <v>23645589.300000001</v>
      </c>
      <c r="JA35" s="196">
        <f t="shared" ref="JA35" si="76">ROUND(IZ43,2)</f>
        <v>20641557.600000001</v>
      </c>
      <c r="JB35" s="196">
        <f t="shared" ref="JB35" si="77">ROUND(JA43,2)</f>
        <v>17014598.239999998</v>
      </c>
      <c r="JC35" s="196">
        <f t="shared" ref="JC35" si="78">ROUND(JB43,2)</f>
        <v>13810711.529999999</v>
      </c>
      <c r="JD35" s="196">
        <f t="shared" ref="JD35" si="79">ROUND(JC43,2)</f>
        <v>10654182.99</v>
      </c>
      <c r="JE35" s="196">
        <f t="shared" ref="JE35" si="80">ROUND(JD43,2)</f>
        <v>7742084.5</v>
      </c>
      <c r="JF35" s="196">
        <f t="shared" ref="JF35" si="81">ROUND(JE43,2)</f>
        <v>5433807.0199999996</v>
      </c>
      <c r="JG35" s="196">
        <f t="shared" ref="JG35" si="82">ROUND(JF43,2)</f>
        <v>4444968.95</v>
      </c>
      <c r="JH35" s="196">
        <f t="shared" ref="JH35" si="83">ROUND(JG43,2)</f>
        <v>3601316.7</v>
      </c>
      <c r="JI35" s="196">
        <f t="shared" ref="JI35" si="84">ROUND(JH43,2)</f>
        <v>2978530.3</v>
      </c>
      <c r="JJ35" s="603"/>
      <c r="JK35" s="594"/>
      <c r="JL35" s="594"/>
      <c r="JM35" s="594"/>
      <c r="JN35" s="594"/>
      <c r="JO35" s="594"/>
      <c r="JP35" s="594"/>
      <c r="JQ35" s="594"/>
      <c r="JR35" s="594"/>
      <c r="JS35" s="594"/>
      <c r="JT35" s="594"/>
      <c r="JU35" s="594"/>
      <c r="JV35" s="594"/>
      <c r="JW35" s="604"/>
      <c r="JX35" s="156"/>
    </row>
    <row r="36" spans="1:285" s="99" customFormat="1" x14ac:dyDescent="0.2">
      <c r="B36" s="99" t="s">
        <v>205</v>
      </c>
      <c r="D36" s="232"/>
      <c r="F36" s="220"/>
      <c r="G36" s="221"/>
      <c r="N36" s="196"/>
      <c r="O36" s="196"/>
      <c r="P36" s="196"/>
      <c r="Q36" s="196"/>
      <c r="R36" s="196"/>
      <c r="S36" s="196"/>
      <c r="T36" s="196"/>
      <c r="U36" s="196"/>
      <c r="V36" s="196"/>
      <c r="W36" s="196"/>
      <c r="X36" s="196"/>
      <c r="Y36" s="196"/>
      <c r="Z36" s="196"/>
      <c r="AA36" s="196"/>
      <c r="AB36" s="196"/>
      <c r="AC36" s="196"/>
      <c r="AD36" s="196"/>
      <c r="AE36" s="196"/>
      <c r="AF36" s="196"/>
      <c r="AG36" s="196"/>
      <c r="AH36" s="196"/>
      <c r="AI36" s="196"/>
      <c r="AJ36" s="196"/>
      <c r="AK36" s="196"/>
      <c r="AL36" s="196"/>
      <c r="AM36" s="196"/>
      <c r="AN36" s="196"/>
      <c r="AO36" s="196"/>
      <c r="AP36" s="196"/>
      <c r="AQ36" s="196"/>
      <c r="AR36" s="196"/>
      <c r="AS36" s="196"/>
      <c r="AT36" s="196"/>
      <c r="AU36" s="196"/>
      <c r="AV36" s="196"/>
      <c r="AW36" s="196"/>
      <c r="AX36" s="196"/>
      <c r="AY36" s="196"/>
      <c r="AZ36" s="196"/>
      <c r="BA36" s="196"/>
      <c r="BB36" s="196"/>
      <c r="BC36" s="196"/>
      <c r="BD36" s="196"/>
      <c r="BE36" s="196"/>
      <c r="BF36" s="196"/>
      <c r="BG36" s="196"/>
      <c r="BH36" s="196"/>
      <c r="BI36" s="196"/>
      <c r="BJ36" s="196"/>
      <c r="BK36" s="196"/>
      <c r="BL36" s="196"/>
      <c r="BM36" s="196"/>
      <c r="BN36" s="196"/>
      <c r="BO36" s="196"/>
      <c r="BP36" s="196"/>
      <c r="BQ36" s="196"/>
      <c r="BR36" s="162"/>
      <c r="BS36" s="196"/>
      <c r="BT36" s="196"/>
      <c r="BU36" s="196"/>
      <c r="BV36" s="196"/>
      <c r="BW36" s="196"/>
      <c r="BX36" s="196"/>
      <c r="BY36" s="196"/>
      <c r="BZ36" s="196"/>
      <c r="CA36" s="196"/>
      <c r="CB36" s="196"/>
      <c r="CC36" s="196"/>
      <c r="CD36" s="196"/>
      <c r="CE36" s="196"/>
      <c r="CF36" s="196"/>
      <c r="CG36" s="196"/>
      <c r="CH36" s="196"/>
      <c r="CI36" s="196"/>
      <c r="CJ36" s="196"/>
      <c r="CK36" s="196"/>
      <c r="CL36" s="196"/>
      <c r="CM36" s="196"/>
      <c r="CN36" s="196"/>
      <c r="CO36" s="162"/>
      <c r="CP36" s="196"/>
      <c r="CQ36" s="196"/>
      <c r="CR36" s="196"/>
      <c r="CS36" s="196"/>
      <c r="CT36" s="196"/>
      <c r="CU36" s="196"/>
      <c r="CV36" s="196"/>
      <c r="CW36" s="196"/>
      <c r="CX36" s="196"/>
      <c r="CY36" s="196"/>
      <c r="CZ36" s="196"/>
      <c r="DA36" s="196"/>
      <c r="DB36" s="196"/>
      <c r="DC36" s="196"/>
      <c r="DD36" s="196"/>
      <c r="DE36" s="196"/>
      <c r="DF36" s="196"/>
      <c r="DG36" s="196"/>
      <c r="DH36" s="196"/>
      <c r="DI36" s="196"/>
      <c r="DJ36" s="196"/>
      <c r="DK36" s="196"/>
      <c r="DL36" s="196"/>
      <c r="DM36" s="196"/>
      <c r="DN36" s="196"/>
      <c r="DO36" s="196"/>
      <c r="DP36" s="196"/>
      <c r="DQ36" s="196"/>
      <c r="DR36" s="196"/>
      <c r="DS36" s="196"/>
      <c r="DT36" s="196"/>
      <c r="DU36" s="196"/>
      <c r="DV36" s="196"/>
      <c r="DW36" s="196"/>
      <c r="DX36" s="196"/>
      <c r="DY36" s="196"/>
      <c r="DZ36" s="196"/>
      <c r="EA36" s="196"/>
      <c r="EB36" s="196"/>
      <c r="EC36" s="196"/>
      <c r="ED36" s="196"/>
      <c r="EE36" s="196"/>
      <c r="EF36" s="196"/>
      <c r="EG36" s="196"/>
      <c r="EH36" s="196"/>
      <c r="EI36" s="196"/>
      <c r="EJ36" s="196"/>
      <c r="EK36" s="196"/>
      <c r="EL36" s="196"/>
      <c r="EM36" s="196"/>
      <c r="EN36" s="196"/>
      <c r="EO36" s="196"/>
      <c r="EP36" s="196"/>
      <c r="EQ36" s="196"/>
      <c r="ER36" s="196"/>
      <c r="ES36" s="196"/>
      <c r="ET36" s="196"/>
      <c r="EU36" s="196"/>
      <c r="EV36" s="196"/>
      <c r="EW36" s="196"/>
      <c r="EX36" s="196"/>
      <c r="EY36" s="196"/>
      <c r="EZ36" s="196"/>
      <c r="FA36" s="196"/>
      <c r="FB36" s="196"/>
      <c r="FC36" s="196"/>
      <c r="FD36" s="196"/>
      <c r="FE36" s="196"/>
      <c r="FF36" s="196"/>
      <c r="FG36" s="196"/>
      <c r="FH36" s="196"/>
      <c r="FI36" s="196"/>
      <c r="FJ36" s="196"/>
      <c r="FK36" s="196"/>
      <c r="FL36" s="196"/>
      <c r="FM36" s="196"/>
      <c r="FN36" s="196"/>
      <c r="FO36" s="196"/>
      <c r="FP36" s="196"/>
      <c r="FQ36" s="196"/>
      <c r="FR36" s="196"/>
      <c r="FS36" s="196"/>
      <c r="FT36" s="196"/>
      <c r="FU36" s="196"/>
      <c r="FV36" s="196"/>
      <c r="FW36" s="196"/>
      <c r="FX36" s="196"/>
      <c r="FY36" s="196"/>
      <c r="FZ36" s="196"/>
      <c r="GA36" s="196"/>
      <c r="GB36" s="196"/>
      <c r="GC36" s="196"/>
      <c r="GD36" s="196"/>
      <c r="GE36" s="196"/>
      <c r="GF36" s="196"/>
      <c r="GG36" s="196"/>
      <c r="GH36" s="196"/>
      <c r="GI36" s="196"/>
      <c r="GJ36" s="196"/>
      <c r="GK36" s="196"/>
      <c r="GL36" s="196"/>
      <c r="GM36" s="196"/>
      <c r="GN36" s="196"/>
      <c r="GO36" s="196"/>
      <c r="GP36" s="196"/>
      <c r="GQ36" s="196"/>
      <c r="GR36" s="196"/>
      <c r="GS36" s="196"/>
      <c r="GT36" s="196"/>
      <c r="GU36" s="196"/>
      <c r="GV36" s="196"/>
      <c r="GW36" s="196"/>
      <c r="GX36" s="196"/>
      <c r="GY36" s="196"/>
      <c r="GZ36" s="196"/>
      <c r="HA36" s="196"/>
      <c r="HB36" s="196"/>
      <c r="HC36" s="196"/>
      <c r="HD36" s="196"/>
      <c r="HE36" s="196"/>
      <c r="HF36" s="196"/>
      <c r="HG36" s="196"/>
      <c r="HH36" s="196"/>
      <c r="HI36" s="196"/>
      <c r="HJ36" s="199"/>
      <c r="HK36" s="199"/>
      <c r="HL36" s="199"/>
      <c r="HM36" s="199"/>
      <c r="HN36" s="199"/>
      <c r="HO36" s="199"/>
      <c r="HP36" s="199">
        <v>114366684.45</v>
      </c>
      <c r="HQ36" s="199"/>
      <c r="HR36" s="199"/>
      <c r="HS36" s="199"/>
      <c r="HT36" s="199"/>
      <c r="HU36" s="199"/>
      <c r="HV36" s="199"/>
      <c r="HW36" s="199"/>
      <c r="HX36" s="199"/>
      <c r="HY36" s="199"/>
      <c r="HZ36" s="199"/>
      <c r="IA36" s="199"/>
      <c r="IB36" s="199"/>
      <c r="IC36" s="199"/>
      <c r="ID36" s="199"/>
      <c r="IE36" s="199"/>
      <c r="IF36" s="199"/>
      <c r="IG36" s="199"/>
      <c r="IH36" s="199"/>
      <c r="II36" s="199"/>
      <c r="IJ36" s="199"/>
      <c r="IK36" s="199"/>
      <c r="IL36" s="199"/>
      <c r="IM36" s="199"/>
      <c r="IN36" s="199">
        <f>-SUM(IN82+IN103)</f>
        <v>0</v>
      </c>
      <c r="IO36" s="199"/>
      <c r="IP36" s="199"/>
      <c r="IQ36" s="199"/>
      <c r="IR36" s="199"/>
      <c r="IS36" s="199"/>
      <c r="IT36" s="199"/>
      <c r="IU36" s="199"/>
      <c r="IV36" s="199"/>
      <c r="IW36" s="199"/>
      <c r="IX36" s="199"/>
      <c r="IY36" s="199"/>
      <c r="IZ36" s="199"/>
      <c r="JA36" s="199"/>
      <c r="JB36" s="199"/>
      <c r="JC36" s="199"/>
      <c r="JD36" s="199"/>
      <c r="JE36" s="199"/>
      <c r="JF36" s="199"/>
      <c r="JG36" s="199"/>
      <c r="JH36" s="199"/>
      <c r="JI36" s="199"/>
      <c r="JJ36" s="607"/>
      <c r="JK36" s="594"/>
      <c r="JL36" s="595"/>
      <c r="JM36" s="596"/>
      <c r="JN36" s="596"/>
      <c r="JO36" s="596"/>
      <c r="JP36" s="596"/>
      <c r="JQ36" s="596"/>
      <c r="JR36" s="594"/>
      <c r="JS36" s="596"/>
      <c r="JT36" s="596"/>
      <c r="JU36" s="596"/>
      <c r="JV36" s="596"/>
      <c r="JW36" s="608"/>
      <c r="JX36" s="156"/>
    </row>
    <row r="37" spans="1:285" s="99" customFormat="1" x14ac:dyDescent="0.2">
      <c r="B37" s="99" t="s">
        <v>212</v>
      </c>
      <c r="D37" s="232"/>
      <c r="F37" s="220"/>
      <c r="G37" s="221"/>
      <c r="N37" s="196"/>
      <c r="O37" s="196"/>
      <c r="P37" s="196"/>
      <c r="Q37" s="196"/>
      <c r="R37" s="196"/>
      <c r="S37" s="196"/>
      <c r="T37" s="196"/>
      <c r="U37" s="196"/>
      <c r="V37" s="196"/>
      <c r="W37" s="196"/>
      <c r="X37" s="196"/>
      <c r="Y37" s="196"/>
      <c r="Z37" s="196"/>
      <c r="AA37" s="196"/>
      <c r="AB37" s="196"/>
      <c r="AC37" s="196"/>
      <c r="AD37" s="196"/>
      <c r="AE37" s="196"/>
      <c r="AF37" s="196"/>
      <c r="AG37" s="196"/>
      <c r="AH37" s="196"/>
      <c r="AI37" s="196"/>
      <c r="AJ37" s="196"/>
      <c r="AK37" s="196"/>
      <c r="AL37" s="196"/>
      <c r="AM37" s="196"/>
      <c r="AN37" s="196"/>
      <c r="AO37" s="196"/>
      <c r="AP37" s="196"/>
      <c r="AQ37" s="196"/>
      <c r="AR37" s="196"/>
      <c r="AS37" s="196"/>
      <c r="AT37" s="196"/>
      <c r="AU37" s="196"/>
      <c r="AV37" s="196"/>
      <c r="AW37" s="196"/>
      <c r="AX37" s="196"/>
      <c r="AY37" s="196"/>
      <c r="AZ37" s="196"/>
      <c r="BA37" s="196"/>
      <c r="BB37" s="196"/>
      <c r="BC37" s="196"/>
      <c r="BD37" s="196"/>
      <c r="BE37" s="196"/>
      <c r="BF37" s="196"/>
      <c r="BG37" s="196"/>
      <c r="BH37" s="196"/>
      <c r="BI37" s="196"/>
      <c r="BJ37" s="196"/>
      <c r="BK37" s="196"/>
      <c r="BL37" s="196"/>
      <c r="BM37" s="196"/>
      <c r="BN37" s="196"/>
      <c r="BO37" s="196"/>
      <c r="BP37" s="196"/>
      <c r="BQ37" s="196"/>
      <c r="BR37" s="162"/>
      <c r="BS37" s="196"/>
      <c r="BT37" s="196"/>
      <c r="BU37" s="196"/>
      <c r="BV37" s="196"/>
      <c r="BW37" s="196"/>
      <c r="BX37" s="196"/>
      <c r="BY37" s="196"/>
      <c r="BZ37" s="196"/>
      <c r="CA37" s="196"/>
      <c r="CB37" s="196"/>
      <c r="CC37" s="196"/>
      <c r="CD37" s="196"/>
      <c r="CE37" s="196"/>
      <c r="CF37" s="196"/>
      <c r="CG37" s="196"/>
      <c r="CH37" s="196"/>
      <c r="CI37" s="196"/>
      <c r="CJ37" s="196"/>
      <c r="CK37" s="196"/>
      <c r="CL37" s="196"/>
      <c r="CM37" s="196"/>
      <c r="CN37" s="196"/>
      <c r="CO37" s="162"/>
      <c r="CP37" s="196"/>
      <c r="CQ37" s="196"/>
      <c r="CR37" s="196"/>
      <c r="CS37" s="196"/>
      <c r="CT37" s="196"/>
      <c r="CU37" s="196"/>
      <c r="CV37" s="196"/>
      <c r="CW37" s="196"/>
      <c r="CX37" s="196"/>
      <c r="CY37" s="196"/>
      <c r="CZ37" s="196"/>
      <c r="DA37" s="196"/>
      <c r="DB37" s="196"/>
      <c r="DC37" s="196"/>
      <c r="DD37" s="196"/>
      <c r="DE37" s="196"/>
      <c r="DF37" s="196"/>
      <c r="DG37" s="196"/>
      <c r="DH37" s="196"/>
      <c r="DI37" s="196"/>
      <c r="DJ37" s="196"/>
      <c r="DK37" s="196"/>
      <c r="DL37" s="196"/>
      <c r="DM37" s="196"/>
      <c r="DN37" s="196"/>
      <c r="DO37" s="196"/>
      <c r="DP37" s="196"/>
      <c r="DQ37" s="196"/>
      <c r="DR37" s="196"/>
      <c r="DS37" s="196"/>
      <c r="DT37" s="196"/>
      <c r="DU37" s="196"/>
      <c r="DV37" s="196"/>
      <c r="DW37" s="196"/>
      <c r="DX37" s="196"/>
      <c r="DY37" s="196"/>
      <c r="DZ37" s="196"/>
      <c r="EA37" s="196"/>
      <c r="EB37" s="196"/>
      <c r="EC37" s="196"/>
      <c r="ED37" s="196"/>
      <c r="EE37" s="196"/>
      <c r="EF37" s="196"/>
      <c r="EG37" s="196"/>
      <c r="EH37" s="196"/>
      <c r="EI37" s="196"/>
      <c r="EJ37" s="196"/>
      <c r="EK37" s="196"/>
      <c r="EL37" s="196"/>
      <c r="EM37" s="196"/>
      <c r="EN37" s="196"/>
      <c r="EO37" s="196"/>
      <c r="EP37" s="196"/>
      <c r="EQ37" s="196"/>
      <c r="ER37" s="196"/>
      <c r="ES37" s="196"/>
      <c r="ET37" s="196"/>
      <c r="EU37" s="196"/>
      <c r="EV37" s="196"/>
      <c r="EW37" s="196"/>
      <c r="EX37" s="196"/>
      <c r="EY37" s="196"/>
      <c r="EZ37" s="196"/>
      <c r="FA37" s="196"/>
      <c r="FB37" s="196"/>
      <c r="FC37" s="196"/>
      <c r="FD37" s="196"/>
      <c r="FE37" s="196"/>
      <c r="FF37" s="196"/>
      <c r="FG37" s="196"/>
      <c r="FH37" s="196"/>
      <c r="FI37" s="196"/>
      <c r="FJ37" s="196"/>
      <c r="FK37" s="196"/>
      <c r="FL37" s="196"/>
      <c r="FM37" s="196"/>
      <c r="FN37" s="196"/>
      <c r="FO37" s="196"/>
      <c r="FP37" s="196"/>
      <c r="FQ37" s="196"/>
      <c r="FR37" s="196"/>
      <c r="FS37" s="196"/>
      <c r="FT37" s="196"/>
      <c r="FU37" s="196"/>
      <c r="FV37" s="196"/>
      <c r="FW37" s="196"/>
      <c r="FX37" s="196"/>
      <c r="FY37" s="196"/>
      <c r="FZ37" s="196"/>
      <c r="GA37" s="196"/>
      <c r="GB37" s="196"/>
      <c r="GC37" s="196"/>
      <c r="GD37" s="196"/>
      <c r="GE37" s="196"/>
      <c r="GF37" s="196"/>
      <c r="GG37" s="196"/>
      <c r="GH37" s="196"/>
      <c r="GI37" s="196"/>
      <c r="GJ37" s="196"/>
      <c r="GK37" s="196"/>
      <c r="GL37" s="196"/>
      <c r="GM37" s="196"/>
      <c r="GN37" s="196"/>
      <c r="GO37" s="196"/>
      <c r="GP37" s="196"/>
      <c r="GQ37" s="196"/>
      <c r="GR37" s="196"/>
      <c r="GS37" s="196"/>
      <c r="GT37" s="196"/>
      <c r="GU37" s="196"/>
      <c r="GV37" s="196"/>
      <c r="GW37" s="196"/>
      <c r="GX37" s="196"/>
      <c r="GY37" s="196"/>
      <c r="GZ37" s="196"/>
      <c r="HA37" s="196"/>
      <c r="HB37" s="196"/>
      <c r="HC37" s="196"/>
      <c r="HD37" s="196"/>
      <c r="HE37" s="196"/>
      <c r="HF37" s="196"/>
      <c r="HG37" s="196"/>
      <c r="HH37" s="196"/>
      <c r="HI37" s="196"/>
      <c r="HJ37" s="196"/>
      <c r="HK37" s="196"/>
      <c r="HL37" s="196"/>
      <c r="HM37" s="196"/>
      <c r="HN37" s="196"/>
      <c r="HO37" s="196"/>
      <c r="HP37" s="196"/>
      <c r="HQ37" s="196"/>
      <c r="HR37" s="196"/>
      <c r="HS37" s="196"/>
      <c r="HT37" s="196"/>
      <c r="HU37" s="196"/>
      <c r="HV37" s="196"/>
      <c r="HW37" s="196"/>
      <c r="HX37" s="196"/>
      <c r="HY37" s="196"/>
      <c r="HZ37" s="196"/>
      <c r="IA37" s="196"/>
      <c r="IB37" s="196"/>
      <c r="IC37" s="196"/>
      <c r="ID37" s="196"/>
      <c r="IE37" s="196"/>
      <c r="IF37" s="196"/>
      <c r="IG37" s="196"/>
      <c r="IH37" s="196"/>
      <c r="II37" s="196"/>
      <c r="IJ37" s="196"/>
      <c r="IK37" s="196"/>
      <c r="IL37" s="196"/>
      <c r="IM37" s="196"/>
      <c r="IN37" s="196"/>
      <c r="IO37" s="196"/>
      <c r="IP37" s="196"/>
      <c r="IQ37" s="196"/>
      <c r="IR37" s="196"/>
      <c r="IS37" s="196"/>
      <c r="IT37" s="196"/>
      <c r="IU37" s="196"/>
      <c r="IV37" s="196"/>
      <c r="IW37" s="196"/>
      <c r="IX37" s="196"/>
      <c r="IY37" s="196"/>
      <c r="IZ37" s="196"/>
      <c r="JA37" s="196"/>
      <c r="JB37" s="196"/>
      <c r="JC37" s="196"/>
      <c r="JD37" s="196"/>
      <c r="JE37" s="196"/>
      <c r="JF37" s="196"/>
      <c r="JG37" s="196"/>
      <c r="JH37" s="196"/>
      <c r="JI37" s="196"/>
      <c r="JJ37" s="603"/>
      <c r="JK37" s="594"/>
      <c r="JL37" s="594"/>
      <c r="JM37" s="594"/>
      <c r="JN37" s="594"/>
      <c r="JO37" s="594"/>
      <c r="JP37" s="594"/>
      <c r="JQ37" s="594"/>
      <c r="JR37" s="594"/>
      <c r="JS37" s="594"/>
      <c r="JT37" s="594"/>
      <c r="JU37" s="594"/>
      <c r="JV37" s="594"/>
      <c r="JW37" s="604"/>
      <c r="JX37" s="156"/>
    </row>
    <row r="38" spans="1:285" s="99" customFormat="1" x14ac:dyDescent="0.2">
      <c r="B38" s="99" t="s">
        <v>213</v>
      </c>
      <c r="D38" s="232"/>
      <c r="F38" s="220"/>
      <c r="G38" s="221"/>
      <c r="N38" s="196"/>
      <c r="O38" s="196"/>
      <c r="P38" s="196"/>
      <c r="Q38" s="196"/>
      <c r="R38" s="196"/>
      <c r="S38" s="196"/>
      <c r="T38" s="196"/>
      <c r="U38" s="196"/>
      <c r="V38" s="196"/>
      <c r="W38" s="196"/>
      <c r="X38" s="196"/>
      <c r="Y38" s="196"/>
      <c r="Z38" s="196"/>
      <c r="AA38" s="196"/>
      <c r="AB38" s="196"/>
      <c r="AC38" s="196"/>
      <c r="AD38" s="196"/>
      <c r="AE38" s="196"/>
      <c r="AF38" s="196"/>
      <c r="AG38" s="196"/>
      <c r="AH38" s="196"/>
      <c r="AI38" s="196"/>
      <c r="AJ38" s="196"/>
      <c r="AK38" s="196"/>
      <c r="AL38" s="196"/>
      <c r="AM38" s="196"/>
      <c r="AN38" s="196"/>
      <c r="AO38" s="196"/>
      <c r="AP38" s="196"/>
      <c r="AQ38" s="196"/>
      <c r="AR38" s="196"/>
      <c r="AS38" s="196"/>
      <c r="AT38" s="196"/>
      <c r="AU38" s="196"/>
      <c r="AV38" s="196"/>
      <c r="AW38" s="196"/>
      <c r="AX38" s="196"/>
      <c r="AY38" s="196"/>
      <c r="AZ38" s="196"/>
      <c r="BA38" s="196"/>
      <c r="BB38" s="196"/>
      <c r="BC38" s="196"/>
      <c r="BD38" s="196"/>
      <c r="BE38" s="196"/>
      <c r="BF38" s="196"/>
      <c r="BG38" s="196"/>
      <c r="BH38" s="196"/>
      <c r="BI38" s="196"/>
      <c r="BJ38" s="196"/>
      <c r="BK38" s="196"/>
      <c r="BL38" s="196"/>
      <c r="BM38" s="196"/>
      <c r="BN38" s="196"/>
      <c r="BO38" s="196"/>
      <c r="BP38" s="196"/>
      <c r="BQ38" s="196"/>
      <c r="BR38" s="162"/>
      <c r="BS38" s="196"/>
      <c r="BT38" s="196"/>
      <c r="BU38" s="196"/>
      <c r="BV38" s="196"/>
      <c r="BW38" s="196"/>
      <c r="BX38" s="196"/>
      <c r="BY38" s="196"/>
      <c r="BZ38" s="196"/>
      <c r="CA38" s="196"/>
      <c r="CB38" s="196"/>
      <c r="CC38" s="196"/>
      <c r="CD38" s="196"/>
      <c r="CE38" s="196"/>
      <c r="CF38" s="196"/>
      <c r="CG38" s="196"/>
      <c r="CH38" s="196"/>
      <c r="CI38" s="196"/>
      <c r="CJ38" s="196"/>
      <c r="CK38" s="196"/>
      <c r="CL38" s="196"/>
      <c r="CM38" s="196"/>
      <c r="CN38" s="196"/>
      <c r="CO38" s="162"/>
      <c r="CP38" s="196"/>
      <c r="CQ38" s="196"/>
      <c r="CR38" s="196"/>
      <c r="CS38" s="196"/>
      <c r="CT38" s="196"/>
      <c r="CU38" s="196"/>
      <c r="CV38" s="196"/>
      <c r="CW38" s="196"/>
      <c r="CX38" s="196"/>
      <c r="CY38" s="196"/>
      <c r="CZ38" s="196"/>
      <c r="DA38" s="196"/>
      <c r="DB38" s="196"/>
      <c r="DC38" s="196"/>
      <c r="DD38" s="196"/>
      <c r="DE38" s="196"/>
      <c r="DF38" s="196"/>
      <c r="DG38" s="196"/>
      <c r="DH38" s="196"/>
      <c r="DI38" s="196"/>
      <c r="DJ38" s="196"/>
      <c r="DK38" s="196"/>
      <c r="DL38" s="196"/>
      <c r="DM38" s="196"/>
      <c r="DN38" s="196"/>
      <c r="DO38" s="196"/>
      <c r="DP38" s="196"/>
      <c r="DQ38" s="196"/>
      <c r="DR38" s="196"/>
      <c r="DS38" s="196"/>
      <c r="DT38" s="196"/>
      <c r="DU38" s="196"/>
      <c r="DV38" s="196"/>
      <c r="DW38" s="196"/>
      <c r="DX38" s="196"/>
      <c r="DY38" s="196"/>
      <c r="DZ38" s="196"/>
      <c r="EA38" s="196"/>
      <c r="EB38" s="196"/>
      <c r="EC38" s="196"/>
      <c r="ED38" s="196"/>
      <c r="EE38" s="196"/>
      <c r="EF38" s="196"/>
      <c r="EG38" s="196"/>
      <c r="EH38" s="196"/>
      <c r="EI38" s="196"/>
      <c r="EJ38" s="196"/>
      <c r="EK38" s="196"/>
      <c r="EL38" s="196"/>
      <c r="EM38" s="196"/>
      <c r="EN38" s="196"/>
      <c r="EO38" s="196"/>
      <c r="EP38" s="196"/>
      <c r="EQ38" s="196"/>
      <c r="ER38" s="196"/>
      <c r="ES38" s="196"/>
      <c r="ET38" s="196"/>
      <c r="EU38" s="196"/>
      <c r="EV38" s="196"/>
      <c r="EW38" s="196"/>
      <c r="EX38" s="196"/>
      <c r="EY38" s="196"/>
      <c r="EZ38" s="196"/>
      <c r="FA38" s="196"/>
      <c r="FB38" s="196"/>
      <c r="FC38" s="196"/>
      <c r="FD38" s="196"/>
      <c r="FE38" s="196"/>
      <c r="FF38" s="196"/>
      <c r="FG38" s="196"/>
      <c r="FH38" s="196"/>
      <c r="FI38" s="196"/>
      <c r="FJ38" s="196"/>
      <c r="FK38" s="196"/>
      <c r="FL38" s="196"/>
      <c r="FM38" s="196"/>
      <c r="FN38" s="196"/>
      <c r="FO38" s="196"/>
      <c r="FP38" s="196"/>
      <c r="FQ38" s="196"/>
      <c r="FR38" s="196"/>
      <c r="FS38" s="196"/>
      <c r="FT38" s="196"/>
      <c r="FU38" s="196"/>
      <c r="FV38" s="196"/>
      <c r="FW38" s="196"/>
      <c r="FX38" s="196"/>
      <c r="FY38" s="196"/>
      <c r="FZ38" s="196"/>
      <c r="GA38" s="196"/>
      <c r="GB38" s="196"/>
      <c r="GC38" s="196"/>
      <c r="GD38" s="196"/>
      <c r="GE38" s="196"/>
      <c r="GF38" s="196"/>
      <c r="GG38" s="196"/>
      <c r="GH38" s="196"/>
      <c r="GI38" s="196"/>
      <c r="GJ38" s="196"/>
      <c r="GK38" s="196"/>
      <c r="GL38" s="196"/>
      <c r="GM38" s="196"/>
      <c r="GN38" s="196"/>
      <c r="GO38" s="196"/>
      <c r="GP38" s="196"/>
      <c r="GQ38" s="196"/>
      <c r="GR38" s="196"/>
      <c r="GS38" s="196"/>
      <c r="GT38" s="196"/>
      <c r="GU38" s="196"/>
      <c r="GV38" s="196"/>
      <c r="GW38" s="196"/>
      <c r="GX38" s="196"/>
      <c r="GY38" s="196"/>
      <c r="GZ38" s="196"/>
      <c r="HA38" s="196"/>
      <c r="HB38" s="196"/>
      <c r="HC38" s="196"/>
      <c r="HD38" s="196"/>
      <c r="HE38" s="196"/>
      <c r="HF38" s="196"/>
      <c r="HG38" s="196"/>
      <c r="HH38" s="196"/>
      <c r="HI38" s="196"/>
      <c r="HJ38" s="201"/>
      <c r="HK38" s="196"/>
      <c r="HL38" s="196"/>
      <c r="HM38" s="196"/>
      <c r="HN38" s="196"/>
      <c r="HO38" s="196"/>
      <c r="HP38" s="196"/>
      <c r="HQ38" s="196"/>
      <c r="HR38" s="196"/>
      <c r="HS38" s="196"/>
      <c r="HT38" s="196"/>
      <c r="HU38" s="196"/>
      <c r="HV38" s="196"/>
      <c r="HW38" s="196"/>
      <c r="HX38" s="196"/>
      <c r="HY38" s="196"/>
      <c r="HZ38" s="196"/>
      <c r="IA38" s="196"/>
      <c r="IB38" s="196"/>
      <c r="IC38" s="196"/>
      <c r="ID38" s="196"/>
      <c r="IE38" s="196"/>
      <c r="IF38" s="196"/>
      <c r="IG38" s="196"/>
      <c r="IH38" s="196"/>
      <c r="II38" s="196"/>
      <c r="IJ38" s="196"/>
      <c r="IK38" s="196"/>
      <c r="IL38" s="196"/>
      <c r="IM38" s="196"/>
      <c r="IN38" s="196"/>
      <c r="IO38" s="196"/>
      <c r="IP38" s="196"/>
      <c r="IQ38" s="196"/>
      <c r="IR38" s="196"/>
      <c r="IS38" s="196"/>
      <c r="IT38" s="196"/>
      <c r="IU38" s="196"/>
      <c r="IV38" s="196"/>
      <c r="IW38" s="196"/>
      <c r="IX38" s="196"/>
      <c r="IY38" s="196"/>
      <c r="IZ38" s="196"/>
      <c r="JA38" s="196"/>
      <c r="JB38" s="196"/>
      <c r="JC38" s="196"/>
      <c r="JD38" s="196"/>
      <c r="JE38" s="196"/>
      <c r="JF38" s="196"/>
      <c r="JG38" s="196"/>
      <c r="JH38" s="196"/>
      <c r="JI38" s="196"/>
      <c r="JJ38" s="603"/>
      <c r="JK38" s="594"/>
      <c r="JL38" s="594"/>
      <c r="JM38" s="594"/>
      <c r="JN38" s="594"/>
      <c r="JO38" s="594"/>
      <c r="JP38" s="594"/>
      <c r="JQ38" s="594"/>
      <c r="JR38" s="594"/>
      <c r="JS38" s="594"/>
      <c r="JT38" s="594"/>
      <c r="JU38" s="594"/>
      <c r="JV38" s="594"/>
      <c r="JW38" s="604"/>
      <c r="JX38" s="156"/>
      <c r="JY38" s="223"/>
    </row>
    <row r="39" spans="1:285" s="99" customFormat="1" x14ac:dyDescent="0.2">
      <c r="B39" s="99" t="s">
        <v>214</v>
      </c>
      <c r="D39" s="232"/>
      <c r="F39" s="220"/>
      <c r="G39" s="221"/>
      <c r="N39" s="196"/>
      <c r="O39" s="196"/>
      <c r="P39" s="196"/>
      <c r="Q39" s="196"/>
      <c r="R39" s="196"/>
      <c r="S39" s="196"/>
      <c r="T39" s="196"/>
      <c r="U39" s="196"/>
      <c r="V39" s="196"/>
      <c r="W39" s="196"/>
      <c r="X39" s="196"/>
      <c r="Y39" s="196"/>
      <c r="Z39" s="196"/>
      <c r="AA39" s="196"/>
      <c r="AB39" s="196"/>
      <c r="AC39" s="196"/>
      <c r="AD39" s="196"/>
      <c r="AE39" s="196"/>
      <c r="AF39" s="196"/>
      <c r="AG39" s="196"/>
      <c r="AH39" s="196"/>
      <c r="AI39" s="196"/>
      <c r="AJ39" s="196"/>
      <c r="AK39" s="196"/>
      <c r="AL39" s="196"/>
      <c r="AM39" s="196"/>
      <c r="AN39" s="196"/>
      <c r="AO39" s="196"/>
      <c r="AP39" s="196"/>
      <c r="AQ39" s="196"/>
      <c r="AR39" s="196"/>
      <c r="AS39" s="196"/>
      <c r="AT39" s="196"/>
      <c r="AU39" s="196"/>
      <c r="AV39" s="196"/>
      <c r="AW39" s="196"/>
      <c r="AX39" s="196"/>
      <c r="AY39" s="196"/>
      <c r="AZ39" s="196"/>
      <c r="BA39" s="196"/>
      <c r="BB39" s="196"/>
      <c r="BC39" s="196"/>
      <c r="BD39" s="196"/>
      <c r="BE39" s="196"/>
      <c r="BF39" s="196"/>
      <c r="BG39" s="196"/>
      <c r="BH39" s="196"/>
      <c r="BI39" s="196"/>
      <c r="BJ39" s="196"/>
      <c r="BK39" s="196"/>
      <c r="BL39" s="196"/>
      <c r="BM39" s="196"/>
      <c r="BN39" s="196"/>
      <c r="BO39" s="196"/>
      <c r="BP39" s="196"/>
      <c r="BQ39" s="196"/>
      <c r="BR39" s="162"/>
      <c r="BS39" s="196"/>
      <c r="BT39" s="196"/>
      <c r="BU39" s="196"/>
      <c r="BV39" s="196"/>
      <c r="BW39" s="196"/>
      <c r="BX39" s="196"/>
      <c r="BY39" s="196"/>
      <c r="BZ39" s="196"/>
      <c r="CA39" s="196"/>
      <c r="CB39" s="196"/>
      <c r="CC39" s="196"/>
      <c r="CD39" s="196"/>
      <c r="CE39" s="196"/>
      <c r="CF39" s="196"/>
      <c r="CG39" s="196"/>
      <c r="CH39" s="196"/>
      <c r="CI39" s="196"/>
      <c r="CJ39" s="196"/>
      <c r="CK39" s="196"/>
      <c r="CL39" s="196"/>
      <c r="CM39" s="196"/>
      <c r="CN39" s="196"/>
      <c r="CO39" s="162"/>
      <c r="CP39" s="196"/>
      <c r="CQ39" s="196"/>
      <c r="CR39" s="196"/>
      <c r="CS39" s="196"/>
      <c r="CT39" s="196"/>
      <c r="CU39" s="196"/>
      <c r="CV39" s="196"/>
      <c r="CW39" s="196"/>
      <c r="CX39" s="196"/>
      <c r="CY39" s="196"/>
      <c r="CZ39" s="196"/>
      <c r="DA39" s="196"/>
      <c r="DB39" s="196"/>
      <c r="DC39" s="196"/>
      <c r="DD39" s="196"/>
      <c r="DE39" s="196"/>
      <c r="DF39" s="196"/>
      <c r="DG39" s="196"/>
      <c r="DH39" s="196"/>
      <c r="DI39" s="196"/>
      <c r="DJ39" s="196"/>
      <c r="DK39" s="196"/>
      <c r="DL39" s="196"/>
      <c r="DM39" s="196"/>
      <c r="DN39" s="196"/>
      <c r="DO39" s="196"/>
      <c r="DP39" s="196"/>
      <c r="DQ39" s="196"/>
      <c r="DR39" s="196"/>
      <c r="DS39" s="196"/>
      <c r="DT39" s="196"/>
      <c r="DU39" s="196"/>
      <c r="DV39" s="196"/>
      <c r="DW39" s="196"/>
      <c r="DX39" s="196"/>
      <c r="DY39" s="196"/>
      <c r="DZ39" s="196"/>
      <c r="EA39" s="196"/>
      <c r="EB39" s="196"/>
      <c r="EC39" s="196"/>
      <c r="ED39" s="196"/>
      <c r="EE39" s="196"/>
      <c r="EF39" s="196"/>
      <c r="EG39" s="196"/>
      <c r="EH39" s="196"/>
      <c r="EI39" s="196"/>
      <c r="EJ39" s="196"/>
      <c r="EK39" s="196"/>
      <c r="EL39" s="196"/>
      <c r="EM39" s="196"/>
      <c r="EN39" s="196"/>
      <c r="EO39" s="196"/>
      <c r="EP39" s="196"/>
      <c r="EQ39" s="196"/>
      <c r="ER39" s="196"/>
      <c r="ES39" s="196"/>
      <c r="ET39" s="196"/>
      <c r="EU39" s="196"/>
      <c r="EV39" s="196"/>
      <c r="EW39" s="196"/>
      <c r="EX39" s="196"/>
      <c r="EY39" s="196"/>
      <c r="EZ39" s="196"/>
      <c r="FA39" s="196"/>
      <c r="FB39" s="196"/>
      <c r="FC39" s="196"/>
      <c r="FD39" s="196"/>
      <c r="FE39" s="196"/>
      <c r="FF39" s="196"/>
      <c r="FG39" s="196"/>
      <c r="FH39" s="196"/>
      <c r="FI39" s="196"/>
      <c r="FJ39" s="196"/>
      <c r="FK39" s="196"/>
      <c r="FL39" s="196"/>
      <c r="FM39" s="196"/>
      <c r="FN39" s="196"/>
      <c r="FO39" s="196"/>
      <c r="FP39" s="196"/>
      <c r="FQ39" s="196"/>
      <c r="FR39" s="196"/>
      <c r="FS39" s="196"/>
      <c r="FT39" s="196"/>
      <c r="FU39" s="196"/>
      <c r="FV39" s="196"/>
      <c r="FW39" s="196"/>
      <c r="FX39" s="196"/>
      <c r="FY39" s="196"/>
      <c r="FZ39" s="196"/>
      <c r="GA39" s="196"/>
      <c r="GB39" s="196"/>
      <c r="GC39" s="196"/>
      <c r="GD39" s="196"/>
      <c r="GE39" s="196"/>
      <c r="GF39" s="196"/>
      <c r="GG39" s="196"/>
      <c r="GH39" s="196"/>
      <c r="GI39" s="196"/>
      <c r="GJ39" s="196"/>
      <c r="GK39" s="196"/>
      <c r="GL39" s="196"/>
      <c r="GM39" s="196"/>
      <c r="GN39" s="196"/>
      <c r="GO39" s="196"/>
      <c r="GP39" s="196"/>
      <c r="GQ39" s="196"/>
      <c r="GR39" s="196"/>
      <c r="GS39" s="196"/>
      <c r="GT39" s="196"/>
      <c r="GU39" s="196"/>
      <c r="GV39" s="196"/>
      <c r="GW39" s="196"/>
      <c r="GX39" s="196"/>
      <c r="GY39" s="196"/>
      <c r="GZ39" s="196"/>
      <c r="HA39" s="196"/>
      <c r="HB39" s="196"/>
      <c r="HC39" s="196"/>
      <c r="HD39" s="196"/>
      <c r="HE39" s="196"/>
      <c r="HF39" s="196"/>
      <c r="HG39" s="196"/>
      <c r="HH39" s="196"/>
      <c r="HI39" s="196"/>
      <c r="HJ39" s="199"/>
      <c r="HK39" s="199"/>
      <c r="HL39" s="199"/>
      <c r="HM39" s="199"/>
      <c r="HN39" s="199"/>
      <c r="HO39" s="199"/>
      <c r="HP39" s="199">
        <v>-5933440</v>
      </c>
      <c r="HQ39" s="199">
        <v>-7831599</v>
      </c>
      <c r="HR39" s="199">
        <v>-7948704</v>
      </c>
      <c r="HS39" s="199">
        <v>-7308617</v>
      </c>
      <c r="HT39" s="199">
        <v>-6947646</v>
      </c>
      <c r="HU39" s="199">
        <v>-4163374</v>
      </c>
      <c r="HV39" s="199">
        <v>-2638012</v>
      </c>
      <c r="HW39" s="199">
        <v>-2340246</v>
      </c>
      <c r="HX39" s="199">
        <v>-1611770</v>
      </c>
      <c r="HY39" s="39">
        <v>-1534346</v>
      </c>
      <c r="HZ39" s="39">
        <v>-1783916</v>
      </c>
      <c r="IA39" s="39">
        <v>-1516006</v>
      </c>
      <c r="IB39" s="39">
        <v>-2593462</v>
      </c>
      <c r="IC39" s="39">
        <v>-3029982</v>
      </c>
      <c r="ID39" s="39">
        <v>-3072181</v>
      </c>
      <c r="IE39" s="39">
        <v>-3259876</v>
      </c>
      <c r="IF39" s="39">
        <v>-2832118</v>
      </c>
      <c r="IG39" s="39">
        <v>-1688554</v>
      </c>
      <c r="IH39" s="39">
        <v>-1206274</v>
      </c>
      <c r="II39" s="39">
        <v>-786547</v>
      </c>
      <c r="IJ39" s="39">
        <v>-592796</v>
      </c>
      <c r="IK39" s="39">
        <v>-624783</v>
      </c>
      <c r="IL39" s="39">
        <v>-852045</v>
      </c>
      <c r="IM39" s="39">
        <v>-1698171</v>
      </c>
      <c r="IN39" s="39">
        <v>-2436363</v>
      </c>
      <c r="IO39" s="39">
        <v>-3578302</v>
      </c>
      <c r="IP39" s="39">
        <v>-3601189</v>
      </c>
      <c r="IQ39" s="39">
        <v>-2949249</v>
      </c>
      <c r="IR39" s="39">
        <v>-2582533</v>
      </c>
      <c r="IS39" s="39">
        <v>-2228830</v>
      </c>
      <c r="IT39" s="39">
        <v>-1555728</v>
      </c>
      <c r="IU39" s="39">
        <v>-978273</v>
      </c>
      <c r="IV39" s="39">
        <v>-711805</v>
      </c>
      <c r="IW39" s="39">
        <v>-564300</v>
      </c>
      <c r="IX39" s="39">
        <v>-666277</v>
      </c>
      <c r="IY39" s="39">
        <v>-1230678</v>
      </c>
      <c r="IZ39" s="39">
        <v>-3068006</v>
      </c>
      <c r="JA39" s="39">
        <v>-3678683</v>
      </c>
      <c r="JB39" s="39">
        <v>-3251898</v>
      </c>
      <c r="JC39" s="39">
        <v>-3185076</v>
      </c>
      <c r="JD39" s="39">
        <v>-2926569</v>
      </c>
      <c r="JE39" s="39">
        <v>-2309183</v>
      </c>
      <c r="JF39" s="39">
        <v>-979488</v>
      </c>
      <c r="JG39" s="39">
        <v>-829151</v>
      </c>
      <c r="JH39" s="39">
        <v>-601879</v>
      </c>
      <c r="JI39" s="39">
        <v>-617080</v>
      </c>
      <c r="JJ39" s="605"/>
      <c r="JK39" s="595"/>
      <c r="JL39" s="595"/>
      <c r="JM39" s="595"/>
      <c r="JN39" s="595"/>
      <c r="JO39" s="595"/>
      <c r="JP39" s="595"/>
      <c r="JQ39" s="595"/>
      <c r="JR39" s="595"/>
      <c r="JS39" s="595"/>
      <c r="JT39" s="595"/>
      <c r="JU39" s="595"/>
      <c r="JV39" s="595"/>
      <c r="JW39" s="606"/>
      <c r="JX39" s="156"/>
    </row>
    <row r="40" spans="1:285" s="99" customFormat="1" x14ac:dyDescent="0.2">
      <c r="B40" s="49" t="s">
        <v>207</v>
      </c>
      <c r="D40" s="232"/>
      <c r="F40" s="220"/>
      <c r="G40" s="221"/>
      <c r="N40" s="196"/>
      <c r="O40" s="196"/>
      <c r="P40" s="196"/>
      <c r="Q40" s="196"/>
      <c r="R40" s="196"/>
      <c r="S40" s="196"/>
      <c r="T40" s="196"/>
      <c r="U40" s="196"/>
      <c r="V40" s="196"/>
      <c r="W40" s="196"/>
      <c r="X40" s="196"/>
      <c r="Y40" s="196"/>
      <c r="Z40" s="196"/>
      <c r="AA40" s="196"/>
      <c r="AB40" s="196"/>
      <c r="AC40" s="196"/>
      <c r="AD40" s="196"/>
      <c r="AE40" s="196"/>
      <c r="AF40" s="196"/>
      <c r="AG40" s="196"/>
      <c r="AH40" s="196"/>
      <c r="AI40" s="196"/>
      <c r="AJ40" s="196"/>
      <c r="AK40" s="196"/>
      <c r="AL40" s="196"/>
      <c r="AM40" s="196"/>
      <c r="AN40" s="196"/>
      <c r="AO40" s="196"/>
      <c r="AP40" s="196"/>
      <c r="AQ40" s="196"/>
      <c r="AR40" s="196"/>
      <c r="AS40" s="196"/>
      <c r="AT40" s="196"/>
      <c r="AU40" s="196"/>
      <c r="AV40" s="196"/>
      <c r="AW40" s="196"/>
      <c r="AX40" s="196"/>
      <c r="AY40" s="196"/>
      <c r="AZ40" s="196"/>
      <c r="BA40" s="196"/>
      <c r="BB40" s="196"/>
      <c r="BC40" s="196"/>
      <c r="BD40" s="196"/>
      <c r="BE40" s="196"/>
      <c r="BF40" s="196"/>
      <c r="BG40" s="196"/>
      <c r="BH40" s="196"/>
      <c r="BI40" s="196"/>
      <c r="BJ40" s="196"/>
      <c r="BK40" s="196"/>
      <c r="BL40" s="196"/>
      <c r="BM40" s="196"/>
      <c r="BN40" s="196"/>
      <c r="BO40" s="196"/>
      <c r="BP40" s="196"/>
      <c r="BQ40" s="196"/>
      <c r="BR40" s="162"/>
      <c r="BS40" s="196"/>
      <c r="BT40" s="196"/>
      <c r="BU40" s="196"/>
      <c r="BV40" s="196"/>
      <c r="BW40" s="196"/>
      <c r="BX40" s="196"/>
      <c r="BY40" s="196"/>
      <c r="BZ40" s="196"/>
      <c r="CA40" s="196"/>
      <c r="CB40" s="196"/>
      <c r="CC40" s="196"/>
      <c r="CD40" s="196"/>
      <c r="CE40" s="196"/>
      <c r="CF40" s="196"/>
      <c r="CG40" s="196"/>
      <c r="CH40" s="196"/>
      <c r="CI40" s="196"/>
      <c r="CJ40" s="196"/>
      <c r="CK40" s="196"/>
      <c r="CL40" s="196"/>
      <c r="CM40" s="196"/>
      <c r="CN40" s="196"/>
      <c r="CO40" s="162"/>
      <c r="CP40" s="196"/>
      <c r="CQ40" s="196"/>
      <c r="CR40" s="196"/>
      <c r="CS40" s="196"/>
      <c r="CT40" s="196"/>
      <c r="CU40" s="196"/>
      <c r="CV40" s="196"/>
      <c r="CW40" s="196"/>
      <c r="CX40" s="196"/>
      <c r="CY40" s="196"/>
      <c r="CZ40" s="196"/>
      <c r="DA40" s="196"/>
      <c r="DB40" s="196"/>
      <c r="DC40" s="196"/>
      <c r="DD40" s="196"/>
      <c r="DE40" s="196"/>
      <c r="DF40" s="196"/>
      <c r="DG40" s="196"/>
      <c r="DH40" s="196"/>
      <c r="DI40" s="196"/>
      <c r="DJ40" s="196"/>
      <c r="DK40" s="196"/>
      <c r="DL40" s="196"/>
      <c r="DM40" s="196"/>
      <c r="DN40" s="196"/>
      <c r="DO40" s="196"/>
      <c r="DP40" s="196"/>
      <c r="DQ40" s="196"/>
      <c r="DR40" s="196"/>
      <c r="DS40" s="196"/>
      <c r="DT40" s="196"/>
      <c r="DU40" s="196"/>
      <c r="DV40" s="196"/>
      <c r="DW40" s="196"/>
      <c r="DX40" s="196"/>
      <c r="DY40" s="196"/>
      <c r="DZ40" s="196"/>
      <c r="EA40" s="196"/>
      <c r="EB40" s="196"/>
      <c r="EC40" s="196"/>
      <c r="ED40" s="196"/>
      <c r="EE40" s="196"/>
      <c r="EF40" s="196"/>
      <c r="EG40" s="196"/>
      <c r="EH40" s="196"/>
      <c r="EI40" s="196"/>
      <c r="EJ40" s="196"/>
      <c r="EK40" s="196"/>
      <c r="EL40" s="196"/>
      <c r="EM40" s="196"/>
      <c r="EN40" s="196"/>
      <c r="EO40" s="196"/>
      <c r="EP40" s="196"/>
      <c r="EQ40" s="196"/>
      <c r="ER40" s="196"/>
      <c r="ES40" s="196"/>
      <c r="ET40" s="196"/>
      <c r="EU40" s="196"/>
      <c r="EV40" s="196"/>
      <c r="EW40" s="196"/>
      <c r="EX40" s="196"/>
      <c r="EY40" s="196"/>
      <c r="EZ40" s="196"/>
      <c r="FA40" s="196"/>
      <c r="FB40" s="196"/>
      <c r="FC40" s="196"/>
      <c r="FD40" s="196"/>
      <c r="FE40" s="196"/>
      <c r="FF40" s="196"/>
      <c r="FG40" s="196"/>
      <c r="FH40" s="196"/>
      <c r="FI40" s="196"/>
      <c r="FJ40" s="196"/>
      <c r="FK40" s="196"/>
      <c r="FL40" s="196"/>
      <c r="FM40" s="196"/>
      <c r="FN40" s="196"/>
      <c r="FO40" s="196"/>
      <c r="FP40" s="196"/>
      <c r="FQ40" s="196"/>
      <c r="FR40" s="196"/>
      <c r="FS40" s="196"/>
      <c r="FT40" s="196"/>
      <c r="FU40" s="196"/>
      <c r="FV40" s="196"/>
      <c r="FW40" s="196"/>
      <c r="FX40" s="196"/>
      <c r="FY40" s="196"/>
      <c r="FZ40" s="196"/>
      <c r="GA40" s="196"/>
      <c r="GB40" s="196"/>
      <c r="GC40" s="196"/>
      <c r="GD40" s="196"/>
      <c r="GE40" s="196"/>
      <c r="GF40" s="196"/>
      <c r="GG40" s="196"/>
      <c r="GH40" s="196"/>
      <c r="GI40" s="196"/>
      <c r="GJ40" s="196"/>
      <c r="GK40" s="196"/>
      <c r="GL40" s="196"/>
      <c r="GM40" s="196"/>
      <c r="GN40" s="196"/>
      <c r="GO40" s="196"/>
      <c r="GP40" s="196"/>
      <c r="GQ40" s="196"/>
      <c r="GR40" s="196"/>
      <c r="GS40" s="196"/>
      <c r="GT40" s="196"/>
      <c r="GU40" s="196"/>
      <c r="GV40" s="196"/>
      <c r="GW40" s="196"/>
      <c r="GX40" s="196"/>
      <c r="GY40" s="196"/>
      <c r="GZ40" s="196"/>
      <c r="HA40" s="196"/>
      <c r="HB40" s="196"/>
      <c r="HC40" s="196"/>
      <c r="HD40" s="196"/>
      <c r="HE40" s="196"/>
      <c r="HF40" s="196"/>
      <c r="HG40" s="196"/>
      <c r="HH40" s="196"/>
      <c r="HI40" s="196"/>
      <c r="HJ40" s="199"/>
      <c r="HK40" s="199"/>
      <c r="HL40" s="199"/>
      <c r="HM40" s="199"/>
      <c r="HN40" s="199"/>
      <c r="HO40" s="199"/>
      <c r="HP40" s="199"/>
      <c r="HQ40" s="199"/>
      <c r="HR40" s="199"/>
      <c r="HS40" s="199"/>
      <c r="HT40" s="199"/>
      <c r="HU40" s="199"/>
      <c r="HV40" s="199">
        <v>0</v>
      </c>
      <c r="HW40" s="199">
        <v>0</v>
      </c>
      <c r="HX40" s="199">
        <v>0</v>
      </c>
      <c r="HY40" s="39">
        <v>0</v>
      </c>
      <c r="HZ40" s="39">
        <v>0</v>
      </c>
      <c r="IA40" s="39">
        <v>0</v>
      </c>
      <c r="IB40" s="39">
        <v>0</v>
      </c>
      <c r="IC40" s="39">
        <v>0</v>
      </c>
      <c r="ID40" s="39">
        <v>0</v>
      </c>
      <c r="IE40" s="39">
        <v>0</v>
      </c>
      <c r="IF40" s="39">
        <v>0</v>
      </c>
      <c r="IG40" s="39">
        <v>0</v>
      </c>
      <c r="IH40" s="39">
        <v>0</v>
      </c>
      <c r="II40" s="39">
        <v>0</v>
      </c>
      <c r="IJ40" s="39">
        <v>0</v>
      </c>
      <c r="IK40" s="39">
        <v>0</v>
      </c>
      <c r="IL40" s="39"/>
      <c r="IM40" s="39"/>
      <c r="IN40" s="39"/>
      <c r="IO40" s="39"/>
      <c r="IP40" s="39"/>
      <c r="IQ40" s="39"/>
      <c r="IR40" s="39"/>
      <c r="IS40" s="39"/>
      <c r="IT40" s="39"/>
      <c r="IU40" s="39"/>
      <c r="IV40" s="39"/>
      <c r="IW40" s="39"/>
      <c r="IX40" s="39"/>
      <c r="IY40" s="39"/>
      <c r="IZ40" s="39"/>
      <c r="JA40" s="39"/>
      <c r="JB40" s="39"/>
      <c r="JC40" s="39"/>
      <c r="JD40" s="39"/>
      <c r="JE40" s="39"/>
      <c r="JF40" s="39"/>
      <c r="JG40" s="39"/>
      <c r="JH40" s="39"/>
      <c r="JI40" s="39"/>
      <c r="JJ40" s="607"/>
      <c r="JK40" s="596"/>
      <c r="JL40" s="596"/>
      <c r="JM40" s="596"/>
      <c r="JN40" s="596"/>
      <c r="JO40" s="596"/>
      <c r="JP40" s="596"/>
      <c r="JQ40" s="596"/>
      <c r="JR40" s="596"/>
      <c r="JS40" s="596"/>
      <c r="JT40" s="596"/>
      <c r="JU40" s="596"/>
      <c r="JV40" s="596"/>
      <c r="JW40" s="608"/>
      <c r="JX40" s="156"/>
    </row>
    <row r="41" spans="1:285" s="99" customFormat="1" x14ac:dyDescent="0.2">
      <c r="B41" s="49" t="s">
        <v>74</v>
      </c>
      <c r="D41" s="232"/>
      <c r="F41" s="220"/>
      <c r="G41" s="221"/>
      <c r="N41" s="196"/>
      <c r="O41" s="196"/>
      <c r="P41" s="196"/>
      <c r="Q41" s="196"/>
      <c r="R41" s="196"/>
      <c r="S41" s="196"/>
      <c r="T41" s="196"/>
      <c r="U41" s="196"/>
      <c r="V41" s="196"/>
      <c r="W41" s="196"/>
      <c r="X41" s="196"/>
      <c r="Y41" s="196"/>
      <c r="Z41" s="196"/>
      <c r="AA41" s="196"/>
      <c r="AB41" s="196"/>
      <c r="AC41" s="196"/>
      <c r="AD41" s="196"/>
      <c r="AE41" s="196"/>
      <c r="AF41" s="196"/>
      <c r="AG41" s="196"/>
      <c r="AH41" s="196"/>
      <c r="AI41" s="196"/>
      <c r="AJ41" s="196"/>
      <c r="AK41" s="196"/>
      <c r="AL41" s="196"/>
      <c r="AM41" s="196"/>
      <c r="AN41" s="196"/>
      <c r="AO41" s="196"/>
      <c r="AP41" s="196"/>
      <c r="AQ41" s="196"/>
      <c r="AR41" s="196"/>
      <c r="AS41" s="196"/>
      <c r="AT41" s="196"/>
      <c r="AU41" s="196"/>
      <c r="AV41" s="196"/>
      <c r="AW41" s="196"/>
      <c r="AX41" s="196"/>
      <c r="AY41" s="196"/>
      <c r="AZ41" s="196"/>
      <c r="BA41" s="196"/>
      <c r="BB41" s="196"/>
      <c r="BC41" s="196"/>
      <c r="BD41" s="196"/>
      <c r="BE41" s="196"/>
      <c r="BF41" s="196"/>
      <c r="BG41" s="196"/>
      <c r="BH41" s="196"/>
      <c r="BI41" s="196"/>
      <c r="BJ41" s="196"/>
      <c r="BK41" s="196"/>
      <c r="BL41" s="196"/>
      <c r="BM41" s="196"/>
      <c r="BN41" s="196"/>
      <c r="BO41" s="196"/>
      <c r="BP41" s="196"/>
      <c r="BQ41" s="196"/>
      <c r="BR41" s="162"/>
      <c r="BS41" s="196"/>
      <c r="BT41" s="196"/>
      <c r="BU41" s="196"/>
      <c r="BV41" s="196"/>
      <c r="BW41" s="196"/>
      <c r="BX41" s="196"/>
      <c r="BY41" s="196"/>
      <c r="BZ41" s="196"/>
      <c r="CA41" s="196"/>
      <c r="CB41" s="196"/>
      <c r="CC41" s="196"/>
      <c r="CD41" s="196"/>
      <c r="CE41" s="196"/>
      <c r="CF41" s="196"/>
      <c r="CG41" s="196"/>
      <c r="CH41" s="196"/>
      <c r="CI41" s="196"/>
      <c r="CJ41" s="196"/>
      <c r="CK41" s="196"/>
      <c r="CL41" s="196"/>
      <c r="CM41" s="196"/>
      <c r="CN41" s="196"/>
      <c r="CO41" s="162"/>
      <c r="CP41" s="196"/>
      <c r="CQ41" s="196"/>
      <c r="CR41" s="196"/>
      <c r="CS41" s="196"/>
      <c r="CT41" s="196"/>
      <c r="CU41" s="196"/>
      <c r="CV41" s="196"/>
      <c r="CW41" s="196"/>
      <c r="CX41" s="196"/>
      <c r="CY41" s="196"/>
      <c r="CZ41" s="196"/>
      <c r="DA41" s="196"/>
      <c r="DB41" s="196"/>
      <c r="DC41" s="196"/>
      <c r="DD41" s="196"/>
      <c r="DE41" s="196"/>
      <c r="DF41" s="196"/>
      <c r="DG41" s="196"/>
      <c r="DH41" s="196"/>
      <c r="DI41" s="196"/>
      <c r="DJ41" s="196"/>
      <c r="DK41" s="196"/>
      <c r="DL41" s="196"/>
      <c r="DM41" s="196"/>
      <c r="DN41" s="196"/>
      <c r="DO41" s="196"/>
      <c r="DP41" s="196"/>
      <c r="DQ41" s="196"/>
      <c r="DR41" s="196"/>
      <c r="DS41" s="196"/>
      <c r="DT41" s="196"/>
      <c r="DU41" s="196"/>
      <c r="DV41" s="196"/>
      <c r="DW41" s="196"/>
      <c r="DX41" s="196"/>
      <c r="DY41" s="196"/>
      <c r="DZ41" s="196"/>
      <c r="EA41" s="196"/>
      <c r="EB41" s="196"/>
      <c r="EC41" s="196"/>
      <c r="ED41" s="196"/>
      <c r="EE41" s="196"/>
      <c r="EF41" s="196"/>
      <c r="EG41" s="196"/>
      <c r="EH41" s="196"/>
      <c r="EI41" s="196"/>
      <c r="EJ41" s="196"/>
      <c r="EK41" s="196"/>
      <c r="EL41" s="196"/>
      <c r="EM41" s="196"/>
      <c r="EN41" s="196"/>
      <c r="EO41" s="196"/>
      <c r="EP41" s="196"/>
      <c r="EQ41" s="196"/>
      <c r="ER41" s="196"/>
      <c r="ES41" s="196"/>
      <c r="ET41" s="196"/>
      <c r="EU41" s="196"/>
      <c r="EV41" s="196"/>
      <c r="EW41" s="196"/>
      <c r="EX41" s="196"/>
      <c r="EY41" s="196"/>
      <c r="EZ41" s="196"/>
      <c r="FA41" s="196"/>
      <c r="FB41" s="196"/>
      <c r="FC41" s="196"/>
      <c r="FD41" s="196"/>
      <c r="FE41" s="196"/>
      <c r="FF41" s="196"/>
      <c r="FG41" s="196"/>
      <c r="FH41" s="196"/>
      <c r="FI41" s="196"/>
      <c r="FJ41" s="196"/>
      <c r="FK41" s="196"/>
      <c r="FL41" s="196"/>
      <c r="FM41" s="196"/>
      <c r="FN41" s="196"/>
      <c r="FO41" s="196"/>
      <c r="FP41" s="196"/>
      <c r="FQ41" s="196"/>
      <c r="FR41" s="196"/>
      <c r="FS41" s="196"/>
      <c r="FT41" s="196"/>
      <c r="FU41" s="196"/>
      <c r="FV41" s="196"/>
      <c r="FW41" s="196"/>
      <c r="FX41" s="196"/>
      <c r="FY41" s="196"/>
      <c r="FZ41" s="196"/>
      <c r="GA41" s="196"/>
      <c r="GB41" s="196"/>
      <c r="GC41" s="196"/>
      <c r="GD41" s="196"/>
      <c r="GE41" s="196"/>
      <c r="GF41" s="196"/>
      <c r="GG41" s="196"/>
      <c r="GH41" s="196"/>
      <c r="GI41" s="196"/>
      <c r="GJ41" s="196"/>
      <c r="GK41" s="196"/>
      <c r="GL41" s="196"/>
      <c r="GM41" s="196"/>
      <c r="GN41" s="196"/>
      <c r="GO41" s="196"/>
      <c r="GP41" s="196"/>
      <c r="GQ41" s="196"/>
      <c r="GR41" s="196"/>
      <c r="GS41" s="196"/>
      <c r="GT41" s="196"/>
      <c r="GU41" s="196"/>
      <c r="GV41" s="196"/>
      <c r="GW41" s="196"/>
      <c r="GX41" s="196"/>
      <c r="GY41" s="196"/>
      <c r="GZ41" s="196"/>
      <c r="HA41" s="196"/>
      <c r="HB41" s="196"/>
      <c r="HC41" s="196"/>
      <c r="HD41" s="196"/>
      <c r="HE41" s="196"/>
      <c r="HF41" s="196"/>
      <c r="HG41" s="196"/>
      <c r="HH41" s="196"/>
      <c r="HI41" s="196"/>
      <c r="HJ41" s="199"/>
      <c r="HK41" s="199"/>
      <c r="HL41" s="199"/>
      <c r="HM41" s="199"/>
      <c r="HN41" s="199"/>
      <c r="HO41" s="199"/>
      <c r="HP41" s="199">
        <v>495382.88</v>
      </c>
      <c r="HQ41" s="199">
        <v>479379.46</v>
      </c>
      <c r="HR41" s="199">
        <v>405432.17</v>
      </c>
      <c r="HS41" s="199">
        <v>350231.18</v>
      </c>
      <c r="HT41" s="199">
        <v>343471.72</v>
      </c>
      <c r="HU41" s="199">
        <v>297400.28000000003</v>
      </c>
      <c r="HV41" s="199">
        <v>293639.3</v>
      </c>
      <c r="HW41" s="199">
        <v>274643.03000000003</v>
      </c>
      <c r="HX41" s="199">
        <v>199175.53</v>
      </c>
      <c r="HY41" s="39">
        <v>194603.89</v>
      </c>
      <c r="HZ41" s="39">
        <v>183690.62</v>
      </c>
      <c r="IA41" s="39">
        <v>175259.89</v>
      </c>
      <c r="IB41" s="39">
        <v>164082.69</v>
      </c>
      <c r="IC41" s="39">
        <v>161624.93</v>
      </c>
      <c r="ID41" s="39">
        <v>153197.47</v>
      </c>
      <c r="IE41" s="39">
        <v>130849.14</v>
      </c>
      <c r="IF41" s="39">
        <v>136082.64000000001</v>
      </c>
      <c r="IG41" s="39">
        <v>125870.7</v>
      </c>
      <c r="IH41" s="39">
        <v>126065.38</v>
      </c>
      <c r="II41" s="39">
        <v>119422.99</v>
      </c>
      <c r="IJ41" s="39">
        <v>121493.27</v>
      </c>
      <c r="IK41" s="39">
        <v>119808.58</v>
      </c>
      <c r="IL41" s="39">
        <v>113976.19</v>
      </c>
      <c r="IM41" s="39">
        <v>114107.34</v>
      </c>
      <c r="IN41" s="39">
        <v>104906.86</v>
      </c>
      <c r="IO41" s="39">
        <v>99848.94</v>
      </c>
      <c r="IP41" s="39">
        <v>89937.2</v>
      </c>
      <c r="IQ41" s="39">
        <v>73502.42</v>
      </c>
      <c r="IR41" s="39">
        <v>73398.14</v>
      </c>
      <c r="IS41" s="39">
        <v>64739.66</v>
      </c>
      <c r="IT41" s="39">
        <v>61671.73</v>
      </c>
      <c r="IU41" s="39">
        <v>56411.839999999997</v>
      </c>
      <c r="IV41" s="39">
        <v>61980.52</v>
      </c>
      <c r="IW41" s="39">
        <v>60051.48</v>
      </c>
      <c r="IX41" s="39">
        <v>56308.83</v>
      </c>
      <c r="IY41" s="39">
        <v>75247.960000000006</v>
      </c>
      <c r="IZ41" s="39">
        <v>63974.3</v>
      </c>
      <c r="JA41" s="39">
        <v>51723.64</v>
      </c>
      <c r="JB41" s="39">
        <v>48011.29</v>
      </c>
      <c r="JC41" s="39">
        <v>28547.46</v>
      </c>
      <c r="JD41" s="39">
        <v>14470.51</v>
      </c>
      <c r="JE41" s="39">
        <v>905.52</v>
      </c>
      <c r="JF41" s="39">
        <v>-9350.07</v>
      </c>
      <c r="JG41" s="39">
        <v>-14501.25</v>
      </c>
      <c r="JH41" s="39">
        <v>-20907.400000000001</v>
      </c>
      <c r="JI41" s="39">
        <v>-25063.89</v>
      </c>
      <c r="JJ41" s="605"/>
      <c r="JK41" s="595"/>
      <c r="JL41" s="595"/>
      <c r="JM41" s="595"/>
      <c r="JN41" s="595"/>
      <c r="JO41" s="595"/>
      <c r="JP41" s="595"/>
      <c r="JQ41" s="595"/>
      <c r="JR41" s="595"/>
      <c r="JS41" s="595"/>
      <c r="JT41" s="595"/>
      <c r="JU41" s="595"/>
      <c r="JV41" s="595"/>
      <c r="JW41" s="606"/>
      <c r="JX41" s="156"/>
    </row>
    <row r="42" spans="1:285" s="99" customFormat="1" x14ac:dyDescent="0.2">
      <c r="B42" s="99" t="s">
        <v>208</v>
      </c>
      <c r="D42" s="212">
        <f t="shared" ref="D42:BO42" si="85">SUM(D36:D41)</f>
        <v>0</v>
      </c>
      <c r="E42" s="212">
        <f t="shared" si="85"/>
        <v>0</v>
      </c>
      <c r="F42" s="212">
        <f t="shared" si="85"/>
        <v>0</v>
      </c>
      <c r="G42" s="212">
        <f t="shared" si="85"/>
        <v>0</v>
      </c>
      <c r="H42" s="212">
        <f t="shared" si="85"/>
        <v>0</v>
      </c>
      <c r="I42" s="212">
        <f t="shared" si="85"/>
        <v>0</v>
      </c>
      <c r="J42" s="212">
        <f t="shared" si="85"/>
        <v>0</v>
      </c>
      <c r="K42" s="212">
        <f t="shared" si="85"/>
        <v>0</v>
      </c>
      <c r="L42" s="212">
        <f t="shared" si="85"/>
        <v>0</v>
      </c>
      <c r="M42" s="212">
        <f t="shared" si="85"/>
        <v>0</v>
      </c>
      <c r="N42" s="212">
        <f t="shared" si="85"/>
        <v>0</v>
      </c>
      <c r="O42" s="212">
        <f t="shared" si="85"/>
        <v>0</v>
      </c>
      <c r="P42" s="212">
        <f t="shared" si="85"/>
        <v>0</v>
      </c>
      <c r="Q42" s="212">
        <f t="shared" si="85"/>
        <v>0</v>
      </c>
      <c r="R42" s="212">
        <f t="shared" si="85"/>
        <v>0</v>
      </c>
      <c r="S42" s="212">
        <f t="shared" si="85"/>
        <v>0</v>
      </c>
      <c r="T42" s="212">
        <f t="shared" si="85"/>
        <v>0</v>
      </c>
      <c r="U42" s="212">
        <f t="shared" si="85"/>
        <v>0</v>
      </c>
      <c r="V42" s="212">
        <f t="shared" si="85"/>
        <v>0</v>
      </c>
      <c r="W42" s="212">
        <f t="shared" si="85"/>
        <v>0</v>
      </c>
      <c r="X42" s="212">
        <f t="shared" si="85"/>
        <v>0</v>
      </c>
      <c r="Y42" s="212">
        <f t="shared" si="85"/>
        <v>0</v>
      </c>
      <c r="Z42" s="212">
        <f t="shared" si="85"/>
        <v>0</v>
      </c>
      <c r="AA42" s="212">
        <f t="shared" si="85"/>
        <v>0</v>
      </c>
      <c r="AB42" s="212">
        <f t="shared" si="85"/>
        <v>0</v>
      </c>
      <c r="AC42" s="212">
        <f t="shared" si="85"/>
        <v>0</v>
      </c>
      <c r="AD42" s="212">
        <f t="shared" si="85"/>
        <v>0</v>
      </c>
      <c r="AE42" s="212">
        <f t="shared" si="85"/>
        <v>0</v>
      </c>
      <c r="AF42" s="212">
        <f t="shared" si="85"/>
        <v>0</v>
      </c>
      <c r="AG42" s="212">
        <f t="shared" si="85"/>
        <v>0</v>
      </c>
      <c r="AH42" s="212">
        <f t="shared" si="85"/>
        <v>0</v>
      </c>
      <c r="AI42" s="212">
        <f t="shared" si="85"/>
        <v>0</v>
      </c>
      <c r="AJ42" s="212">
        <f t="shared" si="85"/>
        <v>0</v>
      </c>
      <c r="AK42" s="212">
        <f t="shared" si="85"/>
        <v>0</v>
      </c>
      <c r="AL42" s="212">
        <f t="shared" si="85"/>
        <v>0</v>
      </c>
      <c r="AM42" s="212">
        <f t="shared" si="85"/>
        <v>0</v>
      </c>
      <c r="AN42" s="212">
        <f t="shared" si="85"/>
        <v>0</v>
      </c>
      <c r="AO42" s="212">
        <f t="shared" si="85"/>
        <v>0</v>
      </c>
      <c r="AP42" s="212">
        <f t="shared" si="85"/>
        <v>0</v>
      </c>
      <c r="AQ42" s="212">
        <f t="shared" si="85"/>
        <v>0</v>
      </c>
      <c r="AR42" s="212">
        <f t="shared" si="85"/>
        <v>0</v>
      </c>
      <c r="AS42" s="212">
        <f t="shared" si="85"/>
        <v>0</v>
      </c>
      <c r="AT42" s="212">
        <f t="shared" si="85"/>
        <v>0</v>
      </c>
      <c r="AU42" s="212">
        <f t="shared" si="85"/>
        <v>0</v>
      </c>
      <c r="AV42" s="212">
        <f t="shared" si="85"/>
        <v>0</v>
      </c>
      <c r="AW42" s="212">
        <f t="shared" si="85"/>
        <v>0</v>
      </c>
      <c r="AX42" s="212">
        <f t="shared" si="85"/>
        <v>0</v>
      </c>
      <c r="AY42" s="212">
        <f t="shared" si="85"/>
        <v>0</v>
      </c>
      <c r="AZ42" s="212">
        <f t="shared" si="85"/>
        <v>0</v>
      </c>
      <c r="BA42" s="212">
        <f t="shared" si="85"/>
        <v>0</v>
      </c>
      <c r="BB42" s="212">
        <f t="shared" si="85"/>
        <v>0</v>
      </c>
      <c r="BC42" s="212">
        <f t="shared" si="85"/>
        <v>0</v>
      </c>
      <c r="BD42" s="212">
        <f t="shared" si="85"/>
        <v>0</v>
      </c>
      <c r="BE42" s="212">
        <f t="shared" si="85"/>
        <v>0</v>
      </c>
      <c r="BF42" s="212">
        <f t="shared" si="85"/>
        <v>0</v>
      </c>
      <c r="BG42" s="212">
        <f t="shared" si="85"/>
        <v>0</v>
      </c>
      <c r="BH42" s="212">
        <f t="shared" si="85"/>
        <v>0</v>
      </c>
      <c r="BI42" s="212">
        <f t="shared" si="85"/>
        <v>0</v>
      </c>
      <c r="BJ42" s="212">
        <f t="shared" si="85"/>
        <v>0</v>
      </c>
      <c r="BK42" s="212">
        <f t="shared" si="85"/>
        <v>0</v>
      </c>
      <c r="BL42" s="212">
        <f t="shared" si="85"/>
        <v>0</v>
      </c>
      <c r="BM42" s="212">
        <f t="shared" si="85"/>
        <v>0</v>
      </c>
      <c r="BN42" s="212">
        <f t="shared" si="85"/>
        <v>0</v>
      </c>
      <c r="BO42" s="212">
        <f t="shared" si="85"/>
        <v>0</v>
      </c>
      <c r="BP42" s="212">
        <f t="shared" ref="BP42:BQ42" si="86">SUM(BP36:BP41)</f>
        <v>0</v>
      </c>
      <c r="BQ42" s="212">
        <f t="shared" si="86"/>
        <v>0</v>
      </c>
      <c r="BR42" s="210">
        <f>ROUND(SUM(BR36:BR41),2)</f>
        <v>0</v>
      </c>
      <c r="BS42" s="212">
        <f t="shared" ref="BS42:ED42" si="87">ROUND(SUM(BS36:BS41),2)</f>
        <v>0</v>
      </c>
      <c r="BT42" s="212">
        <f t="shared" si="87"/>
        <v>0</v>
      </c>
      <c r="BU42" s="212">
        <f t="shared" si="87"/>
        <v>0</v>
      </c>
      <c r="BV42" s="212">
        <f t="shared" si="87"/>
        <v>0</v>
      </c>
      <c r="BW42" s="212">
        <f t="shared" si="87"/>
        <v>0</v>
      </c>
      <c r="BX42" s="212">
        <f t="shared" si="87"/>
        <v>0</v>
      </c>
      <c r="BY42" s="212">
        <f t="shared" si="87"/>
        <v>0</v>
      </c>
      <c r="BZ42" s="212">
        <f t="shared" si="87"/>
        <v>0</v>
      </c>
      <c r="CA42" s="212">
        <f t="shared" si="87"/>
        <v>0</v>
      </c>
      <c r="CB42" s="212">
        <f t="shared" si="87"/>
        <v>0</v>
      </c>
      <c r="CC42" s="212">
        <f t="shared" si="87"/>
        <v>0</v>
      </c>
      <c r="CD42" s="212">
        <f t="shared" si="87"/>
        <v>0</v>
      </c>
      <c r="CE42" s="212">
        <f t="shared" si="87"/>
        <v>0</v>
      </c>
      <c r="CF42" s="212">
        <f t="shared" si="87"/>
        <v>0</v>
      </c>
      <c r="CG42" s="212">
        <f t="shared" si="87"/>
        <v>0</v>
      </c>
      <c r="CH42" s="212">
        <f t="shared" si="87"/>
        <v>0</v>
      </c>
      <c r="CI42" s="212">
        <f t="shared" si="87"/>
        <v>0</v>
      </c>
      <c r="CJ42" s="212">
        <f t="shared" si="87"/>
        <v>0</v>
      </c>
      <c r="CK42" s="212">
        <f t="shared" si="87"/>
        <v>0</v>
      </c>
      <c r="CL42" s="212">
        <f t="shared" si="87"/>
        <v>0</v>
      </c>
      <c r="CM42" s="212">
        <f t="shared" si="87"/>
        <v>0</v>
      </c>
      <c r="CN42" s="212">
        <f t="shared" si="87"/>
        <v>0</v>
      </c>
      <c r="CO42" s="210">
        <f t="shared" si="87"/>
        <v>0</v>
      </c>
      <c r="CP42" s="212">
        <f t="shared" si="87"/>
        <v>0</v>
      </c>
      <c r="CQ42" s="212">
        <f t="shared" si="87"/>
        <v>0</v>
      </c>
      <c r="CR42" s="212">
        <f t="shared" si="87"/>
        <v>0</v>
      </c>
      <c r="CS42" s="212">
        <f t="shared" si="87"/>
        <v>0</v>
      </c>
      <c r="CT42" s="212">
        <f t="shared" si="87"/>
        <v>0</v>
      </c>
      <c r="CU42" s="212">
        <f t="shared" si="87"/>
        <v>0</v>
      </c>
      <c r="CV42" s="212">
        <f t="shared" si="87"/>
        <v>0</v>
      </c>
      <c r="CW42" s="212">
        <f t="shared" si="87"/>
        <v>0</v>
      </c>
      <c r="CX42" s="212">
        <f t="shared" si="87"/>
        <v>0</v>
      </c>
      <c r="CY42" s="212">
        <f t="shared" si="87"/>
        <v>0</v>
      </c>
      <c r="CZ42" s="212">
        <f t="shared" si="87"/>
        <v>0</v>
      </c>
      <c r="DA42" s="212">
        <f t="shared" si="87"/>
        <v>0</v>
      </c>
      <c r="DB42" s="212">
        <f t="shared" si="87"/>
        <v>0</v>
      </c>
      <c r="DC42" s="212">
        <f t="shared" si="87"/>
        <v>0</v>
      </c>
      <c r="DD42" s="212">
        <f t="shared" si="87"/>
        <v>0</v>
      </c>
      <c r="DE42" s="212">
        <f t="shared" si="87"/>
        <v>0</v>
      </c>
      <c r="DF42" s="212">
        <f t="shared" si="87"/>
        <v>0</v>
      </c>
      <c r="DG42" s="212">
        <f t="shared" si="87"/>
        <v>0</v>
      </c>
      <c r="DH42" s="212">
        <f t="shared" si="87"/>
        <v>0</v>
      </c>
      <c r="DI42" s="212">
        <f t="shared" si="87"/>
        <v>0</v>
      </c>
      <c r="DJ42" s="212">
        <f t="shared" si="87"/>
        <v>0</v>
      </c>
      <c r="DK42" s="212">
        <f t="shared" si="87"/>
        <v>0</v>
      </c>
      <c r="DL42" s="212">
        <f t="shared" si="87"/>
        <v>0</v>
      </c>
      <c r="DM42" s="212">
        <f t="shared" si="87"/>
        <v>0</v>
      </c>
      <c r="DN42" s="212">
        <f t="shared" si="87"/>
        <v>0</v>
      </c>
      <c r="DO42" s="212">
        <f t="shared" si="87"/>
        <v>0</v>
      </c>
      <c r="DP42" s="212">
        <f t="shared" si="87"/>
        <v>0</v>
      </c>
      <c r="DQ42" s="212">
        <f t="shared" si="87"/>
        <v>0</v>
      </c>
      <c r="DR42" s="212">
        <f t="shared" si="87"/>
        <v>0</v>
      </c>
      <c r="DS42" s="212">
        <f t="shared" si="87"/>
        <v>0</v>
      </c>
      <c r="DT42" s="212">
        <f t="shared" si="87"/>
        <v>0</v>
      </c>
      <c r="DU42" s="212">
        <f t="shared" si="87"/>
        <v>0</v>
      </c>
      <c r="DV42" s="212">
        <f t="shared" si="87"/>
        <v>0</v>
      </c>
      <c r="DW42" s="212">
        <f t="shared" si="87"/>
        <v>0</v>
      </c>
      <c r="DX42" s="212">
        <f t="shared" si="87"/>
        <v>0</v>
      </c>
      <c r="DY42" s="212">
        <f t="shared" si="87"/>
        <v>0</v>
      </c>
      <c r="DZ42" s="212">
        <f t="shared" si="87"/>
        <v>0</v>
      </c>
      <c r="EA42" s="212">
        <f t="shared" si="87"/>
        <v>0</v>
      </c>
      <c r="EB42" s="212">
        <f t="shared" si="87"/>
        <v>0</v>
      </c>
      <c r="EC42" s="212">
        <f t="shared" si="87"/>
        <v>0</v>
      </c>
      <c r="ED42" s="212">
        <f t="shared" si="87"/>
        <v>0</v>
      </c>
      <c r="EE42" s="212">
        <f t="shared" ref="EE42:GP42" si="88">ROUND(SUM(EE36:EE41),2)</f>
        <v>0</v>
      </c>
      <c r="EF42" s="212">
        <f t="shared" si="88"/>
        <v>0</v>
      </c>
      <c r="EG42" s="212">
        <f t="shared" si="88"/>
        <v>0</v>
      </c>
      <c r="EH42" s="212">
        <f t="shared" si="88"/>
        <v>0</v>
      </c>
      <c r="EI42" s="212">
        <f t="shared" si="88"/>
        <v>0</v>
      </c>
      <c r="EJ42" s="212">
        <f t="shared" si="88"/>
        <v>0</v>
      </c>
      <c r="EK42" s="212">
        <f t="shared" si="88"/>
        <v>0</v>
      </c>
      <c r="EL42" s="212">
        <f t="shared" si="88"/>
        <v>0</v>
      </c>
      <c r="EM42" s="212">
        <f t="shared" si="88"/>
        <v>0</v>
      </c>
      <c r="EN42" s="212">
        <f t="shared" si="88"/>
        <v>0</v>
      </c>
      <c r="EO42" s="212">
        <f t="shared" si="88"/>
        <v>0</v>
      </c>
      <c r="EP42" s="212">
        <f t="shared" si="88"/>
        <v>0</v>
      </c>
      <c r="EQ42" s="212">
        <f t="shared" si="88"/>
        <v>0</v>
      </c>
      <c r="ER42" s="212">
        <f t="shared" si="88"/>
        <v>0</v>
      </c>
      <c r="ES42" s="212">
        <f t="shared" si="88"/>
        <v>0</v>
      </c>
      <c r="ET42" s="212">
        <f t="shared" si="88"/>
        <v>0</v>
      </c>
      <c r="EU42" s="212">
        <f t="shared" si="88"/>
        <v>0</v>
      </c>
      <c r="EV42" s="212">
        <f t="shared" si="88"/>
        <v>0</v>
      </c>
      <c r="EW42" s="212">
        <f t="shared" si="88"/>
        <v>0</v>
      </c>
      <c r="EX42" s="212">
        <f t="shared" si="88"/>
        <v>0</v>
      </c>
      <c r="EY42" s="212">
        <f t="shared" si="88"/>
        <v>0</v>
      </c>
      <c r="EZ42" s="212">
        <f t="shared" si="88"/>
        <v>0</v>
      </c>
      <c r="FA42" s="212">
        <f t="shared" si="88"/>
        <v>0</v>
      </c>
      <c r="FB42" s="212">
        <f t="shared" si="88"/>
        <v>0</v>
      </c>
      <c r="FC42" s="212">
        <f t="shared" si="88"/>
        <v>0</v>
      </c>
      <c r="FD42" s="212">
        <f t="shared" si="88"/>
        <v>0</v>
      </c>
      <c r="FE42" s="212">
        <f t="shared" si="88"/>
        <v>0</v>
      </c>
      <c r="FF42" s="212">
        <f t="shared" si="88"/>
        <v>0</v>
      </c>
      <c r="FG42" s="212">
        <f t="shared" si="88"/>
        <v>0</v>
      </c>
      <c r="FH42" s="212">
        <f t="shared" si="88"/>
        <v>0</v>
      </c>
      <c r="FI42" s="212">
        <f t="shared" si="88"/>
        <v>0</v>
      </c>
      <c r="FJ42" s="212">
        <f t="shared" si="88"/>
        <v>0</v>
      </c>
      <c r="FK42" s="212">
        <f t="shared" si="88"/>
        <v>0</v>
      </c>
      <c r="FL42" s="212">
        <f t="shared" si="88"/>
        <v>0</v>
      </c>
      <c r="FM42" s="212">
        <f t="shared" si="88"/>
        <v>0</v>
      </c>
      <c r="FN42" s="212">
        <f t="shared" si="88"/>
        <v>0</v>
      </c>
      <c r="FO42" s="212">
        <f t="shared" si="88"/>
        <v>0</v>
      </c>
      <c r="FP42" s="212">
        <f t="shared" si="88"/>
        <v>0</v>
      </c>
      <c r="FQ42" s="212">
        <f t="shared" si="88"/>
        <v>0</v>
      </c>
      <c r="FR42" s="212">
        <f t="shared" si="88"/>
        <v>0</v>
      </c>
      <c r="FS42" s="212">
        <f t="shared" si="88"/>
        <v>0</v>
      </c>
      <c r="FT42" s="212">
        <f t="shared" si="88"/>
        <v>0</v>
      </c>
      <c r="FU42" s="212">
        <f t="shared" si="88"/>
        <v>0</v>
      </c>
      <c r="FV42" s="212">
        <f t="shared" si="88"/>
        <v>0</v>
      </c>
      <c r="FW42" s="212">
        <f t="shared" si="88"/>
        <v>0</v>
      </c>
      <c r="FX42" s="212">
        <f t="shared" si="88"/>
        <v>0</v>
      </c>
      <c r="FY42" s="212">
        <f t="shared" si="88"/>
        <v>0</v>
      </c>
      <c r="FZ42" s="212">
        <f t="shared" si="88"/>
        <v>0</v>
      </c>
      <c r="GA42" s="212">
        <f t="shared" si="88"/>
        <v>0</v>
      </c>
      <c r="GB42" s="212">
        <f t="shared" si="88"/>
        <v>0</v>
      </c>
      <c r="GC42" s="212">
        <f t="shared" si="88"/>
        <v>0</v>
      </c>
      <c r="GD42" s="212">
        <f t="shared" si="88"/>
        <v>0</v>
      </c>
      <c r="GE42" s="212">
        <f t="shared" si="88"/>
        <v>0</v>
      </c>
      <c r="GF42" s="212">
        <f t="shared" si="88"/>
        <v>0</v>
      </c>
      <c r="GG42" s="212">
        <f t="shared" si="88"/>
        <v>0</v>
      </c>
      <c r="GH42" s="212">
        <f t="shared" si="88"/>
        <v>0</v>
      </c>
      <c r="GI42" s="212">
        <f t="shared" si="88"/>
        <v>0</v>
      </c>
      <c r="GJ42" s="212">
        <f t="shared" si="88"/>
        <v>0</v>
      </c>
      <c r="GK42" s="212">
        <f t="shared" si="88"/>
        <v>0</v>
      </c>
      <c r="GL42" s="212">
        <f t="shared" si="88"/>
        <v>0</v>
      </c>
      <c r="GM42" s="212">
        <f t="shared" si="88"/>
        <v>0</v>
      </c>
      <c r="GN42" s="212">
        <f t="shared" si="88"/>
        <v>0</v>
      </c>
      <c r="GO42" s="212">
        <f t="shared" si="88"/>
        <v>0</v>
      </c>
      <c r="GP42" s="212">
        <f t="shared" si="88"/>
        <v>0</v>
      </c>
      <c r="GQ42" s="212">
        <f t="shared" ref="GQ42:IX42" si="89">ROUND(SUM(GQ36:GQ41),2)</f>
        <v>0</v>
      </c>
      <c r="GR42" s="212">
        <f t="shared" si="89"/>
        <v>0</v>
      </c>
      <c r="GS42" s="212">
        <f t="shared" si="89"/>
        <v>0</v>
      </c>
      <c r="GT42" s="212">
        <f t="shared" si="89"/>
        <v>0</v>
      </c>
      <c r="GU42" s="212">
        <f t="shared" si="89"/>
        <v>0</v>
      </c>
      <c r="GV42" s="212">
        <f t="shared" si="89"/>
        <v>0</v>
      </c>
      <c r="GW42" s="212">
        <f t="shared" si="89"/>
        <v>0</v>
      </c>
      <c r="GX42" s="212">
        <f t="shared" si="89"/>
        <v>0</v>
      </c>
      <c r="GY42" s="212">
        <f t="shared" si="89"/>
        <v>0</v>
      </c>
      <c r="GZ42" s="212">
        <f t="shared" si="89"/>
        <v>0</v>
      </c>
      <c r="HA42" s="212">
        <f t="shared" si="89"/>
        <v>0</v>
      </c>
      <c r="HB42" s="212">
        <f t="shared" si="89"/>
        <v>0</v>
      </c>
      <c r="HC42" s="212">
        <f t="shared" si="89"/>
        <v>0</v>
      </c>
      <c r="HD42" s="212">
        <f t="shared" si="89"/>
        <v>0</v>
      </c>
      <c r="HE42" s="212">
        <f t="shared" si="89"/>
        <v>0</v>
      </c>
      <c r="HF42" s="212">
        <f t="shared" si="89"/>
        <v>0</v>
      </c>
      <c r="HG42" s="212">
        <f t="shared" si="89"/>
        <v>0</v>
      </c>
      <c r="HH42" s="212">
        <f t="shared" si="89"/>
        <v>0</v>
      </c>
      <c r="HI42" s="212">
        <f t="shared" si="89"/>
        <v>0</v>
      </c>
      <c r="HJ42" s="212">
        <f t="shared" si="89"/>
        <v>0</v>
      </c>
      <c r="HK42" s="212">
        <f t="shared" si="89"/>
        <v>0</v>
      </c>
      <c r="HL42" s="212">
        <f t="shared" si="89"/>
        <v>0</v>
      </c>
      <c r="HM42" s="212">
        <f t="shared" si="89"/>
        <v>0</v>
      </c>
      <c r="HN42" s="212">
        <f t="shared" si="89"/>
        <v>0</v>
      </c>
      <c r="HO42" s="212">
        <f t="shared" si="89"/>
        <v>0</v>
      </c>
      <c r="HP42" s="212">
        <f t="shared" si="89"/>
        <v>108928627.33</v>
      </c>
      <c r="HQ42" s="212">
        <f t="shared" si="89"/>
        <v>-7352219.54</v>
      </c>
      <c r="HR42" s="212">
        <f t="shared" si="89"/>
        <v>-7543271.8300000001</v>
      </c>
      <c r="HS42" s="212">
        <f t="shared" si="89"/>
        <v>-6958385.8200000003</v>
      </c>
      <c r="HT42" s="212">
        <f t="shared" si="89"/>
        <v>-6604174.2800000003</v>
      </c>
      <c r="HU42" s="212">
        <f t="shared" si="89"/>
        <v>-3865973.72</v>
      </c>
      <c r="HV42" s="212">
        <f t="shared" si="89"/>
        <v>-2344372.7000000002</v>
      </c>
      <c r="HW42" s="212">
        <f t="shared" si="89"/>
        <v>-2065602.97</v>
      </c>
      <c r="HX42" s="212">
        <f t="shared" si="89"/>
        <v>-1412594.47</v>
      </c>
      <c r="HY42" s="212">
        <f t="shared" si="89"/>
        <v>-1339742.1100000001</v>
      </c>
      <c r="HZ42" s="212">
        <f t="shared" si="89"/>
        <v>-1600225.38</v>
      </c>
      <c r="IA42" s="212">
        <f t="shared" si="89"/>
        <v>-1340746.1100000001</v>
      </c>
      <c r="IB42" s="212">
        <f t="shared" si="89"/>
        <v>-2429379.31</v>
      </c>
      <c r="IC42" s="212">
        <f t="shared" si="89"/>
        <v>-2868357.07</v>
      </c>
      <c r="ID42" s="212">
        <f t="shared" si="89"/>
        <v>-2918983.53</v>
      </c>
      <c r="IE42" s="212">
        <f t="shared" si="89"/>
        <v>-3129026.86</v>
      </c>
      <c r="IF42" s="212">
        <f t="shared" si="89"/>
        <v>-2696035.36</v>
      </c>
      <c r="IG42" s="212">
        <f t="shared" si="89"/>
        <v>-1562683.3</v>
      </c>
      <c r="IH42" s="212">
        <f t="shared" si="89"/>
        <v>-1080208.6200000001</v>
      </c>
      <c r="II42" s="212">
        <f t="shared" si="89"/>
        <v>-667124.01</v>
      </c>
      <c r="IJ42" s="212">
        <f t="shared" si="89"/>
        <v>-471302.73</v>
      </c>
      <c r="IK42" s="212">
        <f t="shared" si="89"/>
        <v>-504974.42</v>
      </c>
      <c r="IL42" s="212">
        <f t="shared" si="89"/>
        <v>-738068.81</v>
      </c>
      <c r="IM42" s="212">
        <f t="shared" si="89"/>
        <v>-1584063.66</v>
      </c>
      <c r="IN42" s="212">
        <f t="shared" si="89"/>
        <v>-2331456.14</v>
      </c>
      <c r="IO42" s="212">
        <f t="shared" si="89"/>
        <v>-3478453.06</v>
      </c>
      <c r="IP42" s="212">
        <f t="shared" si="89"/>
        <v>-3511251.8</v>
      </c>
      <c r="IQ42" s="212">
        <f t="shared" si="89"/>
        <v>-2875746.58</v>
      </c>
      <c r="IR42" s="212">
        <f t="shared" si="89"/>
        <v>-2509134.86</v>
      </c>
      <c r="IS42" s="212">
        <f t="shared" si="89"/>
        <v>-2164090.34</v>
      </c>
      <c r="IT42" s="212">
        <f t="shared" si="89"/>
        <v>-1494056.27</v>
      </c>
      <c r="IU42" s="212">
        <f t="shared" si="89"/>
        <v>-921861.16</v>
      </c>
      <c r="IV42" s="212">
        <f t="shared" si="89"/>
        <v>-649824.48</v>
      </c>
      <c r="IW42" s="212">
        <f t="shared" si="89"/>
        <v>-504248.52</v>
      </c>
      <c r="IX42" s="212">
        <f t="shared" si="89"/>
        <v>-609968.17000000004</v>
      </c>
      <c r="IY42" s="212">
        <f t="shared" ref="IY42:JI42" si="90">ROUND(SUM(IY36:IY41),2)</f>
        <v>-1155430.04</v>
      </c>
      <c r="IZ42" s="212">
        <f t="shared" si="90"/>
        <v>-3004031.7</v>
      </c>
      <c r="JA42" s="212">
        <f t="shared" si="90"/>
        <v>-3626959.36</v>
      </c>
      <c r="JB42" s="212">
        <f t="shared" si="90"/>
        <v>-3203886.71</v>
      </c>
      <c r="JC42" s="212">
        <f t="shared" si="90"/>
        <v>-3156528.54</v>
      </c>
      <c r="JD42" s="212">
        <f t="shared" si="90"/>
        <v>-2912098.49</v>
      </c>
      <c r="JE42" s="212">
        <f t="shared" si="90"/>
        <v>-2308277.48</v>
      </c>
      <c r="JF42" s="212">
        <f t="shared" si="90"/>
        <v>-988838.07</v>
      </c>
      <c r="JG42" s="212">
        <f t="shared" si="90"/>
        <v>-843652.25</v>
      </c>
      <c r="JH42" s="212">
        <f t="shared" si="90"/>
        <v>-622786.4</v>
      </c>
      <c r="JI42" s="212">
        <f t="shared" si="90"/>
        <v>-642143.89</v>
      </c>
      <c r="JJ42" s="609"/>
      <c r="JK42" s="599"/>
      <c r="JL42" s="599"/>
      <c r="JM42" s="599"/>
      <c r="JN42" s="599"/>
      <c r="JO42" s="599"/>
      <c r="JP42" s="599"/>
      <c r="JQ42" s="599"/>
      <c r="JR42" s="599"/>
      <c r="JS42" s="599"/>
      <c r="JT42" s="599"/>
      <c r="JU42" s="599"/>
      <c r="JV42" s="599"/>
      <c r="JW42" s="610"/>
      <c r="JX42" s="156"/>
    </row>
    <row r="43" spans="1:285" s="99" customFormat="1" x14ac:dyDescent="0.2">
      <c r="A43" s="49"/>
      <c r="B43" s="49" t="s">
        <v>209</v>
      </c>
      <c r="D43" s="196">
        <f t="shared" ref="D43:BO43" si="91">+D35+D42</f>
        <v>0</v>
      </c>
      <c r="E43" s="196">
        <f t="shared" si="91"/>
        <v>0</v>
      </c>
      <c r="F43" s="196">
        <f t="shared" si="91"/>
        <v>0</v>
      </c>
      <c r="G43" s="196">
        <f t="shared" si="91"/>
        <v>0</v>
      </c>
      <c r="H43" s="196">
        <f t="shared" si="91"/>
        <v>0</v>
      </c>
      <c r="I43" s="196">
        <f t="shared" si="91"/>
        <v>0</v>
      </c>
      <c r="J43" s="196">
        <f t="shared" si="91"/>
        <v>0</v>
      </c>
      <c r="K43" s="196">
        <f t="shared" si="91"/>
        <v>0</v>
      </c>
      <c r="L43" s="196">
        <f t="shared" si="91"/>
        <v>0</v>
      </c>
      <c r="M43" s="196">
        <f t="shared" si="91"/>
        <v>0</v>
      </c>
      <c r="N43" s="196">
        <f t="shared" si="91"/>
        <v>0</v>
      </c>
      <c r="O43" s="196">
        <f t="shared" si="91"/>
        <v>0</v>
      </c>
      <c r="P43" s="196">
        <f t="shared" si="91"/>
        <v>0</v>
      </c>
      <c r="Q43" s="196">
        <f t="shared" si="91"/>
        <v>0</v>
      </c>
      <c r="R43" s="196">
        <f t="shared" si="91"/>
        <v>0</v>
      </c>
      <c r="S43" s="196">
        <f t="shared" si="91"/>
        <v>0</v>
      </c>
      <c r="T43" s="196">
        <f t="shared" si="91"/>
        <v>0</v>
      </c>
      <c r="U43" s="196">
        <f t="shared" si="91"/>
        <v>0</v>
      </c>
      <c r="V43" s="196">
        <f t="shared" si="91"/>
        <v>0</v>
      </c>
      <c r="W43" s="196">
        <f t="shared" si="91"/>
        <v>0</v>
      </c>
      <c r="X43" s="196">
        <f t="shared" si="91"/>
        <v>0</v>
      </c>
      <c r="Y43" s="196">
        <f t="shared" si="91"/>
        <v>0</v>
      </c>
      <c r="Z43" s="196">
        <f t="shared" si="91"/>
        <v>0</v>
      </c>
      <c r="AA43" s="196">
        <f t="shared" si="91"/>
        <v>0</v>
      </c>
      <c r="AB43" s="196">
        <f t="shared" si="91"/>
        <v>0</v>
      </c>
      <c r="AC43" s="196">
        <f t="shared" si="91"/>
        <v>0</v>
      </c>
      <c r="AD43" s="196">
        <f t="shared" si="91"/>
        <v>0</v>
      </c>
      <c r="AE43" s="196">
        <f t="shared" si="91"/>
        <v>0</v>
      </c>
      <c r="AF43" s="196">
        <f t="shared" si="91"/>
        <v>0</v>
      </c>
      <c r="AG43" s="196">
        <f t="shared" si="91"/>
        <v>0</v>
      </c>
      <c r="AH43" s="196">
        <f t="shared" si="91"/>
        <v>0</v>
      </c>
      <c r="AI43" s="196">
        <f t="shared" si="91"/>
        <v>0</v>
      </c>
      <c r="AJ43" s="196">
        <f t="shared" si="91"/>
        <v>0</v>
      </c>
      <c r="AK43" s="196">
        <f t="shared" si="91"/>
        <v>0</v>
      </c>
      <c r="AL43" s="196">
        <f t="shared" si="91"/>
        <v>0</v>
      </c>
      <c r="AM43" s="196">
        <f t="shared" si="91"/>
        <v>0</v>
      </c>
      <c r="AN43" s="196">
        <f t="shared" si="91"/>
        <v>0</v>
      </c>
      <c r="AO43" s="196">
        <f t="shared" si="91"/>
        <v>0</v>
      </c>
      <c r="AP43" s="196">
        <f t="shared" si="91"/>
        <v>0</v>
      </c>
      <c r="AQ43" s="196">
        <f t="shared" si="91"/>
        <v>0</v>
      </c>
      <c r="AR43" s="196">
        <f t="shared" si="91"/>
        <v>0</v>
      </c>
      <c r="AS43" s="196">
        <f t="shared" si="91"/>
        <v>0</v>
      </c>
      <c r="AT43" s="196">
        <f t="shared" si="91"/>
        <v>0</v>
      </c>
      <c r="AU43" s="196">
        <f t="shared" si="91"/>
        <v>0</v>
      </c>
      <c r="AV43" s="196">
        <f t="shared" si="91"/>
        <v>0</v>
      </c>
      <c r="AW43" s="196">
        <f t="shared" si="91"/>
        <v>0</v>
      </c>
      <c r="AX43" s="196">
        <f t="shared" si="91"/>
        <v>0</v>
      </c>
      <c r="AY43" s="196">
        <f t="shared" si="91"/>
        <v>0</v>
      </c>
      <c r="AZ43" s="196">
        <f t="shared" si="91"/>
        <v>0</v>
      </c>
      <c r="BA43" s="196">
        <f t="shared" si="91"/>
        <v>0</v>
      </c>
      <c r="BB43" s="196">
        <f t="shared" si="91"/>
        <v>0</v>
      </c>
      <c r="BC43" s="196">
        <f t="shared" si="91"/>
        <v>0</v>
      </c>
      <c r="BD43" s="196">
        <f t="shared" si="91"/>
        <v>0</v>
      </c>
      <c r="BE43" s="196">
        <f t="shared" si="91"/>
        <v>0</v>
      </c>
      <c r="BF43" s="196">
        <f t="shared" si="91"/>
        <v>0</v>
      </c>
      <c r="BG43" s="196">
        <f t="shared" si="91"/>
        <v>0</v>
      </c>
      <c r="BH43" s="196">
        <f t="shared" si="91"/>
        <v>0</v>
      </c>
      <c r="BI43" s="196">
        <f t="shared" si="91"/>
        <v>0</v>
      </c>
      <c r="BJ43" s="196">
        <f t="shared" si="91"/>
        <v>0</v>
      </c>
      <c r="BK43" s="196">
        <f t="shared" si="91"/>
        <v>0</v>
      </c>
      <c r="BL43" s="196">
        <f t="shared" si="91"/>
        <v>0</v>
      </c>
      <c r="BM43" s="196">
        <f t="shared" si="91"/>
        <v>0</v>
      </c>
      <c r="BN43" s="196">
        <f t="shared" si="91"/>
        <v>0</v>
      </c>
      <c r="BO43" s="196">
        <f t="shared" si="91"/>
        <v>0</v>
      </c>
      <c r="BP43" s="196">
        <f t="shared" ref="BP43:BQ43" si="92">+BP35+BP42</f>
        <v>0</v>
      </c>
      <c r="BQ43" s="196">
        <f t="shared" si="92"/>
        <v>0</v>
      </c>
      <c r="BR43" s="162">
        <f>ROUND(+BR35+BR42,2)</f>
        <v>0</v>
      </c>
      <c r="BS43" s="196">
        <f t="shared" ref="BS43:ED43" si="93">ROUND(+BS35+BS42,2)</f>
        <v>0</v>
      </c>
      <c r="BT43" s="196">
        <f t="shared" si="93"/>
        <v>0</v>
      </c>
      <c r="BU43" s="196">
        <f t="shared" si="93"/>
        <v>0</v>
      </c>
      <c r="BV43" s="196">
        <f t="shared" si="93"/>
        <v>0</v>
      </c>
      <c r="BW43" s="196">
        <f t="shared" si="93"/>
        <v>0</v>
      </c>
      <c r="BX43" s="196">
        <f t="shared" si="93"/>
        <v>0</v>
      </c>
      <c r="BY43" s="196">
        <f t="shared" si="93"/>
        <v>0</v>
      </c>
      <c r="BZ43" s="196">
        <f t="shared" si="93"/>
        <v>0</v>
      </c>
      <c r="CA43" s="196">
        <f t="shared" si="93"/>
        <v>0</v>
      </c>
      <c r="CB43" s="196">
        <f t="shared" si="93"/>
        <v>0</v>
      </c>
      <c r="CC43" s="196">
        <f t="shared" si="93"/>
        <v>0</v>
      </c>
      <c r="CD43" s="196">
        <f t="shared" si="93"/>
        <v>0</v>
      </c>
      <c r="CE43" s="196">
        <f t="shared" si="93"/>
        <v>0</v>
      </c>
      <c r="CF43" s="196">
        <f t="shared" si="93"/>
        <v>0</v>
      </c>
      <c r="CG43" s="196">
        <f t="shared" si="93"/>
        <v>0</v>
      </c>
      <c r="CH43" s="196">
        <f t="shared" si="93"/>
        <v>0</v>
      </c>
      <c r="CI43" s="196">
        <f t="shared" si="93"/>
        <v>0</v>
      </c>
      <c r="CJ43" s="196">
        <f t="shared" si="93"/>
        <v>0</v>
      </c>
      <c r="CK43" s="196">
        <f t="shared" si="93"/>
        <v>0</v>
      </c>
      <c r="CL43" s="196">
        <f t="shared" si="93"/>
        <v>0</v>
      </c>
      <c r="CM43" s="196">
        <f t="shared" si="93"/>
        <v>0</v>
      </c>
      <c r="CN43" s="196">
        <f t="shared" si="93"/>
        <v>0</v>
      </c>
      <c r="CO43" s="162">
        <f t="shared" si="93"/>
        <v>0</v>
      </c>
      <c r="CP43" s="196">
        <f t="shared" si="93"/>
        <v>0</v>
      </c>
      <c r="CQ43" s="196">
        <f t="shared" si="93"/>
        <v>0</v>
      </c>
      <c r="CR43" s="196">
        <f t="shared" si="93"/>
        <v>0</v>
      </c>
      <c r="CS43" s="196">
        <f t="shared" si="93"/>
        <v>0</v>
      </c>
      <c r="CT43" s="196">
        <f t="shared" si="93"/>
        <v>0</v>
      </c>
      <c r="CU43" s="196">
        <f t="shared" si="93"/>
        <v>0</v>
      </c>
      <c r="CV43" s="196">
        <f t="shared" si="93"/>
        <v>0</v>
      </c>
      <c r="CW43" s="196">
        <f t="shared" si="93"/>
        <v>0</v>
      </c>
      <c r="CX43" s="196">
        <f t="shared" si="93"/>
        <v>0</v>
      </c>
      <c r="CY43" s="196">
        <f t="shared" si="93"/>
        <v>0</v>
      </c>
      <c r="CZ43" s="196">
        <f t="shared" si="93"/>
        <v>0</v>
      </c>
      <c r="DA43" s="196">
        <f t="shared" si="93"/>
        <v>0</v>
      </c>
      <c r="DB43" s="196">
        <f t="shared" si="93"/>
        <v>0</v>
      </c>
      <c r="DC43" s="196">
        <f t="shared" si="93"/>
        <v>0</v>
      </c>
      <c r="DD43" s="196">
        <f t="shared" si="93"/>
        <v>0</v>
      </c>
      <c r="DE43" s="196">
        <f t="shared" si="93"/>
        <v>0</v>
      </c>
      <c r="DF43" s="196">
        <f t="shared" si="93"/>
        <v>0</v>
      </c>
      <c r="DG43" s="196">
        <f t="shared" si="93"/>
        <v>0</v>
      </c>
      <c r="DH43" s="196">
        <f t="shared" si="93"/>
        <v>0</v>
      </c>
      <c r="DI43" s="196">
        <f t="shared" si="93"/>
        <v>0</v>
      </c>
      <c r="DJ43" s="196">
        <f t="shared" si="93"/>
        <v>0</v>
      </c>
      <c r="DK43" s="196">
        <f t="shared" si="93"/>
        <v>0</v>
      </c>
      <c r="DL43" s="196">
        <f t="shared" si="93"/>
        <v>0</v>
      </c>
      <c r="DM43" s="196">
        <f t="shared" si="93"/>
        <v>0</v>
      </c>
      <c r="DN43" s="196">
        <f t="shared" si="93"/>
        <v>0</v>
      </c>
      <c r="DO43" s="196">
        <f t="shared" si="93"/>
        <v>0</v>
      </c>
      <c r="DP43" s="196">
        <f t="shared" si="93"/>
        <v>0</v>
      </c>
      <c r="DQ43" s="196">
        <f t="shared" si="93"/>
        <v>0</v>
      </c>
      <c r="DR43" s="196">
        <f t="shared" si="93"/>
        <v>0</v>
      </c>
      <c r="DS43" s="196">
        <f t="shared" si="93"/>
        <v>0</v>
      </c>
      <c r="DT43" s="196">
        <f t="shared" si="93"/>
        <v>0</v>
      </c>
      <c r="DU43" s="196">
        <f t="shared" si="93"/>
        <v>0</v>
      </c>
      <c r="DV43" s="196">
        <f t="shared" si="93"/>
        <v>0</v>
      </c>
      <c r="DW43" s="196">
        <f t="shared" si="93"/>
        <v>0</v>
      </c>
      <c r="DX43" s="196">
        <f t="shared" si="93"/>
        <v>0</v>
      </c>
      <c r="DY43" s="196">
        <f t="shared" si="93"/>
        <v>0</v>
      </c>
      <c r="DZ43" s="196">
        <f t="shared" si="93"/>
        <v>0</v>
      </c>
      <c r="EA43" s="196">
        <f t="shared" si="93"/>
        <v>0</v>
      </c>
      <c r="EB43" s="196">
        <f t="shared" si="93"/>
        <v>0</v>
      </c>
      <c r="EC43" s="196">
        <f t="shared" si="93"/>
        <v>0</v>
      </c>
      <c r="ED43" s="196">
        <f t="shared" si="93"/>
        <v>0</v>
      </c>
      <c r="EE43" s="196">
        <f t="shared" ref="EE43:GP43" si="94">ROUND(+EE35+EE42,2)</f>
        <v>0</v>
      </c>
      <c r="EF43" s="196">
        <f t="shared" si="94"/>
        <v>0</v>
      </c>
      <c r="EG43" s="196">
        <f t="shared" si="94"/>
        <v>0</v>
      </c>
      <c r="EH43" s="196">
        <f t="shared" si="94"/>
        <v>0</v>
      </c>
      <c r="EI43" s="196">
        <f t="shared" si="94"/>
        <v>0</v>
      </c>
      <c r="EJ43" s="196">
        <f t="shared" si="94"/>
        <v>0</v>
      </c>
      <c r="EK43" s="196">
        <f t="shared" si="94"/>
        <v>0</v>
      </c>
      <c r="EL43" s="196">
        <f t="shared" si="94"/>
        <v>0</v>
      </c>
      <c r="EM43" s="196">
        <f t="shared" si="94"/>
        <v>0</v>
      </c>
      <c r="EN43" s="196">
        <f t="shared" si="94"/>
        <v>0</v>
      </c>
      <c r="EO43" s="196">
        <f t="shared" si="94"/>
        <v>0</v>
      </c>
      <c r="EP43" s="196">
        <f t="shared" si="94"/>
        <v>0</v>
      </c>
      <c r="EQ43" s="196">
        <f t="shared" si="94"/>
        <v>0</v>
      </c>
      <c r="ER43" s="196">
        <f t="shared" si="94"/>
        <v>0</v>
      </c>
      <c r="ES43" s="196">
        <f t="shared" si="94"/>
        <v>0</v>
      </c>
      <c r="ET43" s="196">
        <f t="shared" si="94"/>
        <v>0</v>
      </c>
      <c r="EU43" s="196">
        <f t="shared" si="94"/>
        <v>0</v>
      </c>
      <c r="EV43" s="196">
        <f t="shared" si="94"/>
        <v>0</v>
      </c>
      <c r="EW43" s="196">
        <f t="shared" si="94"/>
        <v>0</v>
      </c>
      <c r="EX43" s="196">
        <f t="shared" si="94"/>
        <v>0</v>
      </c>
      <c r="EY43" s="196">
        <f t="shared" si="94"/>
        <v>0</v>
      </c>
      <c r="EZ43" s="196">
        <f t="shared" si="94"/>
        <v>0</v>
      </c>
      <c r="FA43" s="196">
        <f t="shared" si="94"/>
        <v>0</v>
      </c>
      <c r="FB43" s="196">
        <f t="shared" si="94"/>
        <v>0</v>
      </c>
      <c r="FC43" s="196">
        <f t="shared" si="94"/>
        <v>0</v>
      </c>
      <c r="FD43" s="196">
        <f t="shared" si="94"/>
        <v>0</v>
      </c>
      <c r="FE43" s="196">
        <f t="shared" si="94"/>
        <v>0</v>
      </c>
      <c r="FF43" s="196">
        <f t="shared" si="94"/>
        <v>0</v>
      </c>
      <c r="FG43" s="196">
        <f t="shared" si="94"/>
        <v>0</v>
      </c>
      <c r="FH43" s="196">
        <f t="shared" si="94"/>
        <v>0</v>
      </c>
      <c r="FI43" s="196">
        <f t="shared" si="94"/>
        <v>0</v>
      </c>
      <c r="FJ43" s="196">
        <f t="shared" si="94"/>
        <v>0</v>
      </c>
      <c r="FK43" s="196">
        <f t="shared" si="94"/>
        <v>0</v>
      </c>
      <c r="FL43" s="196">
        <f t="shared" si="94"/>
        <v>0</v>
      </c>
      <c r="FM43" s="196">
        <f t="shared" si="94"/>
        <v>0</v>
      </c>
      <c r="FN43" s="196">
        <f t="shared" si="94"/>
        <v>0</v>
      </c>
      <c r="FO43" s="196">
        <f t="shared" si="94"/>
        <v>0</v>
      </c>
      <c r="FP43" s="196">
        <f t="shared" si="94"/>
        <v>0</v>
      </c>
      <c r="FQ43" s="196">
        <f t="shared" si="94"/>
        <v>0</v>
      </c>
      <c r="FR43" s="196">
        <f t="shared" si="94"/>
        <v>0</v>
      </c>
      <c r="FS43" s="196">
        <f t="shared" si="94"/>
        <v>0</v>
      </c>
      <c r="FT43" s="196">
        <f t="shared" si="94"/>
        <v>0</v>
      </c>
      <c r="FU43" s="196">
        <f t="shared" si="94"/>
        <v>0</v>
      </c>
      <c r="FV43" s="196">
        <f t="shared" si="94"/>
        <v>0</v>
      </c>
      <c r="FW43" s="196">
        <f t="shared" si="94"/>
        <v>0</v>
      </c>
      <c r="FX43" s="196">
        <f t="shared" si="94"/>
        <v>0</v>
      </c>
      <c r="FY43" s="196">
        <f t="shared" si="94"/>
        <v>0</v>
      </c>
      <c r="FZ43" s="196">
        <f t="shared" si="94"/>
        <v>0</v>
      </c>
      <c r="GA43" s="196">
        <f t="shared" si="94"/>
        <v>0</v>
      </c>
      <c r="GB43" s="196">
        <f t="shared" si="94"/>
        <v>0</v>
      </c>
      <c r="GC43" s="196">
        <f t="shared" si="94"/>
        <v>0</v>
      </c>
      <c r="GD43" s="196">
        <f t="shared" si="94"/>
        <v>0</v>
      </c>
      <c r="GE43" s="196">
        <f t="shared" si="94"/>
        <v>0</v>
      </c>
      <c r="GF43" s="196">
        <f t="shared" si="94"/>
        <v>0</v>
      </c>
      <c r="GG43" s="196">
        <f t="shared" si="94"/>
        <v>0</v>
      </c>
      <c r="GH43" s="196">
        <f t="shared" si="94"/>
        <v>0</v>
      </c>
      <c r="GI43" s="196">
        <f t="shared" si="94"/>
        <v>0</v>
      </c>
      <c r="GJ43" s="196">
        <f t="shared" si="94"/>
        <v>0</v>
      </c>
      <c r="GK43" s="196">
        <f t="shared" si="94"/>
        <v>0</v>
      </c>
      <c r="GL43" s="196">
        <f t="shared" si="94"/>
        <v>0</v>
      </c>
      <c r="GM43" s="196">
        <f t="shared" si="94"/>
        <v>0</v>
      </c>
      <c r="GN43" s="196">
        <f t="shared" si="94"/>
        <v>0</v>
      </c>
      <c r="GO43" s="196">
        <f t="shared" si="94"/>
        <v>0</v>
      </c>
      <c r="GP43" s="196">
        <f t="shared" si="94"/>
        <v>0</v>
      </c>
      <c r="GQ43" s="196">
        <f t="shared" ref="GQ43:IX43" si="95">ROUND(+GQ35+GQ42,2)</f>
        <v>0</v>
      </c>
      <c r="GR43" s="196">
        <f t="shared" si="95"/>
        <v>0</v>
      </c>
      <c r="GS43" s="196">
        <f t="shared" si="95"/>
        <v>0</v>
      </c>
      <c r="GT43" s="196">
        <f t="shared" si="95"/>
        <v>0</v>
      </c>
      <c r="GU43" s="196">
        <f t="shared" si="95"/>
        <v>0</v>
      </c>
      <c r="GV43" s="196">
        <f t="shared" si="95"/>
        <v>0</v>
      </c>
      <c r="GW43" s="196">
        <f t="shared" si="95"/>
        <v>0</v>
      </c>
      <c r="GX43" s="196">
        <f t="shared" si="95"/>
        <v>0</v>
      </c>
      <c r="GY43" s="196">
        <f t="shared" si="95"/>
        <v>0</v>
      </c>
      <c r="GZ43" s="196">
        <f t="shared" si="95"/>
        <v>0</v>
      </c>
      <c r="HA43" s="196">
        <f t="shared" si="95"/>
        <v>0</v>
      </c>
      <c r="HB43" s="196">
        <f t="shared" si="95"/>
        <v>0</v>
      </c>
      <c r="HC43" s="196">
        <f t="shared" si="95"/>
        <v>0</v>
      </c>
      <c r="HD43" s="196">
        <f t="shared" si="95"/>
        <v>0</v>
      </c>
      <c r="HE43" s="196">
        <f t="shared" si="95"/>
        <v>0</v>
      </c>
      <c r="HF43" s="196">
        <f t="shared" si="95"/>
        <v>0</v>
      </c>
      <c r="HG43" s="196">
        <f t="shared" si="95"/>
        <v>0</v>
      </c>
      <c r="HH43" s="196">
        <f t="shared" si="95"/>
        <v>0</v>
      </c>
      <c r="HI43" s="196">
        <f t="shared" si="95"/>
        <v>0</v>
      </c>
      <c r="HJ43" s="196">
        <f t="shared" si="95"/>
        <v>0</v>
      </c>
      <c r="HK43" s="196">
        <f t="shared" si="95"/>
        <v>0</v>
      </c>
      <c r="HL43" s="196">
        <f t="shared" si="95"/>
        <v>0</v>
      </c>
      <c r="HM43" s="196">
        <f t="shared" si="95"/>
        <v>0</v>
      </c>
      <c r="HN43" s="196">
        <f t="shared" si="95"/>
        <v>0</v>
      </c>
      <c r="HO43" s="196">
        <f t="shared" si="95"/>
        <v>0</v>
      </c>
      <c r="HP43" s="196">
        <f t="shared" si="95"/>
        <v>108928627.33</v>
      </c>
      <c r="HQ43" s="196">
        <f t="shared" si="95"/>
        <v>101576407.79000001</v>
      </c>
      <c r="HR43" s="196">
        <f t="shared" si="95"/>
        <v>94033135.959999993</v>
      </c>
      <c r="HS43" s="196">
        <f t="shared" si="95"/>
        <v>87074750.140000001</v>
      </c>
      <c r="HT43" s="196">
        <f t="shared" si="95"/>
        <v>80470575.859999999</v>
      </c>
      <c r="HU43" s="196">
        <f t="shared" si="95"/>
        <v>76604602.140000001</v>
      </c>
      <c r="HV43" s="196">
        <f t="shared" si="95"/>
        <v>74260229.439999998</v>
      </c>
      <c r="HW43" s="196">
        <f t="shared" si="95"/>
        <v>72194626.469999999</v>
      </c>
      <c r="HX43" s="196">
        <f t="shared" si="95"/>
        <v>70782032</v>
      </c>
      <c r="HY43" s="196">
        <f t="shared" si="95"/>
        <v>69442289.890000001</v>
      </c>
      <c r="HZ43" s="196">
        <f t="shared" si="95"/>
        <v>67842064.510000005</v>
      </c>
      <c r="IA43" s="196">
        <f t="shared" si="95"/>
        <v>66501318.399999999</v>
      </c>
      <c r="IB43" s="196">
        <f t="shared" si="95"/>
        <v>64071939.090000004</v>
      </c>
      <c r="IC43" s="196">
        <f t="shared" si="95"/>
        <v>61203582.020000003</v>
      </c>
      <c r="ID43" s="196">
        <f t="shared" si="95"/>
        <v>58284598.490000002</v>
      </c>
      <c r="IE43" s="196">
        <f t="shared" si="95"/>
        <v>55155571.630000003</v>
      </c>
      <c r="IF43" s="196">
        <f t="shared" si="95"/>
        <v>52459536.270000003</v>
      </c>
      <c r="IG43" s="196">
        <f t="shared" si="95"/>
        <v>50896852.969999999</v>
      </c>
      <c r="IH43" s="196">
        <f t="shared" si="95"/>
        <v>49816644.350000001</v>
      </c>
      <c r="II43" s="196">
        <f t="shared" si="95"/>
        <v>49149520.340000004</v>
      </c>
      <c r="IJ43" s="196">
        <f t="shared" si="95"/>
        <v>48678217.609999999</v>
      </c>
      <c r="IK43" s="196">
        <f t="shared" si="95"/>
        <v>48173243.189999998</v>
      </c>
      <c r="IL43" s="196">
        <f t="shared" si="95"/>
        <v>47435174.380000003</v>
      </c>
      <c r="IM43" s="196">
        <f t="shared" si="95"/>
        <v>45851110.719999999</v>
      </c>
      <c r="IN43" s="196">
        <f t="shared" si="95"/>
        <v>43519654.579999998</v>
      </c>
      <c r="IO43" s="196">
        <f t="shared" si="95"/>
        <v>40041201.520000003</v>
      </c>
      <c r="IP43" s="196">
        <f t="shared" si="95"/>
        <v>36529949.719999999</v>
      </c>
      <c r="IQ43" s="196">
        <f t="shared" si="95"/>
        <v>33654203.140000001</v>
      </c>
      <c r="IR43" s="196">
        <f t="shared" si="95"/>
        <v>31145068.280000001</v>
      </c>
      <c r="IS43" s="196">
        <f t="shared" si="95"/>
        <v>28980977.940000001</v>
      </c>
      <c r="IT43" s="196">
        <f t="shared" si="95"/>
        <v>27486921.670000002</v>
      </c>
      <c r="IU43" s="196">
        <f t="shared" si="95"/>
        <v>26565060.510000002</v>
      </c>
      <c r="IV43" s="196">
        <f t="shared" si="95"/>
        <v>25915236.030000001</v>
      </c>
      <c r="IW43" s="196">
        <f t="shared" si="95"/>
        <v>25410987.510000002</v>
      </c>
      <c r="IX43" s="196">
        <f t="shared" si="95"/>
        <v>24801019.34</v>
      </c>
      <c r="IY43" s="196">
        <f t="shared" ref="IY43:JI43" si="96">ROUND(+IY35+IY42,2)</f>
        <v>23645589.300000001</v>
      </c>
      <c r="IZ43" s="196">
        <f t="shared" si="96"/>
        <v>20641557.600000001</v>
      </c>
      <c r="JA43" s="196">
        <f t="shared" si="96"/>
        <v>17014598.239999998</v>
      </c>
      <c r="JB43" s="196">
        <f t="shared" si="96"/>
        <v>13810711.529999999</v>
      </c>
      <c r="JC43" s="196">
        <f t="shared" si="96"/>
        <v>10654182.99</v>
      </c>
      <c r="JD43" s="196">
        <f t="shared" si="96"/>
        <v>7742084.5</v>
      </c>
      <c r="JE43" s="196">
        <f t="shared" si="96"/>
        <v>5433807.0199999996</v>
      </c>
      <c r="JF43" s="196">
        <f t="shared" si="96"/>
        <v>4444968.95</v>
      </c>
      <c r="JG43" s="196">
        <f t="shared" si="96"/>
        <v>3601316.7</v>
      </c>
      <c r="JH43" s="196">
        <f t="shared" si="96"/>
        <v>2978530.3</v>
      </c>
      <c r="JI43" s="196">
        <f t="shared" si="96"/>
        <v>2336386.41</v>
      </c>
      <c r="JJ43" s="603"/>
      <c r="JK43" s="594"/>
      <c r="JL43" s="594"/>
      <c r="JM43" s="594"/>
      <c r="JN43" s="594"/>
      <c r="JO43" s="594"/>
      <c r="JP43" s="594"/>
      <c r="JQ43" s="594"/>
      <c r="JR43" s="594"/>
      <c r="JS43" s="594"/>
      <c r="JT43" s="594"/>
      <c r="JU43" s="594"/>
      <c r="JV43" s="594"/>
      <c r="JW43" s="604"/>
      <c r="JX43" s="156"/>
    </row>
    <row r="44" spans="1:285" s="99" customFormat="1" x14ac:dyDescent="0.2">
      <c r="A44" s="49"/>
      <c r="B44" s="49"/>
      <c r="D44" s="196"/>
      <c r="E44" s="196"/>
      <c r="F44" s="196"/>
      <c r="G44" s="196"/>
      <c r="H44" s="196"/>
      <c r="I44" s="196"/>
      <c r="J44" s="196"/>
      <c r="K44" s="196"/>
      <c r="L44" s="196"/>
      <c r="M44" s="196"/>
      <c r="N44" s="196"/>
      <c r="O44" s="196"/>
      <c r="P44" s="196"/>
      <c r="Q44" s="196"/>
      <c r="R44" s="196"/>
      <c r="S44" s="196"/>
      <c r="T44" s="196"/>
      <c r="U44" s="196"/>
      <c r="V44" s="196"/>
      <c r="W44" s="196"/>
      <c r="X44" s="196"/>
      <c r="Y44" s="196"/>
      <c r="Z44" s="196"/>
      <c r="AA44" s="196"/>
      <c r="AB44" s="196"/>
      <c r="AC44" s="196"/>
      <c r="AD44" s="196"/>
      <c r="AE44" s="196"/>
      <c r="AF44" s="196"/>
      <c r="AG44" s="196"/>
      <c r="AH44" s="196"/>
      <c r="AI44" s="196"/>
      <c r="AJ44" s="196"/>
      <c r="AK44" s="196"/>
      <c r="AL44" s="196"/>
      <c r="AM44" s="196"/>
      <c r="AN44" s="196"/>
      <c r="AO44" s="196"/>
      <c r="AP44" s="196"/>
      <c r="AQ44" s="196"/>
      <c r="AR44" s="196"/>
      <c r="AS44" s="196"/>
      <c r="AT44" s="196"/>
      <c r="AU44" s="196"/>
      <c r="AV44" s="196"/>
      <c r="AW44" s="196"/>
      <c r="AX44" s="196"/>
      <c r="AY44" s="196"/>
      <c r="AZ44" s="196"/>
      <c r="BA44" s="196"/>
      <c r="BB44" s="196"/>
      <c r="BC44" s="196"/>
      <c r="BD44" s="196"/>
      <c r="BE44" s="196"/>
      <c r="BF44" s="196"/>
      <c r="BG44" s="196"/>
      <c r="BH44" s="196"/>
      <c r="BI44" s="196"/>
      <c r="BJ44" s="196"/>
      <c r="BK44" s="196"/>
      <c r="BL44" s="196"/>
      <c r="BM44" s="196"/>
      <c r="BN44" s="196"/>
      <c r="BO44" s="196"/>
      <c r="BP44" s="196"/>
      <c r="BQ44" s="196"/>
      <c r="BR44" s="162"/>
      <c r="BS44" s="196"/>
      <c r="BT44" s="196"/>
      <c r="BU44" s="196"/>
      <c r="BV44" s="196"/>
      <c r="BW44" s="196"/>
      <c r="BX44" s="196"/>
      <c r="BY44" s="196"/>
      <c r="BZ44" s="196"/>
      <c r="CA44" s="196"/>
      <c r="CB44" s="196"/>
      <c r="CC44" s="196"/>
      <c r="CD44" s="196"/>
      <c r="CE44" s="196"/>
      <c r="CF44" s="196"/>
      <c r="CG44" s="196"/>
      <c r="CH44" s="196"/>
      <c r="CI44" s="196"/>
      <c r="CJ44" s="196"/>
      <c r="CK44" s="196"/>
      <c r="CL44" s="196"/>
      <c r="CM44" s="196"/>
      <c r="CN44" s="196"/>
      <c r="CO44" s="162"/>
      <c r="CP44" s="196"/>
      <c r="CQ44" s="196"/>
      <c r="CR44" s="196"/>
      <c r="CS44" s="196"/>
      <c r="CT44" s="196"/>
      <c r="CU44" s="196"/>
      <c r="CV44" s="196"/>
      <c r="CW44" s="196"/>
      <c r="CX44" s="196"/>
      <c r="CY44" s="196"/>
      <c r="CZ44" s="196"/>
      <c r="DA44" s="196"/>
      <c r="DB44" s="196"/>
      <c r="DC44" s="196"/>
      <c r="DD44" s="196"/>
      <c r="DE44" s="196"/>
      <c r="DF44" s="196"/>
      <c r="DG44" s="196"/>
      <c r="DH44" s="196"/>
      <c r="DI44" s="196"/>
      <c r="DJ44" s="196"/>
      <c r="DK44" s="196"/>
      <c r="DL44" s="196"/>
      <c r="DM44" s="196"/>
      <c r="DN44" s="196"/>
      <c r="DO44" s="196"/>
      <c r="DP44" s="196"/>
      <c r="DQ44" s="196"/>
      <c r="DR44" s="196"/>
      <c r="DS44" s="196"/>
      <c r="DT44" s="196"/>
      <c r="DU44" s="196"/>
      <c r="DV44" s="196"/>
      <c r="DW44" s="196"/>
      <c r="DX44" s="196"/>
      <c r="DY44" s="196"/>
      <c r="DZ44" s="196"/>
      <c r="EA44" s="196"/>
      <c r="EB44" s="196"/>
      <c r="EC44" s="196"/>
      <c r="ED44" s="196"/>
      <c r="EE44" s="196"/>
      <c r="EF44" s="196"/>
      <c r="EG44" s="196"/>
      <c r="EH44" s="196"/>
      <c r="EI44" s="196"/>
      <c r="EJ44" s="196"/>
      <c r="EK44" s="196"/>
      <c r="EL44" s="196"/>
      <c r="EM44" s="196"/>
      <c r="EN44" s="196"/>
      <c r="EO44" s="196"/>
      <c r="EP44" s="196"/>
      <c r="EQ44" s="196"/>
      <c r="ER44" s="196"/>
      <c r="ES44" s="196"/>
      <c r="ET44" s="196"/>
      <c r="EU44" s="196"/>
      <c r="EV44" s="196"/>
      <c r="EW44" s="196"/>
      <c r="EX44" s="196"/>
      <c r="EY44" s="196"/>
      <c r="EZ44" s="196"/>
      <c r="FA44" s="196"/>
      <c r="FB44" s="196"/>
      <c r="FC44" s="196"/>
      <c r="FD44" s="196"/>
      <c r="FE44" s="196"/>
      <c r="FF44" s="196"/>
      <c r="FG44" s="196"/>
      <c r="FH44" s="196"/>
      <c r="FI44" s="196"/>
      <c r="FJ44" s="196"/>
      <c r="FK44" s="196"/>
      <c r="FL44" s="196"/>
      <c r="FM44" s="196"/>
      <c r="FN44" s="196"/>
      <c r="FO44" s="196"/>
      <c r="FP44" s="196"/>
      <c r="FQ44" s="196"/>
      <c r="FR44" s="196"/>
      <c r="FS44" s="196"/>
      <c r="FT44" s="196"/>
      <c r="FU44" s="196"/>
      <c r="FV44" s="196"/>
      <c r="FW44" s="196"/>
      <c r="FX44" s="196"/>
      <c r="FY44" s="196"/>
      <c r="FZ44" s="196"/>
      <c r="GA44" s="196"/>
      <c r="GB44" s="196"/>
      <c r="GC44" s="196"/>
      <c r="GD44" s="196"/>
      <c r="GE44" s="196"/>
      <c r="GF44" s="196"/>
      <c r="GG44" s="196"/>
      <c r="GH44" s="196"/>
      <c r="GI44" s="196"/>
      <c r="GJ44" s="196"/>
      <c r="GK44" s="196"/>
      <c r="GL44" s="196"/>
      <c r="GM44" s="196"/>
      <c r="GN44" s="196"/>
      <c r="GO44" s="196"/>
      <c r="GP44" s="196"/>
      <c r="GQ44" s="196"/>
      <c r="GR44" s="196"/>
      <c r="GS44" s="196"/>
      <c r="GT44" s="196"/>
      <c r="GU44" s="196"/>
      <c r="GV44" s="196"/>
      <c r="GW44" s="196"/>
      <c r="GX44" s="196"/>
      <c r="GY44" s="196"/>
      <c r="GZ44" s="196"/>
      <c r="HA44" s="196"/>
      <c r="HB44" s="196"/>
      <c r="HC44" s="196"/>
      <c r="HD44" s="196"/>
      <c r="HE44" s="196"/>
      <c r="HF44" s="196"/>
      <c r="HG44" s="196"/>
      <c r="HH44" s="196"/>
      <c r="HI44" s="196"/>
      <c r="HJ44" s="196"/>
      <c r="HK44" s="196"/>
      <c r="HL44" s="196"/>
      <c r="HM44" s="196"/>
      <c r="HN44" s="196"/>
      <c r="HO44" s="196"/>
      <c r="HP44" s="196"/>
      <c r="HQ44" s="196"/>
      <c r="HR44" s="196"/>
      <c r="HS44" s="196"/>
      <c r="HT44" s="196"/>
      <c r="HU44" s="196"/>
      <c r="HV44" s="196"/>
      <c r="HW44" s="196"/>
      <c r="HX44" s="196"/>
      <c r="HY44" s="196"/>
      <c r="HZ44" s="196"/>
      <c r="IA44" s="196"/>
      <c r="IB44" s="196"/>
      <c r="IC44" s="196"/>
      <c r="ID44" s="196"/>
      <c r="IE44" s="196"/>
      <c r="IF44" s="196"/>
      <c r="IG44" s="196"/>
      <c r="IH44" s="196"/>
      <c r="II44" s="196"/>
      <c r="IJ44" s="196"/>
      <c r="IK44" s="196"/>
      <c r="IL44" s="196"/>
      <c r="IM44" s="196"/>
      <c r="IN44" s="196"/>
      <c r="IO44" s="196"/>
      <c r="IP44" s="196"/>
      <c r="IQ44" s="196"/>
      <c r="IR44" s="196"/>
      <c r="IS44" s="196"/>
      <c r="IT44" s="196"/>
      <c r="IU44" s="196"/>
      <c r="IV44" s="196"/>
      <c r="IW44" s="196"/>
      <c r="IX44" s="196"/>
      <c r="IY44" s="196"/>
      <c r="IZ44" s="196"/>
      <c r="JA44" s="196"/>
      <c r="JB44" s="196"/>
      <c r="JC44" s="196"/>
      <c r="JD44" s="196"/>
      <c r="JE44" s="196"/>
      <c r="JF44" s="196"/>
      <c r="JG44" s="196"/>
      <c r="JH44" s="196"/>
      <c r="JI44" s="196"/>
      <c r="JJ44" s="603"/>
      <c r="JK44" s="594"/>
      <c r="JL44" s="594"/>
      <c r="JM44" s="594"/>
      <c r="JN44" s="594"/>
      <c r="JO44" s="594"/>
      <c r="JP44" s="594"/>
      <c r="JQ44" s="594"/>
      <c r="JR44" s="594"/>
      <c r="JS44" s="594"/>
      <c r="JT44" s="594"/>
      <c r="JU44" s="594"/>
      <c r="JV44" s="594"/>
      <c r="JW44" s="604"/>
      <c r="JX44" s="156"/>
    </row>
    <row r="45" spans="1:285" s="99" customFormat="1" x14ac:dyDescent="0.2">
      <c r="A45" s="47" t="s">
        <v>356</v>
      </c>
      <c r="B45" s="49"/>
      <c r="C45" s="49">
        <v>19100212</v>
      </c>
      <c r="D45" s="40"/>
      <c r="E45" s="76"/>
      <c r="F45" s="76"/>
      <c r="G45" s="76"/>
      <c r="H45" s="76"/>
      <c r="I45" s="76"/>
      <c r="J45" s="76"/>
      <c r="K45" s="76"/>
      <c r="L45" s="76"/>
      <c r="M45" s="76"/>
      <c r="N45" s="76"/>
      <c r="O45" s="76"/>
      <c r="P45" s="76"/>
      <c r="Q45" s="76"/>
      <c r="R45" s="76"/>
      <c r="S45" s="76"/>
      <c r="T45" s="76"/>
      <c r="U45" s="76"/>
      <c r="V45" s="76"/>
      <c r="W45" s="76"/>
      <c r="X45" s="76"/>
      <c r="Y45" s="76"/>
      <c r="Z45" s="76"/>
      <c r="AA45" s="76"/>
      <c r="AB45" s="76"/>
      <c r="AC45" s="76"/>
      <c r="AD45" s="76"/>
      <c r="AE45" s="76"/>
      <c r="AF45" s="76"/>
      <c r="AG45" s="76"/>
      <c r="AH45" s="76"/>
      <c r="AI45" s="76"/>
      <c r="AJ45" s="76"/>
      <c r="AK45" s="76"/>
      <c r="AL45" s="76"/>
      <c r="AM45" s="76"/>
      <c r="AN45" s="76"/>
      <c r="AO45" s="76"/>
      <c r="AP45" s="76"/>
      <c r="AQ45" s="76"/>
      <c r="AR45" s="76"/>
      <c r="AS45" s="76"/>
      <c r="AT45" s="76"/>
      <c r="AU45" s="76"/>
      <c r="AV45" s="76"/>
      <c r="AW45" s="76"/>
      <c r="AX45" s="76"/>
      <c r="AY45" s="76"/>
      <c r="AZ45" s="162"/>
      <c r="BA45" s="162"/>
      <c r="BB45" s="162"/>
      <c r="BC45" s="162"/>
      <c r="BD45" s="162"/>
      <c r="BE45" s="162"/>
      <c r="BF45" s="162"/>
      <c r="BG45" s="162"/>
      <c r="BH45" s="162"/>
      <c r="BI45" s="162"/>
      <c r="BJ45" s="162"/>
      <c r="BK45" s="162"/>
      <c r="BL45" s="162"/>
      <c r="BM45" s="162"/>
      <c r="BN45" s="162"/>
      <c r="BO45" s="162"/>
      <c r="BP45" s="162"/>
      <c r="BQ45" s="162"/>
      <c r="BR45" s="162"/>
      <c r="BS45" s="162"/>
      <c r="BT45" s="162"/>
      <c r="BU45" s="162"/>
      <c r="BV45" s="162"/>
      <c r="BW45" s="162"/>
      <c r="BX45" s="162"/>
      <c r="BY45" s="162"/>
      <c r="BZ45" s="162"/>
      <c r="CA45" s="162"/>
      <c r="CB45" s="162"/>
      <c r="CC45" s="162"/>
      <c r="CD45" s="162"/>
      <c r="CE45" s="162"/>
      <c r="CF45" s="162"/>
      <c r="CG45" s="162"/>
      <c r="CH45" s="162"/>
      <c r="CI45" s="162"/>
      <c r="CJ45" s="162"/>
      <c r="CK45" s="162"/>
      <c r="CL45" s="162"/>
      <c r="CM45" s="162"/>
      <c r="CN45" s="162"/>
      <c r="CO45" s="162"/>
      <c r="CP45" s="162"/>
      <c r="CQ45" s="162"/>
      <c r="CR45" s="162"/>
      <c r="CS45" s="162"/>
      <c r="CT45" s="162"/>
      <c r="CU45" s="162"/>
      <c r="CV45" s="162"/>
      <c r="CW45" s="162"/>
      <c r="CX45" s="162"/>
      <c r="CY45" s="162"/>
      <c r="CZ45" s="162"/>
      <c r="DA45" s="162"/>
      <c r="DB45" s="162"/>
      <c r="DC45" s="162"/>
      <c r="DD45" s="162"/>
      <c r="DE45" s="162"/>
      <c r="DF45" s="162"/>
      <c r="DG45" s="162"/>
      <c r="DH45" s="162"/>
      <c r="DI45" s="162"/>
      <c r="DJ45" s="162"/>
      <c r="DK45" s="162"/>
      <c r="DL45" s="196"/>
      <c r="DM45" s="196"/>
      <c r="DN45" s="196"/>
      <c r="DO45" s="196"/>
      <c r="DP45" s="196"/>
      <c r="DQ45" s="196"/>
      <c r="DR45" s="196"/>
      <c r="DS45" s="196"/>
      <c r="DT45" s="196"/>
      <c r="DU45" s="196"/>
      <c r="DV45" s="196"/>
      <c r="DW45" s="196"/>
      <c r="DX45" s="196"/>
      <c r="DY45" s="196"/>
      <c r="DZ45" s="196"/>
      <c r="EA45" s="196"/>
      <c r="EB45" s="196"/>
      <c r="EC45" s="196"/>
      <c r="ED45" s="196"/>
      <c r="EE45" s="196"/>
      <c r="EF45" s="196"/>
      <c r="EG45" s="196"/>
      <c r="EH45" s="196"/>
      <c r="EI45" s="196"/>
      <c r="EJ45" s="196"/>
      <c r="EK45" s="196"/>
      <c r="EL45" s="196"/>
      <c r="EM45" s="196"/>
      <c r="EN45" s="196"/>
      <c r="EO45" s="196"/>
      <c r="EP45" s="196"/>
      <c r="EQ45" s="196"/>
      <c r="ER45" s="196"/>
      <c r="ES45" s="196"/>
      <c r="ET45" s="196"/>
      <c r="EU45" s="196"/>
      <c r="EV45" s="196"/>
      <c r="EW45" s="196"/>
      <c r="EX45" s="196"/>
      <c r="EY45" s="196"/>
      <c r="EZ45" s="196"/>
      <c r="FA45" s="196"/>
      <c r="FB45" s="196"/>
      <c r="FC45" s="196"/>
      <c r="FD45" s="196"/>
      <c r="FE45" s="196"/>
      <c r="FF45" s="196"/>
      <c r="FG45" s="196"/>
      <c r="FH45" s="196"/>
      <c r="FI45" s="196"/>
      <c r="FJ45" s="196"/>
      <c r="FK45" s="196"/>
      <c r="FL45" s="196"/>
      <c r="FM45" s="196"/>
      <c r="FN45" s="196"/>
      <c r="FO45" s="196"/>
      <c r="FP45" s="196"/>
      <c r="FQ45" s="196"/>
      <c r="FR45" s="196"/>
      <c r="FS45" s="196"/>
      <c r="FT45" s="196"/>
      <c r="FU45" s="196"/>
      <c r="FV45" s="196"/>
      <c r="FW45" s="196"/>
      <c r="FX45" s="196"/>
      <c r="FY45" s="196"/>
      <c r="FZ45" s="196"/>
      <c r="GA45" s="196"/>
      <c r="GB45" s="196"/>
      <c r="GC45" s="196"/>
      <c r="GD45" s="196"/>
      <c r="GE45" s="196"/>
      <c r="GF45" s="196"/>
      <c r="GG45" s="196"/>
      <c r="GH45" s="196"/>
      <c r="GI45" s="196"/>
      <c r="GJ45" s="196"/>
      <c r="GK45" s="196"/>
      <c r="GL45" s="196"/>
      <c r="GM45" s="196"/>
      <c r="GN45" s="196"/>
      <c r="GO45" s="196"/>
      <c r="GP45" s="196"/>
      <c r="GQ45" s="196"/>
      <c r="GR45" s="196"/>
      <c r="GS45" s="196"/>
      <c r="GT45" s="196"/>
      <c r="GU45" s="196"/>
      <c r="GV45" s="196"/>
      <c r="GW45" s="196"/>
      <c r="GX45" s="196"/>
      <c r="GY45" s="196"/>
      <c r="GZ45" s="196"/>
      <c r="HA45" s="196"/>
      <c r="HB45" s="196"/>
      <c r="HC45" s="196"/>
      <c r="HD45" s="196"/>
      <c r="HE45" s="196"/>
      <c r="HF45" s="196"/>
      <c r="HG45" s="196"/>
      <c r="HH45" s="196"/>
      <c r="HI45" s="196"/>
      <c r="HJ45" s="196"/>
      <c r="HK45" s="196"/>
      <c r="HL45" s="196"/>
      <c r="HM45" s="196"/>
      <c r="HN45" s="196"/>
      <c r="HO45" s="196"/>
      <c r="HP45" s="196"/>
      <c r="HQ45" s="196"/>
      <c r="HR45" s="196"/>
      <c r="HS45" s="196"/>
      <c r="HT45" s="196"/>
      <c r="HU45" s="196"/>
      <c r="HV45" s="196"/>
      <c r="HW45" s="196"/>
      <c r="HX45" s="196"/>
      <c r="HY45" s="196"/>
      <c r="HZ45" s="196"/>
      <c r="IA45" s="196"/>
      <c r="IB45" s="196"/>
      <c r="IC45" s="196"/>
      <c r="ID45" s="196"/>
      <c r="IE45" s="196"/>
      <c r="IF45" s="196"/>
      <c r="IG45" s="196"/>
      <c r="IH45" s="196"/>
      <c r="II45" s="196"/>
      <c r="IJ45" s="196"/>
      <c r="IK45" s="196"/>
      <c r="IL45" s="196"/>
      <c r="IM45" s="196"/>
      <c r="IN45" s="196"/>
      <c r="IO45" s="196"/>
      <c r="IP45" s="196"/>
      <c r="IQ45" s="196"/>
      <c r="IR45" s="196"/>
      <c r="IS45" s="196"/>
      <c r="IT45" s="196"/>
      <c r="IU45" s="196"/>
      <c r="IV45" s="196"/>
      <c r="IW45" s="196"/>
      <c r="IX45" s="196"/>
      <c r="IY45" s="196"/>
      <c r="IZ45" s="196"/>
      <c r="JA45" s="196"/>
      <c r="JB45" s="196"/>
      <c r="JC45" s="196"/>
      <c r="JD45" s="196"/>
      <c r="JE45" s="196"/>
      <c r="JF45" s="196"/>
      <c r="JG45" s="196"/>
      <c r="JH45" s="196"/>
      <c r="JI45" s="196"/>
      <c r="JJ45" s="603"/>
      <c r="JK45" s="594"/>
      <c r="JL45" s="594"/>
      <c r="JM45" s="594"/>
      <c r="JN45" s="594"/>
      <c r="JO45" s="594"/>
      <c r="JP45" s="594"/>
      <c r="JQ45" s="594"/>
      <c r="JR45" s="594"/>
      <c r="JS45" s="594"/>
      <c r="JT45" s="594"/>
      <c r="JU45" s="594"/>
      <c r="JV45" s="594"/>
      <c r="JW45" s="604"/>
      <c r="JX45" s="156"/>
    </row>
    <row r="46" spans="1:285" s="99" customFormat="1" x14ac:dyDescent="0.2">
      <c r="A46" s="49"/>
      <c r="B46" s="49" t="s">
        <v>204</v>
      </c>
      <c r="C46" s="49"/>
      <c r="D46" s="41">
        <v>-24215579</v>
      </c>
      <c r="E46" s="76"/>
      <c r="F46" s="76"/>
      <c r="G46" s="76"/>
      <c r="H46" s="76"/>
      <c r="I46" s="76"/>
      <c r="J46" s="76"/>
      <c r="K46" s="76"/>
      <c r="L46" s="76"/>
      <c r="M46" s="76"/>
      <c r="N46" s="76"/>
      <c r="O46" s="76"/>
      <c r="P46" s="76"/>
      <c r="Q46" s="76"/>
      <c r="R46" s="76"/>
      <c r="S46" s="76"/>
      <c r="T46" s="76"/>
      <c r="U46" s="76"/>
      <c r="V46" s="76"/>
      <c r="W46" s="76"/>
      <c r="X46" s="76"/>
      <c r="Y46" s="76"/>
      <c r="Z46" s="76"/>
      <c r="AA46" s="76"/>
      <c r="AB46" s="76"/>
      <c r="AC46" s="76"/>
      <c r="AD46" s="76"/>
      <c r="AE46" s="76"/>
      <c r="AF46" s="76"/>
      <c r="AG46" s="76"/>
      <c r="AH46" s="76"/>
      <c r="AI46" s="76"/>
      <c r="AJ46" s="76"/>
      <c r="AK46" s="76"/>
      <c r="AL46" s="76"/>
      <c r="AM46" s="76"/>
      <c r="AN46" s="76"/>
      <c r="AO46" s="76"/>
      <c r="AP46" s="76"/>
      <c r="AQ46" s="76"/>
      <c r="AR46" s="76"/>
      <c r="AS46" s="76"/>
      <c r="AT46" s="76"/>
      <c r="AU46" s="76"/>
      <c r="AV46" s="76"/>
      <c r="AW46" s="76"/>
      <c r="AX46" s="76"/>
      <c r="AY46" s="76"/>
      <c r="AZ46" s="162"/>
      <c r="BA46" s="162"/>
      <c r="BB46" s="162"/>
      <c r="BC46" s="162"/>
      <c r="BD46" s="162"/>
      <c r="BE46" s="162"/>
      <c r="BF46" s="162"/>
      <c r="BG46" s="162"/>
      <c r="BH46" s="162"/>
      <c r="BI46" s="162"/>
      <c r="BJ46" s="162"/>
      <c r="BK46" s="162"/>
      <c r="BL46" s="162"/>
      <c r="BM46" s="162"/>
      <c r="BN46" s="162"/>
      <c r="BO46" s="162"/>
      <c r="BP46" s="162"/>
      <c r="BQ46" s="162"/>
      <c r="BR46" s="162"/>
      <c r="BS46" s="162"/>
      <c r="BT46" s="162"/>
      <c r="BU46" s="162"/>
      <c r="BV46" s="162"/>
      <c r="BW46" s="162"/>
      <c r="BX46" s="162"/>
      <c r="BY46" s="162"/>
      <c r="BZ46" s="162"/>
      <c r="CA46" s="162"/>
      <c r="CB46" s="162"/>
      <c r="CC46" s="162"/>
      <c r="CD46" s="162"/>
      <c r="CE46" s="162"/>
      <c r="CF46" s="162"/>
      <c r="CG46" s="162"/>
      <c r="CH46" s="162"/>
      <c r="CI46" s="162"/>
      <c r="CJ46" s="162"/>
      <c r="CK46" s="162"/>
      <c r="CL46" s="162"/>
      <c r="CM46" s="162"/>
      <c r="CN46" s="162"/>
      <c r="CO46" s="162"/>
      <c r="CP46" s="162"/>
      <c r="CQ46" s="162"/>
      <c r="CR46" s="162"/>
      <c r="CS46" s="162"/>
      <c r="CT46" s="162"/>
      <c r="CU46" s="162"/>
      <c r="CV46" s="162"/>
      <c r="CW46" s="162"/>
      <c r="CX46" s="162"/>
      <c r="CY46" s="162"/>
      <c r="CZ46" s="162"/>
      <c r="DA46" s="162"/>
      <c r="DB46" s="162"/>
      <c r="DC46" s="162"/>
      <c r="DD46" s="162"/>
      <c r="DE46" s="162"/>
      <c r="DF46" s="162"/>
      <c r="DG46" s="162"/>
      <c r="DH46" s="162"/>
      <c r="DI46" s="162"/>
      <c r="DJ46" s="162"/>
      <c r="DK46" s="162"/>
      <c r="DL46" s="196"/>
      <c r="DM46" s="196"/>
      <c r="DN46" s="196"/>
      <c r="DO46" s="196"/>
      <c r="DP46" s="196"/>
      <c r="DQ46" s="196"/>
      <c r="DR46" s="196"/>
      <c r="DS46" s="196"/>
      <c r="DT46" s="196"/>
      <c r="DU46" s="196"/>
      <c r="DV46" s="196"/>
      <c r="DW46" s="196"/>
      <c r="DX46" s="196"/>
      <c r="DY46" s="196"/>
      <c r="DZ46" s="196"/>
      <c r="EA46" s="196"/>
      <c r="EB46" s="196"/>
      <c r="EC46" s="196"/>
      <c r="ED46" s="196"/>
      <c r="EE46" s="196"/>
      <c r="EF46" s="196"/>
      <c r="EG46" s="196"/>
      <c r="EH46" s="196"/>
      <c r="EI46" s="196"/>
      <c r="EJ46" s="196"/>
      <c r="EK46" s="196"/>
      <c r="EL46" s="196"/>
      <c r="EM46" s="196"/>
      <c r="EN46" s="196"/>
      <c r="EO46" s="196"/>
      <c r="EP46" s="196"/>
      <c r="EQ46" s="196"/>
      <c r="ER46" s="196"/>
      <c r="ES46" s="196"/>
      <c r="ET46" s="196"/>
      <c r="EU46" s="196"/>
      <c r="EV46" s="196"/>
      <c r="EW46" s="196"/>
      <c r="EX46" s="196"/>
      <c r="EY46" s="196"/>
      <c r="EZ46" s="196"/>
      <c r="FA46" s="196"/>
      <c r="FB46" s="196"/>
      <c r="FC46" s="196"/>
      <c r="FD46" s="196"/>
      <c r="FE46" s="196"/>
      <c r="FF46" s="196"/>
      <c r="FG46" s="196"/>
      <c r="FH46" s="196"/>
      <c r="FI46" s="196"/>
      <c r="FJ46" s="196"/>
      <c r="FK46" s="196"/>
      <c r="FL46" s="196"/>
      <c r="FM46" s="196"/>
      <c r="FN46" s="196"/>
      <c r="FO46" s="196"/>
      <c r="FP46" s="196"/>
      <c r="FQ46" s="196"/>
      <c r="FR46" s="196"/>
      <c r="FS46" s="196"/>
      <c r="FT46" s="196"/>
      <c r="FU46" s="196"/>
      <c r="FV46" s="196"/>
      <c r="FW46" s="196"/>
      <c r="FX46" s="196"/>
      <c r="FY46" s="196"/>
      <c r="FZ46" s="196"/>
      <c r="GA46" s="196"/>
      <c r="GB46" s="196"/>
      <c r="GC46" s="196"/>
      <c r="GD46" s="196"/>
      <c r="GE46" s="196"/>
      <c r="GF46" s="196"/>
      <c r="GG46" s="196"/>
      <c r="GH46" s="196"/>
      <c r="GI46" s="196"/>
      <c r="GJ46" s="196"/>
      <c r="GK46" s="196"/>
      <c r="GL46" s="196"/>
      <c r="GM46" s="196"/>
      <c r="GN46" s="196"/>
      <c r="GO46" s="196"/>
      <c r="GP46" s="196"/>
      <c r="GQ46" s="196"/>
      <c r="GR46" s="196"/>
      <c r="GS46" s="196"/>
      <c r="GT46" s="196"/>
      <c r="GU46" s="196"/>
      <c r="GV46" s="196"/>
      <c r="GW46" s="196"/>
      <c r="GX46" s="196"/>
      <c r="GY46" s="196"/>
      <c r="GZ46" s="196"/>
      <c r="HA46" s="196"/>
      <c r="HB46" s="196"/>
      <c r="HC46" s="196"/>
      <c r="HD46" s="196"/>
      <c r="HE46" s="196"/>
      <c r="HF46" s="196"/>
      <c r="HG46" s="196"/>
      <c r="HH46" s="196"/>
      <c r="HI46" s="196"/>
      <c r="HJ46" s="196"/>
      <c r="HK46" s="196"/>
      <c r="HL46" s="196"/>
      <c r="HM46" s="196"/>
      <c r="HN46" s="196"/>
      <c r="HO46" s="196"/>
      <c r="HP46" s="196"/>
      <c r="HQ46" s="196"/>
      <c r="HR46" s="196"/>
      <c r="HS46" s="196"/>
      <c r="HT46" s="196"/>
      <c r="HU46" s="196"/>
      <c r="HV46" s="196"/>
      <c r="HW46" s="196"/>
      <c r="HX46" s="196"/>
      <c r="HY46" s="196"/>
      <c r="HZ46" s="196"/>
      <c r="IA46" s="196"/>
      <c r="IB46" s="196"/>
      <c r="IC46" s="196"/>
      <c r="ID46" s="196"/>
      <c r="IE46" s="196"/>
      <c r="IF46" s="196"/>
      <c r="IG46" s="196"/>
      <c r="IH46" s="196"/>
      <c r="II46" s="196"/>
      <c r="IJ46" s="196"/>
      <c r="IK46" s="196"/>
      <c r="IL46" s="196"/>
      <c r="IM46" s="196"/>
      <c r="IN46" s="196"/>
      <c r="IO46" s="196"/>
      <c r="IP46" s="196"/>
      <c r="IQ46" s="196"/>
      <c r="IR46" s="196"/>
      <c r="IS46" s="196"/>
      <c r="IT46" s="196"/>
      <c r="IU46" s="196"/>
      <c r="IV46" s="196"/>
      <c r="IW46" s="196"/>
      <c r="IX46" s="196"/>
      <c r="IY46" s="196"/>
      <c r="IZ46" s="196"/>
      <c r="JA46" s="196"/>
      <c r="JB46" s="196">
        <v>-24215579</v>
      </c>
      <c r="JC46" s="196">
        <f>ROUND(+JB53,2)</f>
        <v>-26740872.440000001</v>
      </c>
      <c r="JD46" s="196">
        <f t="shared" ref="JD46:JI46" si="97">ROUND(+JC53,2)</f>
        <v>-26774316.07</v>
      </c>
      <c r="JE46" s="196">
        <f t="shared" si="97"/>
        <v>-27052035.420000002</v>
      </c>
      <c r="JF46" s="196">
        <f t="shared" si="97"/>
        <v>-27217082.57</v>
      </c>
      <c r="JG46" s="196">
        <f t="shared" si="97"/>
        <v>-27387631.300000001</v>
      </c>
      <c r="JH46" s="196">
        <f t="shared" si="97"/>
        <v>-27552678.449999999</v>
      </c>
      <c r="JI46" s="196">
        <f t="shared" si="97"/>
        <v>-27735051.890000001</v>
      </c>
      <c r="JJ46" s="603"/>
      <c r="JK46" s="594"/>
      <c r="JL46" s="594"/>
      <c r="JM46" s="594"/>
      <c r="JN46" s="594"/>
      <c r="JO46" s="594"/>
      <c r="JP46" s="594"/>
      <c r="JQ46" s="594"/>
      <c r="JR46" s="594"/>
      <c r="JS46" s="594"/>
      <c r="JT46" s="594"/>
      <c r="JU46" s="594"/>
      <c r="JV46" s="594"/>
      <c r="JW46" s="604"/>
      <c r="JX46" s="156"/>
    </row>
    <row r="47" spans="1:285" s="99" customFormat="1" x14ac:dyDescent="0.2">
      <c r="A47" s="49"/>
      <c r="B47" s="49" t="s">
        <v>366</v>
      </c>
      <c r="C47" s="49"/>
      <c r="D47" s="41"/>
      <c r="E47" s="76"/>
      <c r="F47" s="76"/>
      <c r="G47" s="76"/>
      <c r="H47" s="76"/>
      <c r="I47" s="76"/>
      <c r="J47" s="76"/>
      <c r="K47" s="76"/>
      <c r="L47" s="76"/>
      <c r="M47" s="76"/>
      <c r="N47" s="76"/>
      <c r="O47" s="76"/>
      <c r="P47" s="76"/>
      <c r="Q47" s="76"/>
      <c r="R47" s="76"/>
      <c r="S47" s="76"/>
      <c r="T47" s="76"/>
      <c r="U47" s="76"/>
      <c r="V47" s="76"/>
      <c r="W47" s="76"/>
      <c r="X47" s="76"/>
      <c r="Y47" s="76"/>
      <c r="Z47" s="76"/>
      <c r="AA47" s="76"/>
      <c r="AB47" s="76"/>
      <c r="AC47" s="76"/>
      <c r="AD47" s="76"/>
      <c r="AE47" s="76"/>
      <c r="AF47" s="76"/>
      <c r="AG47" s="76"/>
      <c r="AH47" s="76"/>
      <c r="AI47" s="76"/>
      <c r="AJ47" s="76"/>
      <c r="AK47" s="76"/>
      <c r="AL47" s="76"/>
      <c r="AM47" s="76"/>
      <c r="AN47" s="76"/>
      <c r="AO47" s="76"/>
      <c r="AP47" s="76"/>
      <c r="AQ47" s="76"/>
      <c r="AR47" s="76"/>
      <c r="AS47" s="76"/>
      <c r="AT47" s="76"/>
      <c r="AU47" s="76"/>
      <c r="AV47" s="76"/>
      <c r="AW47" s="76"/>
      <c r="AX47" s="76"/>
      <c r="AY47" s="76"/>
      <c r="AZ47" s="162"/>
      <c r="BA47" s="162"/>
      <c r="BB47" s="162"/>
      <c r="BC47" s="162"/>
      <c r="BD47" s="162"/>
      <c r="BE47" s="162"/>
      <c r="BF47" s="162"/>
      <c r="BG47" s="162"/>
      <c r="BH47" s="162"/>
      <c r="BI47" s="162"/>
      <c r="BJ47" s="162"/>
      <c r="BK47" s="162"/>
      <c r="BL47" s="162"/>
      <c r="BM47" s="162"/>
      <c r="BN47" s="162"/>
      <c r="BO47" s="162"/>
      <c r="BP47" s="162"/>
      <c r="BQ47" s="162"/>
      <c r="BR47" s="162"/>
      <c r="BS47" s="162"/>
      <c r="BT47" s="162"/>
      <c r="BU47" s="162"/>
      <c r="BV47" s="162"/>
      <c r="BW47" s="162"/>
      <c r="BX47" s="162"/>
      <c r="BY47" s="162"/>
      <c r="BZ47" s="162"/>
      <c r="CA47" s="162"/>
      <c r="CB47" s="162"/>
      <c r="CC47" s="162"/>
      <c r="CD47" s="162"/>
      <c r="CE47" s="162"/>
      <c r="CF47" s="162"/>
      <c r="CG47" s="162"/>
      <c r="CH47" s="162"/>
      <c r="CI47" s="162"/>
      <c r="CJ47" s="162"/>
      <c r="CK47" s="162"/>
      <c r="CL47" s="162"/>
      <c r="CM47" s="162"/>
      <c r="CN47" s="162"/>
      <c r="CO47" s="162"/>
      <c r="CP47" s="162"/>
      <c r="CQ47" s="162"/>
      <c r="CR47" s="162"/>
      <c r="CS47" s="162"/>
      <c r="CT47" s="162"/>
      <c r="CU47" s="162"/>
      <c r="CV47" s="162"/>
      <c r="CW47" s="162"/>
      <c r="CX47" s="162"/>
      <c r="CY47" s="162"/>
      <c r="CZ47" s="162"/>
      <c r="DA47" s="162"/>
      <c r="DB47" s="162"/>
      <c r="DC47" s="162"/>
      <c r="DD47" s="162"/>
      <c r="DE47" s="162"/>
      <c r="DF47" s="162"/>
      <c r="DG47" s="162"/>
      <c r="DH47" s="162"/>
      <c r="DI47" s="162"/>
      <c r="DJ47" s="162"/>
      <c r="DK47" s="162"/>
      <c r="DL47" s="196"/>
      <c r="DM47" s="196"/>
      <c r="DN47" s="196"/>
      <c r="DO47" s="196"/>
      <c r="DP47" s="196"/>
      <c r="DQ47" s="196"/>
      <c r="DR47" s="196"/>
      <c r="DS47" s="196"/>
      <c r="DT47" s="196"/>
      <c r="DU47" s="196"/>
      <c r="DV47" s="196"/>
      <c r="DW47" s="196"/>
      <c r="DX47" s="196"/>
      <c r="DY47" s="196"/>
      <c r="DZ47" s="196"/>
      <c r="EA47" s="196"/>
      <c r="EB47" s="196"/>
      <c r="EC47" s="196"/>
      <c r="ED47" s="196"/>
      <c r="EE47" s="196"/>
      <c r="EF47" s="196"/>
      <c r="EG47" s="196"/>
      <c r="EH47" s="196"/>
      <c r="EI47" s="196"/>
      <c r="EJ47" s="196"/>
      <c r="EK47" s="196"/>
      <c r="EL47" s="196"/>
      <c r="EM47" s="196"/>
      <c r="EN47" s="196"/>
      <c r="EO47" s="196"/>
      <c r="EP47" s="196"/>
      <c r="EQ47" s="196"/>
      <c r="ER47" s="196"/>
      <c r="ES47" s="196"/>
      <c r="ET47" s="196"/>
      <c r="EU47" s="196"/>
      <c r="EV47" s="196"/>
      <c r="EW47" s="196"/>
      <c r="EX47" s="196"/>
      <c r="EY47" s="196"/>
      <c r="EZ47" s="196"/>
      <c r="FA47" s="196"/>
      <c r="FB47" s="196"/>
      <c r="FC47" s="196"/>
      <c r="FD47" s="196"/>
      <c r="FE47" s="196"/>
      <c r="FF47" s="196"/>
      <c r="FG47" s="196"/>
      <c r="FH47" s="196"/>
      <c r="FI47" s="196"/>
      <c r="FJ47" s="196"/>
      <c r="FK47" s="196"/>
      <c r="FL47" s="196"/>
      <c r="FM47" s="196"/>
      <c r="FN47" s="196"/>
      <c r="FO47" s="196"/>
      <c r="FP47" s="196"/>
      <c r="FQ47" s="196"/>
      <c r="FR47" s="196"/>
      <c r="FS47" s="196"/>
      <c r="FT47" s="196"/>
      <c r="FU47" s="196"/>
      <c r="FV47" s="196"/>
      <c r="FW47" s="196"/>
      <c r="FX47" s="196"/>
      <c r="FY47" s="196"/>
      <c r="FZ47" s="196"/>
      <c r="GA47" s="196"/>
      <c r="GB47" s="196"/>
      <c r="GC47" s="196"/>
      <c r="GD47" s="196"/>
      <c r="GE47" s="196"/>
      <c r="GF47" s="196"/>
      <c r="GG47" s="196"/>
      <c r="GH47" s="196"/>
      <c r="GI47" s="196"/>
      <c r="GJ47" s="196"/>
      <c r="GK47" s="196"/>
      <c r="GL47" s="196"/>
      <c r="GM47" s="196"/>
      <c r="GN47" s="196"/>
      <c r="GO47" s="196"/>
      <c r="GP47" s="196"/>
      <c r="GQ47" s="196"/>
      <c r="GR47" s="196"/>
      <c r="GS47" s="196"/>
      <c r="GT47" s="196"/>
      <c r="GU47" s="196"/>
      <c r="GV47" s="196"/>
      <c r="GW47" s="196"/>
      <c r="GX47" s="196"/>
      <c r="GY47" s="196"/>
      <c r="GZ47" s="196"/>
      <c r="HA47" s="196"/>
      <c r="HB47" s="196"/>
      <c r="HC47" s="196"/>
      <c r="HD47" s="196"/>
      <c r="HE47" s="196"/>
      <c r="HF47" s="196"/>
      <c r="HG47" s="196"/>
      <c r="HH47" s="196"/>
      <c r="HI47" s="196"/>
      <c r="HJ47" s="196"/>
      <c r="HK47" s="196"/>
      <c r="HL47" s="196"/>
      <c r="HM47" s="196"/>
      <c r="HN47" s="196"/>
      <c r="HO47" s="196"/>
      <c r="HP47" s="196"/>
      <c r="HQ47" s="196"/>
      <c r="HR47" s="196"/>
      <c r="HS47" s="196"/>
      <c r="HT47" s="196"/>
      <c r="HU47" s="196"/>
      <c r="HV47" s="196"/>
      <c r="HW47" s="196"/>
      <c r="HX47" s="196"/>
      <c r="HY47" s="196"/>
      <c r="HZ47" s="196"/>
      <c r="IA47" s="196"/>
      <c r="IB47" s="196"/>
      <c r="IC47" s="196"/>
      <c r="ID47" s="196"/>
      <c r="IE47" s="196"/>
      <c r="IF47" s="196"/>
      <c r="IG47" s="196"/>
      <c r="IH47" s="196"/>
      <c r="II47" s="196"/>
      <c r="IJ47" s="196"/>
      <c r="IK47" s="196"/>
      <c r="IL47" s="196"/>
      <c r="IM47" s="196"/>
      <c r="IN47" s="196"/>
      <c r="IO47" s="196"/>
      <c r="IP47" s="196"/>
      <c r="IQ47" s="196"/>
      <c r="IR47" s="196"/>
      <c r="IS47" s="196"/>
      <c r="IT47" s="196"/>
      <c r="IU47" s="196"/>
      <c r="IV47" s="196"/>
      <c r="IW47" s="196"/>
      <c r="IX47" s="196"/>
      <c r="IY47" s="196"/>
      <c r="IZ47" s="196"/>
      <c r="JA47" s="196"/>
      <c r="JB47" s="196"/>
      <c r="JC47" s="196"/>
      <c r="JD47" s="196"/>
      <c r="JE47" s="196"/>
      <c r="JF47" s="196"/>
      <c r="JG47" s="196"/>
      <c r="JH47" s="196"/>
      <c r="JI47" s="39">
        <v>138198</v>
      </c>
      <c r="JJ47" s="603"/>
      <c r="JK47" s="594"/>
      <c r="JL47" s="594"/>
      <c r="JM47" s="594"/>
      <c r="JN47" s="594"/>
      <c r="JO47" s="594"/>
      <c r="JP47" s="594"/>
      <c r="JQ47" s="594"/>
      <c r="JR47" s="594"/>
      <c r="JS47" s="594"/>
      <c r="JT47" s="594"/>
      <c r="JU47" s="594"/>
      <c r="JV47" s="594"/>
      <c r="JW47" s="604"/>
      <c r="JX47" s="156"/>
    </row>
    <row r="48" spans="1:285" s="99" customFormat="1" x14ac:dyDescent="0.2">
      <c r="A48" s="49"/>
      <c r="B48" s="49" t="s">
        <v>357</v>
      </c>
      <c r="C48" s="49"/>
      <c r="D48" s="41">
        <f>-27194819.97+24215579+453947.53</f>
        <v>-2525293.4399999985</v>
      </c>
      <c r="E48" s="76"/>
      <c r="F48" s="76"/>
      <c r="G48" s="76"/>
      <c r="H48" s="76"/>
      <c r="I48" s="76"/>
      <c r="J48" s="76"/>
      <c r="K48" s="76"/>
      <c r="L48" s="76"/>
      <c r="M48" s="76"/>
      <c r="N48" s="76"/>
      <c r="O48" s="76"/>
      <c r="P48" s="76"/>
      <c r="Q48" s="76"/>
      <c r="R48" s="76"/>
      <c r="S48" s="76"/>
      <c r="T48" s="76"/>
      <c r="U48" s="76"/>
      <c r="V48" s="76"/>
      <c r="W48" s="76"/>
      <c r="X48" s="76"/>
      <c r="Y48" s="76"/>
      <c r="Z48" s="76"/>
      <c r="AA48" s="76"/>
      <c r="AB48" s="76"/>
      <c r="AC48" s="76"/>
      <c r="AD48" s="76"/>
      <c r="AE48" s="76"/>
      <c r="AF48" s="76"/>
      <c r="AG48" s="76"/>
      <c r="AH48" s="76"/>
      <c r="AI48" s="76"/>
      <c r="AJ48" s="76"/>
      <c r="AK48" s="76"/>
      <c r="AL48" s="76"/>
      <c r="AM48" s="76"/>
      <c r="AN48" s="76"/>
      <c r="AO48" s="76"/>
      <c r="AP48" s="76"/>
      <c r="AQ48" s="76"/>
      <c r="AR48" s="76"/>
      <c r="AS48" s="76"/>
      <c r="AT48" s="76"/>
      <c r="AU48" s="76"/>
      <c r="AV48" s="76"/>
      <c r="AW48" s="76"/>
      <c r="AX48" s="76"/>
      <c r="AY48" s="76"/>
      <c r="AZ48" s="162"/>
      <c r="BA48" s="162"/>
      <c r="BB48" s="162"/>
      <c r="BC48" s="162"/>
      <c r="BD48" s="162"/>
      <c r="BE48" s="162"/>
      <c r="BF48" s="162"/>
      <c r="BG48" s="162"/>
      <c r="BH48" s="162"/>
      <c r="BI48" s="162"/>
      <c r="BJ48" s="162"/>
      <c r="BK48" s="162"/>
      <c r="BL48" s="162"/>
      <c r="BM48" s="162"/>
      <c r="BN48" s="162"/>
      <c r="BO48" s="162"/>
      <c r="BP48" s="162"/>
      <c r="BQ48" s="162"/>
      <c r="BR48" s="162"/>
      <c r="BS48" s="162"/>
      <c r="BT48" s="162"/>
      <c r="BU48" s="162"/>
      <c r="BV48" s="162"/>
      <c r="BW48" s="162"/>
      <c r="BX48" s="162"/>
      <c r="BY48" s="162"/>
      <c r="BZ48" s="162"/>
      <c r="CA48" s="162"/>
      <c r="CB48" s="162"/>
      <c r="CC48" s="162"/>
      <c r="CD48" s="162"/>
      <c r="CE48" s="162"/>
      <c r="CF48" s="162"/>
      <c r="CG48" s="162"/>
      <c r="CH48" s="162"/>
      <c r="CI48" s="162"/>
      <c r="CJ48" s="162"/>
      <c r="CK48" s="162"/>
      <c r="CL48" s="162"/>
      <c r="CM48" s="162"/>
      <c r="CN48" s="162"/>
      <c r="CO48" s="162"/>
      <c r="CP48" s="162"/>
      <c r="CQ48" s="162"/>
      <c r="CR48" s="162"/>
      <c r="CS48" s="162"/>
      <c r="CT48" s="162"/>
      <c r="CU48" s="162"/>
      <c r="CV48" s="162"/>
      <c r="CW48" s="162"/>
      <c r="CX48" s="162"/>
      <c r="CY48" s="162"/>
      <c r="CZ48" s="162"/>
      <c r="DA48" s="162"/>
      <c r="DB48" s="162"/>
      <c r="DC48" s="162"/>
      <c r="DD48" s="162"/>
      <c r="DE48" s="162"/>
      <c r="DF48" s="162"/>
      <c r="DG48" s="162"/>
      <c r="DH48" s="162"/>
      <c r="DI48" s="162"/>
      <c r="DJ48" s="162"/>
      <c r="DK48" s="162"/>
      <c r="DL48" s="196"/>
      <c r="DM48" s="196"/>
      <c r="DN48" s="196"/>
      <c r="DO48" s="196"/>
      <c r="DP48" s="196"/>
      <c r="DQ48" s="196"/>
      <c r="DR48" s="196"/>
      <c r="DS48" s="196"/>
      <c r="DT48" s="196"/>
      <c r="DU48" s="196"/>
      <c r="DV48" s="196"/>
      <c r="DW48" s="196"/>
      <c r="DX48" s="196"/>
      <c r="DY48" s="196"/>
      <c r="DZ48" s="196"/>
      <c r="EA48" s="196"/>
      <c r="EB48" s="196"/>
      <c r="EC48" s="196"/>
      <c r="ED48" s="196"/>
      <c r="EE48" s="196"/>
      <c r="EF48" s="196"/>
      <c r="EG48" s="196"/>
      <c r="EH48" s="196"/>
      <c r="EI48" s="196"/>
      <c r="EJ48" s="196"/>
      <c r="EK48" s="196"/>
      <c r="EL48" s="196"/>
      <c r="EM48" s="196"/>
      <c r="EN48" s="196"/>
      <c r="EO48" s="196"/>
      <c r="EP48" s="196"/>
      <c r="EQ48" s="196"/>
      <c r="ER48" s="196"/>
      <c r="ES48" s="196"/>
      <c r="ET48" s="196"/>
      <c r="EU48" s="196"/>
      <c r="EV48" s="196"/>
      <c r="EW48" s="196"/>
      <c r="EX48" s="196"/>
      <c r="EY48" s="196"/>
      <c r="EZ48" s="196"/>
      <c r="FA48" s="196"/>
      <c r="FB48" s="196"/>
      <c r="FC48" s="196"/>
      <c r="FD48" s="196"/>
      <c r="FE48" s="196"/>
      <c r="FF48" s="196"/>
      <c r="FG48" s="196"/>
      <c r="FH48" s="196"/>
      <c r="FI48" s="196"/>
      <c r="FJ48" s="196"/>
      <c r="FK48" s="196"/>
      <c r="FL48" s="196"/>
      <c r="FM48" s="196"/>
      <c r="FN48" s="196"/>
      <c r="FO48" s="196"/>
      <c r="FP48" s="196"/>
      <c r="FQ48" s="196"/>
      <c r="FR48" s="196"/>
      <c r="FS48" s="196"/>
      <c r="FT48" s="196"/>
      <c r="FU48" s="196"/>
      <c r="FV48" s="196"/>
      <c r="FW48" s="196"/>
      <c r="FX48" s="196"/>
      <c r="FY48" s="196"/>
      <c r="FZ48" s="196"/>
      <c r="GA48" s="196"/>
      <c r="GB48" s="196"/>
      <c r="GC48" s="196"/>
      <c r="GD48" s="196"/>
      <c r="GE48" s="196"/>
      <c r="GF48" s="196"/>
      <c r="GG48" s="196"/>
      <c r="GH48" s="196"/>
      <c r="GI48" s="196"/>
      <c r="GJ48" s="196"/>
      <c r="GK48" s="196"/>
      <c r="GL48" s="196"/>
      <c r="GM48" s="196"/>
      <c r="GN48" s="196"/>
      <c r="GO48" s="196"/>
      <c r="GP48" s="196"/>
      <c r="GQ48" s="196"/>
      <c r="GR48" s="196"/>
      <c r="GS48" s="196"/>
      <c r="GT48" s="196"/>
      <c r="GU48" s="196"/>
      <c r="GV48" s="196"/>
      <c r="GW48" s="196"/>
      <c r="GX48" s="196"/>
      <c r="GY48" s="196"/>
      <c r="GZ48" s="196"/>
      <c r="HA48" s="196"/>
      <c r="HB48" s="196"/>
      <c r="HC48" s="196"/>
      <c r="HD48" s="196"/>
      <c r="HE48" s="196"/>
      <c r="HF48" s="196"/>
      <c r="HG48" s="196"/>
      <c r="HH48" s="196"/>
      <c r="HI48" s="196"/>
      <c r="HJ48" s="196"/>
      <c r="HK48" s="196"/>
      <c r="HL48" s="196"/>
      <c r="HM48" s="196"/>
      <c r="HN48" s="196"/>
      <c r="HO48" s="196"/>
      <c r="HP48" s="196"/>
      <c r="HQ48" s="196"/>
      <c r="HR48" s="196"/>
      <c r="HS48" s="196"/>
      <c r="HT48" s="196"/>
      <c r="HU48" s="196"/>
      <c r="HV48" s="196"/>
      <c r="HW48" s="196"/>
      <c r="HX48" s="196"/>
      <c r="HY48" s="196"/>
      <c r="HZ48" s="196"/>
      <c r="IA48" s="196"/>
      <c r="IB48" s="196"/>
      <c r="IC48" s="196"/>
      <c r="ID48" s="196"/>
      <c r="IE48" s="196"/>
      <c r="IF48" s="196"/>
      <c r="IG48" s="196"/>
      <c r="IH48" s="196"/>
      <c r="II48" s="196"/>
      <c r="IJ48" s="196"/>
      <c r="IK48" s="196"/>
      <c r="IL48" s="196"/>
      <c r="IM48" s="196"/>
      <c r="IN48" s="196"/>
      <c r="IO48" s="196"/>
      <c r="IP48" s="196"/>
      <c r="IQ48" s="196"/>
      <c r="IR48" s="196"/>
      <c r="IS48" s="196"/>
      <c r="IT48" s="196"/>
      <c r="IU48" s="196"/>
      <c r="IV48" s="196"/>
      <c r="IW48" s="196"/>
      <c r="IX48" s="196"/>
      <c r="IY48" s="196"/>
      <c r="IZ48" s="196"/>
      <c r="JA48" s="39"/>
      <c r="JB48" s="39">
        <f>-27194819.97+24215579+453947.53</f>
        <v>-2525293.4399999985</v>
      </c>
      <c r="JC48" s="39">
        <v>-33443.629999999997</v>
      </c>
      <c r="JD48" s="196"/>
      <c r="JE48" s="196"/>
      <c r="JF48" s="196"/>
      <c r="JG48" s="196"/>
      <c r="JH48" s="196"/>
      <c r="JI48" s="39"/>
      <c r="JJ48" s="603"/>
      <c r="JK48" s="594"/>
      <c r="JL48" s="595"/>
      <c r="JM48" s="594"/>
      <c r="JN48" s="594"/>
      <c r="JO48" s="594"/>
      <c r="JP48" s="594"/>
      <c r="JQ48" s="594"/>
      <c r="JR48" s="594"/>
      <c r="JS48" s="594"/>
      <c r="JT48" s="594"/>
      <c r="JU48" s="594"/>
      <c r="JV48" s="594"/>
      <c r="JW48" s="604"/>
      <c r="JX48" s="156"/>
    </row>
    <row r="49" spans="1:283" s="99" customFormat="1" x14ac:dyDescent="0.2">
      <c r="A49" s="49"/>
      <c r="B49" s="49" t="s">
        <v>205</v>
      </c>
      <c r="C49" s="49"/>
      <c r="D49" s="41"/>
      <c r="E49" s="76"/>
      <c r="F49" s="76"/>
      <c r="G49" s="76"/>
      <c r="H49" s="76"/>
      <c r="I49" s="76"/>
      <c r="J49" s="76"/>
      <c r="K49" s="76"/>
      <c r="L49" s="76"/>
      <c r="M49" s="76"/>
      <c r="N49" s="76"/>
      <c r="O49" s="76"/>
      <c r="P49" s="76"/>
      <c r="Q49" s="76"/>
      <c r="R49" s="76"/>
      <c r="S49" s="76"/>
      <c r="T49" s="76"/>
      <c r="U49" s="76"/>
      <c r="V49" s="76"/>
      <c r="W49" s="76"/>
      <c r="X49" s="76"/>
      <c r="Y49" s="76"/>
      <c r="Z49" s="76"/>
      <c r="AA49" s="76"/>
      <c r="AB49" s="76"/>
      <c r="AC49" s="76"/>
      <c r="AD49" s="76"/>
      <c r="AE49" s="76"/>
      <c r="AF49" s="76"/>
      <c r="AG49" s="76"/>
      <c r="AH49" s="76"/>
      <c r="AI49" s="76"/>
      <c r="AJ49" s="76"/>
      <c r="AK49" s="76"/>
      <c r="AL49" s="76"/>
      <c r="AM49" s="76"/>
      <c r="AN49" s="76"/>
      <c r="AO49" s="76"/>
      <c r="AP49" s="76"/>
      <c r="AQ49" s="76"/>
      <c r="AR49" s="76"/>
      <c r="AS49" s="76"/>
      <c r="AT49" s="76"/>
      <c r="AU49" s="76"/>
      <c r="AV49" s="76"/>
      <c r="AW49" s="76"/>
      <c r="AX49" s="76"/>
      <c r="AY49" s="76"/>
      <c r="AZ49" s="162"/>
      <c r="BA49" s="162"/>
      <c r="BB49" s="162"/>
      <c r="BC49" s="162"/>
      <c r="BD49" s="162"/>
      <c r="BE49" s="162"/>
      <c r="BF49" s="162"/>
      <c r="BG49" s="162"/>
      <c r="BH49" s="162"/>
      <c r="BI49" s="162"/>
      <c r="BJ49" s="162"/>
      <c r="BK49" s="162"/>
      <c r="BL49" s="162"/>
      <c r="BM49" s="162"/>
      <c r="BN49" s="162"/>
      <c r="BO49" s="162"/>
      <c r="BP49" s="162"/>
      <c r="BQ49" s="162"/>
      <c r="BR49" s="162"/>
      <c r="BS49" s="162"/>
      <c r="BT49" s="162"/>
      <c r="BU49" s="162"/>
      <c r="BV49" s="162"/>
      <c r="BW49" s="162"/>
      <c r="BX49" s="162"/>
      <c r="BY49" s="162"/>
      <c r="BZ49" s="162"/>
      <c r="CA49" s="162"/>
      <c r="CB49" s="162"/>
      <c r="CC49" s="162"/>
      <c r="CD49" s="162"/>
      <c r="CE49" s="162"/>
      <c r="CF49" s="162"/>
      <c r="CG49" s="162"/>
      <c r="CH49" s="162"/>
      <c r="CI49" s="162"/>
      <c r="CJ49" s="162"/>
      <c r="CK49" s="162"/>
      <c r="CL49" s="162"/>
      <c r="CM49" s="162"/>
      <c r="CN49" s="162"/>
      <c r="CO49" s="162"/>
      <c r="CP49" s="162"/>
      <c r="CQ49" s="162"/>
      <c r="CR49" s="162"/>
      <c r="CS49" s="162"/>
      <c r="CT49" s="162"/>
      <c r="CU49" s="162"/>
      <c r="CV49" s="162"/>
      <c r="CW49" s="162"/>
      <c r="CX49" s="162"/>
      <c r="CY49" s="162"/>
      <c r="CZ49" s="162"/>
      <c r="DA49" s="162"/>
      <c r="DB49" s="162"/>
      <c r="DC49" s="162"/>
      <c r="DD49" s="162"/>
      <c r="DE49" s="162"/>
      <c r="DF49" s="162"/>
      <c r="DG49" s="162"/>
      <c r="DH49" s="162"/>
      <c r="DI49" s="162"/>
      <c r="DJ49" s="162"/>
      <c r="DK49" s="162"/>
      <c r="DL49" s="196"/>
      <c r="DM49" s="196"/>
      <c r="DN49" s="196"/>
      <c r="DO49" s="196"/>
      <c r="DP49" s="196"/>
      <c r="DQ49" s="196"/>
      <c r="DR49" s="196"/>
      <c r="DS49" s="196"/>
      <c r="DT49" s="196"/>
      <c r="DU49" s="196"/>
      <c r="DV49" s="196"/>
      <c r="DW49" s="196"/>
      <c r="DX49" s="196"/>
      <c r="DY49" s="196"/>
      <c r="DZ49" s="196"/>
      <c r="EA49" s="196"/>
      <c r="EB49" s="196"/>
      <c r="EC49" s="196"/>
      <c r="ED49" s="196"/>
      <c r="EE49" s="196"/>
      <c r="EF49" s="196"/>
      <c r="EG49" s="196"/>
      <c r="EH49" s="196"/>
      <c r="EI49" s="196"/>
      <c r="EJ49" s="196"/>
      <c r="EK49" s="196"/>
      <c r="EL49" s="196"/>
      <c r="EM49" s="196"/>
      <c r="EN49" s="196"/>
      <c r="EO49" s="196"/>
      <c r="EP49" s="196"/>
      <c r="EQ49" s="196"/>
      <c r="ER49" s="196"/>
      <c r="ES49" s="196"/>
      <c r="ET49" s="196"/>
      <c r="EU49" s="196"/>
      <c r="EV49" s="196"/>
      <c r="EW49" s="196"/>
      <c r="EX49" s="196"/>
      <c r="EY49" s="196"/>
      <c r="EZ49" s="196"/>
      <c r="FA49" s="196"/>
      <c r="FB49" s="196"/>
      <c r="FC49" s="196"/>
      <c r="FD49" s="196"/>
      <c r="FE49" s="196"/>
      <c r="FF49" s="196"/>
      <c r="FG49" s="196"/>
      <c r="FH49" s="196"/>
      <c r="FI49" s="196"/>
      <c r="FJ49" s="196"/>
      <c r="FK49" s="196"/>
      <c r="FL49" s="196"/>
      <c r="FM49" s="196"/>
      <c r="FN49" s="196"/>
      <c r="FO49" s="196"/>
      <c r="FP49" s="196"/>
      <c r="FQ49" s="196"/>
      <c r="FR49" s="196"/>
      <c r="FS49" s="196"/>
      <c r="FT49" s="196"/>
      <c r="FU49" s="196"/>
      <c r="FV49" s="196"/>
      <c r="FW49" s="196"/>
      <c r="FX49" s="196"/>
      <c r="FY49" s="196"/>
      <c r="FZ49" s="196"/>
      <c r="GA49" s="196"/>
      <c r="GB49" s="196"/>
      <c r="GC49" s="196"/>
      <c r="GD49" s="196"/>
      <c r="GE49" s="196"/>
      <c r="GF49" s="196"/>
      <c r="GG49" s="196"/>
      <c r="GH49" s="196"/>
      <c r="GI49" s="196"/>
      <c r="GJ49" s="196"/>
      <c r="GK49" s="196"/>
      <c r="GL49" s="196"/>
      <c r="GM49" s="196"/>
      <c r="GN49" s="196"/>
      <c r="GO49" s="196"/>
      <c r="GP49" s="196"/>
      <c r="GQ49" s="196"/>
      <c r="GR49" s="196"/>
      <c r="GS49" s="196"/>
      <c r="GT49" s="196"/>
      <c r="GU49" s="196"/>
      <c r="GV49" s="196"/>
      <c r="GW49" s="196"/>
      <c r="GX49" s="196"/>
      <c r="GY49" s="196"/>
      <c r="GZ49" s="196"/>
      <c r="HA49" s="196"/>
      <c r="HB49" s="196"/>
      <c r="HC49" s="196"/>
      <c r="HD49" s="196"/>
      <c r="HE49" s="196"/>
      <c r="HF49" s="196"/>
      <c r="HG49" s="196"/>
      <c r="HH49" s="196"/>
      <c r="HI49" s="196"/>
      <c r="HJ49" s="196"/>
      <c r="HK49" s="196"/>
      <c r="HL49" s="196"/>
      <c r="HM49" s="196"/>
      <c r="HN49" s="196"/>
      <c r="HO49" s="196"/>
      <c r="HP49" s="196"/>
      <c r="HQ49" s="196"/>
      <c r="HR49" s="196"/>
      <c r="HS49" s="196"/>
      <c r="HT49" s="196"/>
      <c r="HU49" s="196"/>
      <c r="HV49" s="196"/>
      <c r="HW49" s="196"/>
      <c r="HX49" s="196"/>
      <c r="HY49" s="196"/>
      <c r="HZ49" s="196"/>
      <c r="IA49" s="196"/>
      <c r="IB49" s="196"/>
      <c r="IC49" s="196"/>
      <c r="ID49" s="196"/>
      <c r="IE49" s="196"/>
      <c r="IF49" s="196"/>
      <c r="IG49" s="196"/>
      <c r="IH49" s="196"/>
      <c r="II49" s="196"/>
      <c r="IJ49" s="196"/>
      <c r="IK49" s="196"/>
      <c r="IL49" s="196"/>
      <c r="IM49" s="196"/>
      <c r="IN49" s="196"/>
      <c r="IO49" s="196"/>
      <c r="IP49" s="196"/>
      <c r="IQ49" s="196"/>
      <c r="IR49" s="196"/>
      <c r="IS49" s="196"/>
      <c r="IT49" s="196"/>
      <c r="IU49" s="196"/>
      <c r="IV49" s="196"/>
      <c r="IW49" s="196"/>
      <c r="IX49" s="196"/>
      <c r="IY49" s="196"/>
      <c r="IZ49" s="196"/>
      <c r="JA49" s="196"/>
      <c r="JB49" s="196"/>
      <c r="JC49" s="196"/>
      <c r="JD49" s="196"/>
      <c r="JE49" s="196"/>
      <c r="JF49" s="196"/>
      <c r="JG49" s="196"/>
      <c r="JH49" s="196"/>
      <c r="JI49" s="39"/>
      <c r="JJ49" s="603"/>
      <c r="JK49" s="594"/>
      <c r="JL49" s="594"/>
      <c r="JM49" s="594"/>
      <c r="JN49" s="594"/>
      <c r="JO49" s="594"/>
      <c r="JP49" s="594"/>
      <c r="JQ49" s="594"/>
      <c r="JR49" s="594"/>
      <c r="JS49" s="594"/>
      <c r="JT49" s="594"/>
      <c r="JU49" s="594"/>
      <c r="JV49" s="594"/>
      <c r="JW49" s="604"/>
    </row>
    <row r="50" spans="1:283" s="99" customFormat="1" x14ac:dyDescent="0.2">
      <c r="A50" s="49"/>
      <c r="B50" s="49" t="s">
        <v>214</v>
      </c>
      <c r="C50" s="49"/>
      <c r="D50" s="41"/>
      <c r="E50" s="76"/>
      <c r="F50" s="76"/>
      <c r="G50" s="76"/>
      <c r="H50" s="76"/>
      <c r="I50" s="76"/>
      <c r="J50" s="76"/>
      <c r="K50" s="76"/>
      <c r="L50" s="76"/>
      <c r="M50" s="76"/>
      <c r="N50" s="76"/>
      <c r="O50" s="76"/>
      <c r="P50" s="76"/>
      <c r="Q50" s="76"/>
      <c r="R50" s="76"/>
      <c r="S50" s="76"/>
      <c r="T50" s="76"/>
      <c r="U50" s="76"/>
      <c r="V50" s="76"/>
      <c r="W50" s="76"/>
      <c r="X50" s="76"/>
      <c r="Y50" s="76"/>
      <c r="Z50" s="76"/>
      <c r="AA50" s="76"/>
      <c r="AB50" s="76"/>
      <c r="AC50" s="76"/>
      <c r="AD50" s="76"/>
      <c r="AE50" s="76"/>
      <c r="AF50" s="76"/>
      <c r="AG50" s="76"/>
      <c r="AH50" s="76"/>
      <c r="AI50" s="76"/>
      <c r="AJ50" s="76"/>
      <c r="AK50" s="76"/>
      <c r="AL50" s="76"/>
      <c r="AM50" s="76"/>
      <c r="AN50" s="76"/>
      <c r="AO50" s="76"/>
      <c r="AP50" s="76"/>
      <c r="AQ50" s="76"/>
      <c r="AR50" s="76"/>
      <c r="AS50" s="76"/>
      <c r="AT50" s="76"/>
      <c r="AU50" s="76"/>
      <c r="AV50" s="76"/>
      <c r="AW50" s="76"/>
      <c r="AX50" s="76"/>
      <c r="AY50" s="76"/>
      <c r="AZ50" s="162"/>
      <c r="BA50" s="162"/>
      <c r="BB50" s="162"/>
      <c r="BC50" s="162"/>
      <c r="BD50" s="162"/>
      <c r="BE50" s="162"/>
      <c r="BF50" s="162"/>
      <c r="BG50" s="162"/>
      <c r="BH50" s="162"/>
      <c r="BI50" s="162"/>
      <c r="BJ50" s="162"/>
      <c r="BK50" s="162"/>
      <c r="BL50" s="162"/>
      <c r="BM50" s="162"/>
      <c r="BN50" s="162"/>
      <c r="BO50" s="162"/>
      <c r="BP50" s="162"/>
      <c r="BQ50" s="162"/>
      <c r="BR50" s="162"/>
      <c r="BS50" s="162"/>
      <c r="BT50" s="162"/>
      <c r="BU50" s="162"/>
      <c r="BV50" s="162"/>
      <c r="BW50" s="162"/>
      <c r="BX50" s="162"/>
      <c r="BY50" s="162"/>
      <c r="BZ50" s="162"/>
      <c r="CA50" s="162"/>
      <c r="CB50" s="162"/>
      <c r="CC50" s="162"/>
      <c r="CD50" s="162"/>
      <c r="CE50" s="162"/>
      <c r="CF50" s="162"/>
      <c r="CG50" s="162"/>
      <c r="CH50" s="162"/>
      <c r="CI50" s="162"/>
      <c r="CJ50" s="162"/>
      <c r="CK50" s="162"/>
      <c r="CL50" s="162"/>
      <c r="CM50" s="162"/>
      <c r="CN50" s="162"/>
      <c r="CO50" s="162"/>
      <c r="CP50" s="162"/>
      <c r="CQ50" s="162"/>
      <c r="CR50" s="162"/>
      <c r="CS50" s="162"/>
      <c r="CT50" s="162"/>
      <c r="CU50" s="162"/>
      <c r="CV50" s="162"/>
      <c r="CW50" s="162"/>
      <c r="CX50" s="162"/>
      <c r="CY50" s="162"/>
      <c r="CZ50" s="162"/>
      <c r="DA50" s="162"/>
      <c r="DB50" s="162"/>
      <c r="DC50" s="162"/>
      <c r="DD50" s="162"/>
      <c r="DE50" s="162"/>
      <c r="DF50" s="162"/>
      <c r="DG50" s="162"/>
      <c r="DH50" s="162"/>
      <c r="DI50" s="162"/>
      <c r="DJ50" s="162"/>
      <c r="DK50" s="162"/>
      <c r="DL50" s="196"/>
      <c r="DM50" s="196"/>
      <c r="DN50" s="196"/>
      <c r="DO50" s="196"/>
      <c r="DP50" s="196"/>
      <c r="DQ50" s="196"/>
      <c r="DR50" s="196"/>
      <c r="DS50" s="196"/>
      <c r="DT50" s="196"/>
      <c r="DU50" s="196"/>
      <c r="DV50" s="196"/>
      <c r="DW50" s="196"/>
      <c r="DX50" s="196"/>
      <c r="DY50" s="196"/>
      <c r="DZ50" s="196"/>
      <c r="EA50" s="196"/>
      <c r="EB50" s="196"/>
      <c r="EC50" s="196"/>
      <c r="ED50" s="196"/>
      <c r="EE50" s="196"/>
      <c r="EF50" s="196"/>
      <c r="EG50" s="196"/>
      <c r="EH50" s="196"/>
      <c r="EI50" s="196"/>
      <c r="EJ50" s="196"/>
      <c r="EK50" s="196"/>
      <c r="EL50" s="196"/>
      <c r="EM50" s="196"/>
      <c r="EN50" s="196"/>
      <c r="EO50" s="196"/>
      <c r="EP50" s="196"/>
      <c r="EQ50" s="196"/>
      <c r="ER50" s="196"/>
      <c r="ES50" s="196"/>
      <c r="ET50" s="196"/>
      <c r="EU50" s="196"/>
      <c r="EV50" s="196"/>
      <c r="EW50" s="196"/>
      <c r="EX50" s="196"/>
      <c r="EY50" s="196"/>
      <c r="EZ50" s="196"/>
      <c r="FA50" s="196"/>
      <c r="FB50" s="196"/>
      <c r="FC50" s="196"/>
      <c r="FD50" s="196"/>
      <c r="FE50" s="196"/>
      <c r="FF50" s="196"/>
      <c r="FG50" s="196"/>
      <c r="FH50" s="196"/>
      <c r="FI50" s="196"/>
      <c r="FJ50" s="196"/>
      <c r="FK50" s="196"/>
      <c r="FL50" s="196"/>
      <c r="FM50" s="196"/>
      <c r="FN50" s="196"/>
      <c r="FO50" s="196"/>
      <c r="FP50" s="196"/>
      <c r="FQ50" s="196"/>
      <c r="FR50" s="196"/>
      <c r="FS50" s="196"/>
      <c r="FT50" s="196"/>
      <c r="FU50" s="196"/>
      <c r="FV50" s="196"/>
      <c r="FW50" s="196"/>
      <c r="FX50" s="196"/>
      <c r="FY50" s="196"/>
      <c r="FZ50" s="196"/>
      <c r="GA50" s="196"/>
      <c r="GB50" s="196"/>
      <c r="GC50" s="196"/>
      <c r="GD50" s="196"/>
      <c r="GE50" s="196"/>
      <c r="GF50" s="196"/>
      <c r="GG50" s="196"/>
      <c r="GH50" s="196"/>
      <c r="GI50" s="196"/>
      <c r="GJ50" s="196"/>
      <c r="GK50" s="196"/>
      <c r="GL50" s="196"/>
      <c r="GM50" s="196"/>
      <c r="GN50" s="196"/>
      <c r="GO50" s="196"/>
      <c r="GP50" s="196"/>
      <c r="GQ50" s="196"/>
      <c r="GR50" s="196"/>
      <c r="GS50" s="196"/>
      <c r="GT50" s="196"/>
      <c r="GU50" s="196"/>
      <c r="GV50" s="196"/>
      <c r="GW50" s="196"/>
      <c r="GX50" s="196"/>
      <c r="GY50" s="196"/>
      <c r="GZ50" s="196"/>
      <c r="HA50" s="196"/>
      <c r="HB50" s="196"/>
      <c r="HC50" s="196"/>
      <c r="HD50" s="196"/>
      <c r="HE50" s="196"/>
      <c r="HF50" s="196"/>
      <c r="HG50" s="196"/>
      <c r="HH50" s="196"/>
      <c r="HI50" s="196"/>
      <c r="HJ50" s="196"/>
      <c r="HK50" s="196"/>
      <c r="HL50" s="196"/>
      <c r="HM50" s="196"/>
      <c r="HN50" s="196"/>
      <c r="HO50" s="196"/>
      <c r="HP50" s="196"/>
      <c r="HQ50" s="196"/>
      <c r="HR50" s="196"/>
      <c r="HS50" s="196"/>
      <c r="HT50" s="196"/>
      <c r="HU50" s="196"/>
      <c r="HV50" s="196"/>
      <c r="HW50" s="196"/>
      <c r="HX50" s="196"/>
      <c r="HY50" s="196"/>
      <c r="HZ50" s="196"/>
      <c r="IA50" s="196"/>
      <c r="IB50" s="196"/>
      <c r="IC50" s="196"/>
      <c r="ID50" s="196"/>
      <c r="IE50" s="196"/>
      <c r="IF50" s="196"/>
      <c r="IG50" s="196"/>
      <c r="IH50" s="196"/>
      <c r="II50" s="196"/>
      <c r="IJ50" s="196"/>
      <c r="IK50" s="196"/>
      <c r="IL50" s="196"/>
      <c r="IM50" s="196"/>
      <c r="IN50" s="196"/>
      <c r="IO50" s="196"/>
      <c r="IP50" s="196"/>
      <c r="IQ50" s="196"/>
      <c r="IR50" s="196"/>
      <c r="IS50" s="196"/>
      <c r="IT50" s="196"/>
      <c r="IU50" s="196"/>
      <c r="IV50" s="196"/>
      <c r="IW50" s="196"/>
      <c r="IX50" s="196"/>
      <c r="IY50" s="196"/>
      <c r="IZ50" s="196"/>
      <c r="JA50" s="196"/>
      <c r="JB50" s="196"/>
      <c r="JC50" s="196"/>
      <c r="JD50" s="196"/>
      <c r="JE50" s="196"/>
      <c r="JF50" s="196"/>
      <c r="JG50" s="196"/>
      <c r="JH50" s="196"/>
      <c r="JI50" s="39"/>
      <c r="JJ50" s="605"/>
      <c r="JK50" s="595"/>
      <c r="JL50" s="595"/>
      <c r="JM50" s="595"/>
      <c r="JN50" s="595"/>
      <c r="JO50" s="595"/>
      <c r="JP50" s="595"/>
      <c r="JQ50" s="595"/>
      <c r="JR50" s="595"/>
      <c r="JS50" s="595"/>
      <c r="JT50" s="595"/>
      <c r="JU50" s="595"/>
      <c r="JV50" s="595"/>
      <c r="JW50" s="606"/>
    </row>
    <row r="51" spans="1:283" s="99" customFormat="1" x14ac:dyDescent="0.2">
      <c r="A51" s="49"/>
      <c r="B51" s="49" t="s">
        <v>74</v>
      </c>
      <c r="C51" s="49"/>
      <c r="D51" s="39"/>
      <c r="E51" s="76"/>
      <c r="F51" s="76"/>
      <c r="G51" s="76"/>
      <c r="H51" s="76"/>
      <c r="I51" s="76"/>
      <c r="J51" s="76"/>
      <c r="K51" s="76"/>
      <c r="L51" s="76"/>
      <c r="M51" s="76"/>
      <c r="N51" s="76"/>
      <c r="O51" s="76"/>
      <c r="P51" s="76"/>
      <c r="Q51" s="76"/>
      <c r="R51" s="76"/>
      <c r="S51" s="76"/>
      <c r="T51" s="76"/>
      <c r="U51" s="76"/>
      <c r="V51" s="76"/>
      <c r="W51" s="76"/>
      <c r="X51" s="76"/>
      <c r="Y51" s="76"/>
      <c r="Z51" s="76"/>
      <c r="AA51" s="76"/>
      <c r="AB51" s="76"/>
      <c r="AC51" s="76"/>
      <c r="AD51" s="76"/>
      <c r="AE51" s="76"/>
      <c r="AF51" s="76"/>
      <c r="AG51" s="76"/>
      <c r="AH51" s="76"/>
      <c r="AI51" s="76"/>
      <c r="AJ51" s="76"/>
      <c r="AK51" s="76"/>
      <c r="AL51" s="76"/>
      <c r="AM51" s="76"/>
      <c r="AN51" s="76"/>
      <c r="AO51" s="76"/>
      <c r="AP51" s="76"/>
      <c r="AQ51" s="76"/>
      <c r="AR51" s="76"/>
      <c r="AS51" s="76"/>
      <c r="AT51" s="76"/>
      <c r="AU51" s="76"/>
      <c r="AV51" s="76"/>
      <c r="AW51" s="76"/>
      <c r="AX51" s="76"/>
      <c r="AY51" s="76"/>
      <c r="AZ51" s="162"/>
      <c r="BA51" s="162"/>
      <c r="BB51" s="162"/>
      <c r="BC51" s="162"/>
      <c r="BD51" s="162"/>
      <c r="BE51" s="162"/>
      <c r="BF51" s="162"/>
      <c r="BG51" s="162"/>
      <c r="BH51" s="162"/>
      <c r="BI51" s="162"/>
      <c r="BJ51" s="162"/>
      <c r="BK51" s="162"/>
      <c r="BL51" s="162"/>
      <c r="BM51" s="162"/>
      <c r="BN51" s="162"/>
      <c r="BO51" s="162"/>
      <c r="BP51" s="162"/>
      <c r="BQ51" s="162"/>
      <c r="BR51" s="162"/>
      <c r="BS51" s="162"/>
      <c r="BT51" s="162"/>
      <c r="BU51" s="162"/>
      <c r="BV51" s="162"/>
      <c r="BW51" s="162"/>
      <c r="BX51" s="162"/>
      <c r="BY51" s="162"/>
      <c r="BZ51" s="162"/>
      <c r="CA51" s="162"/>
      <c r="CB51" s="162"/>
      <c r="CC51" s="162"/>
      <c r="CD51" s="162"/>
      <c r="CE51" s="162"/>
      <c r="CF51" s="162"/>
      <c r="CG51" s="162"/>
      <c r="CH51" s="162"/>
      <c r="CI51" s="162"/>
      <c r="CJ51" s="162"/>
      <c r="CK51" s="162"/>
      <c r="CL51" s="162"/>
      <c r="CM51" s="162"/>
      <c r="CN51" s="162"/>
      <c r="CO51" s="162"/>
      <c r="CP51" s="162"/>
      <c r="CQ51" s="162"/>
      <c r="CR51" s="162"/>
      <c r="CS51" s="162"/>
      <c r="CT51" s="162"/>
      <c r="CU51" s="162"/>
      <c r="CV51" s="162"/>
      <c r="CW51" s="162"/>
      <c r="CX51" s="162"/>
      <c r="CY51" s="162"/>
      <c r="CZ51" s="162"/>
      <c r="DA51" s="162"/>
      <c r="DB51" s="162"/>
      <c r="DC51" s="162"/>
      <c r="DD51" s="162"/>
      <c r="DE51" s="162"/>
      <c r="DF51" s="162"/>
      <c r="DG51" s="162"/>
      <c r="DH51" s="162"/>
      <c r="DI51" s="162"/>
      <c r="DJ51" s="162"/>
      <c r="DK51" s="162"/>
      <c r="DL51" s="196"/>
      <c r="DM51" s="196"/>
      <c r="DN51" s="196"/>
      <c r="DO51" s="196"/>
      <c r="DP51" s="196"/>
      <c r="DQ51" s="196"/>
      <c r="DR51" s="196"/>
      <c r="DS51" s="196"/>
      <c r="DT51" s="196"/>
      <c r="DU51" s="196"/>
      <c r="DV51" s="196"/>
      <c r="DW51" s="196"/>
      <c r="DX51" s="196"/>
      <c r="DY51" s="196"/>
      <c r="DZ51" s="196"/>
      <c r="EA51" s="196"/>
      <c r="EB51" s="196"/>
      <c r="EC51" s="196"/>
      <c r="ED51" s="196"/>
      <c r="EE51" s="196"/>
      <c r="EF51" s="196"/>
      <c r="EG51" s="196"/>
      <c r="EH51" s="196"/>
      <c r="EI51" s="196"/>
      <c r="EJ51" s="196"/>
      <c r="EK51" s="196"/>
      <c r="EL51" s="196"/>
      <c r="EM51" s="196"/>
      <c r="EN51" s="196"/>
      <c r="EO51" s="196"/>
      <c r="EP51" s="196"/>
      <c r="EQ51" s="196"/>
      <c r="ER51" s="196"/>
      <c r="ES51" s="196"/>
      <c r="ET51" s="196"/>
      <c r="EU51" s="196"/>
      <c r="EV51" s="196"/>
      <c r="EW51" s="196"/>
      <c r="EX51" s="196"/>
      <c r="EY51" s="196"/>
      <c r="EZ51" s="196"/>
      <c r="FA51" s="196"/>
      <c r="FB51" s="196"/>
      <c r="FC51" s="196"/>
      <c r="FD51" s="196"/>
      <c r="FE51" s="196"/>
      <c r="FF51" s="196"/>
      <c r="FG51" s="196"/>
      <c r="FH51" s="196"/>
      <c r="FI51" s="196"/>
      <c r="FJ51" s="196"/>
      <c r="FK51" s="196"/>
      <c r="FL51" s="196"/>
      <c r="FM51" s="196"/>
      <c r="FN51" s="196"/>
      <c r="FO51" s="196"/>
      <c r="FP51" s="196"/>
      <c r="FQ51" s="196"/>
      <c r="FR51" s="196"/>
      <c r="FS51" s="196"/>
      <c r="FT51" s="196"/>
      <c r="FU51" s="196"/>
      <c r="FV51" s="196"/>
      <c r="FW51" s="196"/>
      <c r="FX51" s="196"/>
      <c r="FY51" s="196"/>
      <c r="FZ51" s="196"/>
      <c r="GA51" s="196"/>
      <c r="GB51" s="196"/>
      <c r="GC51" s="196"/>
      <c r="GD51" s="196"/>
      <c r="GE51" s="196"/>
      <c r="GF51" s="196"/>
      <c r="GG51" s="196"/>
      <c r="GH51" s="196"/>
      <c r="GI51" s="196"/>
      <c r="GJ51" s="196"/>
      <c r="GK51" s="196"/>
      <c r="GL51" s="196"/>
      <c r="GM51" s="196"/>
      <c r="GN51" s="196"/>
      <c r="GO51" s="196"/>
      <c r="GP51" s="196"/>
      <c r="GQ51" s="196"/>
      <c r="GR51" s="196"/>
      <c r="GS51" s="196"/>
      <c r="GT51" s="196"/>
      <c r="GU51" s="196"/>
      <c r="GV51" s="196"/>
      <c r="GW51" s="196"/>
      <c r="GX51" s="196"/>
      <c r="GY51" s="196"/>
      <c r="GZ51" s="196"/>
      <c r="HA51" s="196"/>
      <c r="HB51" s="196"/>
      <c r="HC51" s="196"/>
      <c r="HD51" s="196"/>
      <c r="HE51" s="196"/>
      <c r="HF51" s="196"/>
      <c r="HG51" s="196"/>
      <c r="HH51" s="196"/>
      <c r="HI51" s="196"/>
      <c r="HJ51" s="196"/>
      <c r="HK51" s="196"/>
      <c r="HL51" s="196"/>
      <c r="HM51" s="196"/>
      <c r="HN51" s="196"/>
      <c r="HO51" s="196"/>
      <c r="HP51" s="196"/>
      <c r="HQ51" s="196"/>
      <c r="HR51" s="196"/>
      <c r="HS51" s="196"/>
      <c r="HT51" s="196"/>
      <c r="HU51" s="196"/>
      <c r="HV51" s="196"/>
      <c r="HW51" s="196"/>
      <c r="HX51" s="196"/>
      <c r="HY51" s="196"/>
      <c r="HZ51" s="196"/>
      <c r="IA51" s="196"/>
      <c r="IB51" s="196"/>
      <c r="IC51" s="196"/>
      <c r="ID51" s="196"/>
      <c r="IE51" s="196"/>
      <c r="IF51" s="196"/>
      <c r="IG51" s="196"/>
      <c r="IH51" s="196"/>
      <c r="II51" s="196"/>
      <c r="IJ51" s="196"/>
      <c r="IK51" s="196"/>
      <c r="IL51" s="196"/>
      <c r="IM51" s="196"/>
      <c r="IN51" s="196"/>
      <c r="IO51" s="196"/>
      <c r="IP51" s="196"/>
      <c r="IQ51" s="196"/>
      <c r="IR51" s="196"/>
      <c r="IS51" s="196"/>
      <c r="IT51" s="196"/>
      <c r="IU51" s="196"/>
      <c r="IV51" s="196"/>
      <c r="IW51" s="196"/>
      <c r="IX51" s="196"/>
      <c r="IY51" s="196"/>
      <c r="IZ51" s="196"/>
      <c r="JA51" s="196"/>
      <c r="JB51" s="196"/>
      <c r="JC51" s="196"/>
      <c r="JD51" s="39">
        <v>-277719.34999999998</v>
      </c>
      <c r="JE51" s="39">
        <v>-165047.15</v>
      </c>
      <c r="JF51" s="39">
        <v>-170548.73</v>
      </c>
      <c r="JG51" s="39">
        <v>-165047.15</v>
      </c>
      <c r="JH51" s="39">
        <v>-182373.44</v>
      </c>
      <c r="JI51" s="39">
        <v>-176473.17</v>
      </c>
      <c r="JJ51" s="605"/>
      <c r="JK51" s="595"/>
      <c r="JL51" s="595"/>
      <c r="JM51" s="595"/>
      <c r="JN51" s="595"/>
      <c r="JO51" s="595"/>
      <c r="JP51" s="595"/>
      <c r="JQ51" s="595"/>
      <c r="JR51" s="595"/>
      <c r="JS51" s="595"/>
      <c r="JT51" s="595"/>
      <c r="JU51" s="595"/>
      <c r="JV51" s="595"/>
      <c r="JW51" s="606"/>
    </row>
    <row r="52" spans="1:283" s="99" customFormat="1" x14ac:dyDescent="0.2">
      <c r="A52" s="49"/>
      <c r="B52" s="49" t="s">
        <v>208</v>
      </c>
      <c r="C52" s="49"/>
      <c r="D52" s="42">
        <f>SUM(D48:D51)</f>
        <v>-2525293.4399999985</v>
      </c>
      <c r="E52" s="76"/>
      <c r="F52" s="76"/>
      <c r="G52" s="76"/>
      <c r="H52" s="76"/>
      <c r="I52" s="76"/>
      <c r="J52" s="76"/>
      <c r="K52" s="76"/>
      <c r="L52" s="76"/>
      <c r="M52" s="76"/>
      <c r="N52" s="76"/>
      <c r="O52" s="76"/>
      <c r="P52" s="76"/>
      <c r="Q52" s="76"/>
      <c r="R52" s="76"/>
      <c r="S52" s="76"/>
      <c r="T52" s="76"/>
      <c r="U52" s="76"/>
      <c r="V52" s="76"/>
      <c r="W52" s="76"/>
      <c r="X52" s="76"/>
      <c r="Y52" s="76"/>
      <c r="Z52" s="76"/>
      <c r="AA52" s="76"/>
      <c r="AB52" s="76"/>
      <c r="AC52" s="76"/>
      <c r="AD52" s="76"/>
      <c r="AE52" s="76"/>
      <c r="AF52" s="76"/>
      <c r="AG52" s="76"/>
      <c r="AH52" s="76"/>
      <c r="AI52" s="76"/>
      <c r="AJ52" s="76"/>
      <c r="AK52" s="76"/>
      <c r="AL52" s="76"/>
      <c r="AM52" s="76"/>
      <c r="AN52" s="76"/>
      <c r="AO52" s="76"/>
      <c r="AP52" s="76"/>
      <c r="AQ52" s="76"/>
      <c r="AR52" s="76"/>
      <c r="AS52" s="76"/>
      <c r="AT52" s="76"/>
      <c r="AU52" s="76"/>
      <c r="AV52" s="76"/>
      <c r="AW52" s="76"/>
      <c r="AX52" s="76"/>
      <c r="AY52" s="76"/>
      <c r="AZ52" s="162"/>
      <c r="BA52" s="162"/>
      <c r="BB52" s="162"/>
      <c r="BC52" s="162"/>
      <c r="BD52" s="162"/>
      <c r="BE52" s="162"/>
      <c r="BF52" s="162"/>
      <c r="BG52" s="162"/>
      <c r="BH52" s="162"/>
      <c r="BI52" s="162"/>
      <c r="BJ52" s="162"/>
      <c r="BK52" s="162"/>
      <c r="BL52" s="162"/>
      <c r="BM52" s="162"/>
      <c r="BN52" s="162"/>
      <c r="BO52" s="162"/>
      <c r="BP52" s="162"/>
      <c r="BQ52" s="162"/>
      <c r="BR52" s="162"/>
      <c r="BS52" s="162"/>
      <c r="BT52" s="162"/>
      <c r="BU52" s="162"/>
      <c r="BV52" s="162"/>
      <c r="BW52" s="162"/>
      <c r="BX52" s="162"/>
      <c r="BY52" s="162"/>
      <c r="BZ52" s="162"/>
      <c r="CA52" s="162"/>
      <c r="CB52" s="162"/>
      <c r="CC52" s="162"/>
      <c r="CD52" s="162"/>
      <c r="CE52" s="162"/>
      <c r="CF52" s="162"/>
      <c r="CG52" s="162"/>
      <c r="CH52" s="162"/>
      <c r="CI52" s="162"/>
      <c r="CJ52" s="162"/>
      <c r="CK52" s="162"/>
      <c r="CL52" s="162"/>
      <c r="CM52" s="162"/>
      <c r="CN52" s="162"/>
      <c r="CO52" s="162"/>
      <c r="CP52" s="162"/>
      <c r="CQ52" s="162"/>
      <c r="CR52" s="162"/>
      <c r="CS52" s="162"/>
      <c r="CT52" s="162"/>
      <c r="CU52" s="162"/>
      <c r="CV52" s="162"/>
      <c r="CW52" s="162"/>
      <c r="CX52" s="162"/>
      <c r="CY52" s="162"/>
      <c r="CZ52" s="162"/>
      <c r="DA52" s="162"/>
      <c r="DB52" s="162"/>
      <c r="DC52" s="162"/>
      <c r="DD52" s="162"/>
      <c r="DE52" s="162"/>
      <c r="DF52" s="162"/>
      <c r="DG52" s="162"/>
      <c r="DH52" s="162"/>
      <c r="DI52" s="162"/>
      <c r="DJ52" s="162"/>
      <c r="DK52" s="162"/>
      <c r="DL52" s="196"/>
      <c r="DM52" s="196"/>
      <c r="DN52" s="196"/>
      <c r="DO52" s="196"/>
      <c r="DP52" s="196"/>
      <c r="DQ52" s="196"/>
      <c r="DR52" s="196"/>
      <c r="DS52" s="196"/>
      <c r="DT52" s="196"/>
      <c r="DU52" s="196"/>
      <c r="DV52" s="196"/>
      <c r="DW52" s="196"/>
      <c r="DX52" s="196"/>
      <c r="DY52" s="196"/>
      <c r="DZ52" s="196"/>
      <c r="EA52" s="196"/>
      <c r="EB52" s="196"/>
      <c r="EC52" s="196"/>
      <c r="ED52" s="196"/>
      <c r="EE52" s="196"/>
      <c r="EF52" s="196"/>
      <c r="EG52" s="196"/>
      <c r="EH52" s="196"/>
      <c r="EI52" s="196"/>
      <c r="EJ52" s="196"/>
      <c r="EK52" s="196"/>
      <c r="EL52" s="196"/>
      <c r="EM52" s="196"/>
      <c r="EN52" s="196"/>
      <c r="EO52" s="196"/>
      <c r="EP52" s="196"/>
      <c r="EQ52" s="196"/>
      <c r="ER52" s="196"/>
      <c r="ES52" s="196"/>
      <c r="ET52" s="196"/>
      <c r="EU52" s="196"/>
      <c r="EV52" s="196"/>
      <c r="EW52" s="196"/>
      <c r="EX52" s="196"/>
      <c r="EY52" s="196"/>
      <c r="EZ52" s="196"/>
      <c r="FA52" s="196"/>
      <c r="FB52" s="196"/>
      <c r="FC52" s="196"/>
      <c r="FD52" s="196"/>
      <c r="FE52" s="196"/>
      <c r="FF52" s="196"/>
      <c r="FG52" s="196"/>
      <c r="FH52" s="196"/>
      <c r="FI52" s="196"/>
      <c r="FJ52" s="196"/>
      <c r="FK52" s="196"/>
      <c r="FL52" s="196"/>
      <c r="FM52" s="196"/>
      <c r="FN52" s="196"/>
      <c r="FO52" s="196"/>
      <c r="FP52" s="196"/>
      <c r="FQ52" s="196"/>
      <c r="FR52" s="196"/>
      <c r="FS52" s="196"/>
      <c r="FT52" s="196"/>
      <c r="FU52" s="196"/>
      <c r="FV52" s="196"/>
      <c r="FW52" s="196"/>
      <c r="FX52" s="196"/>
      <c r="FY52" s="196"/>
      <c r="FZ52" s="196"/>
      <c r="GA52" s="196"/>
      <c r="GB52" s="196"/>
      <c r="GC52" s="196"/>
      <c r="GD52" s="196"/>
      <c r="GE52" s="196"/>
      <c r="GF52" s="196"/>
      <c r="GG52" s="196"/>
      <c r="GH52" s="196"/>
      <c r="GI52" s="196"/>
      <c r="GJ52" s="196"/>
      <c r="GK52" s="196"/>
      <c r="GL52" s="196"/>
      <c r="GM52" s="196"/>
      <c r="GN52" s="196"/>
      <c r="GO52" s="196"/>
      <c r="GP52" s="196"/>
      <c r="GQ52" s="196"/>
      <c r="GR52" s="196"/>
      <c r="GS52" s="196"/>
      <c r="GT52" s="196"/>
      <c r="GU52" s="196"/>
      <c r="GV52" s="196"/>
      <c r="GW52" s="196"/>
      <c r="GX52" s="196"/>
      <c r="GY52" s="196"/>
      <c r="GZ52" s="196"/>
      <c r="HA52" s="196"/>
      <c r="HB52" s="196"/>
      <c r="HC52" s="196"/>
      <c r="HD52" s="196"/>
      <c r="HE52" s="196"/>
      <c r="HF52" s="196"/>
      <c r="HG52" s="196"/>
      <c r="HH52" s="196"/>
      <c r="HI52" s="196"/>
      <c r="HJ52" s="196"/>
      <c r="HK52" s="196"/>
      <c r="HL52" s="196"/>
      <c r="HM52" s="196"/>
      <c r="HN52" s="196"/>
      <c r="HO52" s="196"/>
      <c r="HP52" s="196"/>
      <c r="HQ52" s="196"/>
      <c r="HR52" s="196"/>
      <c r="HS52" s="196"/>
      <c r="HT52" s="196"/>
      <c r="HU52" s="196"/>
      <c r="HV52" s="196"/>
      <c r="HW52" s="196"/>
      <c r="HX52" s="196"/>
      <c r="HY52" s="196"/>
      <c r="HZ52" s="196"/>
      <c r="IA52" s="196"/>
      <c r="IB52" s="196"/>
      <c r="IC52" s="196"/>
      <c r="ID52" s="196"/>
      <c r="IE52" s="196"/>
      <c r="IF52" s="196"/>
      <c r="IG52" s="196"/>
      <c r="IH52" s="196"/>
      <c r="II52" s="196"/>
      <c r="IJ52" s="196"/>
      <c r="IK52" s="196"/>
      <c r="IL52" s="231"/>
      <c r="IM52" s="231"/>
      <c r="IN52" s="231"/>
      <c r="IO52" s="231"/>
      <c r="IP52" s="231"/>
      <c r="IQ52" s="231"/>
      <c r="IR52" s="231"/>
      <c r="IS52" s="231"/>
      <c r="IT52" s="231"/>
      <c r="IU52" s="231"/>
      <c r="IV52" s="231"/>
      <c r="IW52" s="231"/>
      <c r="IX52" s="231"/>
      <c r="IY52" s="231"/>
      <c r="IZ52" s="231"/>
      <c r="JA52" s="231"/>
      <c r="JB52" s="231">
        <f t="shared" ref="JB52:JG52" si="98">ROUND(SUM(JB47:JB51),2)</f>
        <v>-2525293.44</v>
      </c>
      <c r="JC52" s="231">
        <f t="shared" si="98"/>
        <v>-33443.629999999997</v>
      </c>
      <c r="JD52" s="231">
        <f t="shared" si="98"/>
        <v>-277719.34999999998</v>
      </c>
      <c r="JE52" s="231">
        <f t="shared" si="98"/>
        <v>-165047.15</v>
      </c>
      <c r="JF52" s="231">
        <f t="shared" si="98"/>
        <v>-170548.73</v>
      </c>
      <c r="JG52" s="231">
        <f t="shared" si="98"/>
        <v>-165047.15</v>
      </c>
      <c r="JH52" s="231">
        <f>ROUND(SUM(JH47:JH51),2)</f>
        <v>-182373.44</v>
      </c>
      <c r="JI52" s="231">
        <f>ROUND(SUM(JI47:JI51),2)</f>
        <v>-38275.17</v>
      </c>
      <c r="JJ52" s="603"/>
      <c r="JK52" s="594"/>
      <c r="JL52" s="594"/>
      <c r="JM52" s="594"/>
      <c r="JN52" s="594"/>
      <c r="JO52" s="594"/>
      <c r="JP52" s="594"/>
      <c r="JQ52" s="594"/>
      <c r="JR52" s="594"/>
      <c r="JS52" s="594"/>
      <c r="JT52" s="594"/>
      <c r="JU52" s="594"/>
      <c r="JV52" s="594"/>
      <c r="JW52" s="604"/>
    </row>
    <row r="53" spans="1:283" s="99" customFormat="1" x14ac:dyDescent="0.2">
      <c r="A53" s="47"/>
      <c r="B53" s="49" t="s">
        <v>209</v>
      </c>
      <c r="C53" s="49"/>
      <c r="D53" s="43">
        <f>+D52+D46</f>
        <v>-26740872.439999998</v>
      </c>
      <c r="E53" s="76"/>
      <c r="F53" s="76"/>
      <c r="G53" s="76"/>
      <c r="H53" s="76"/>
      <c r="I53" s="76"/>
      <c r="J53" s="76"/>
      <c r="K53" s="76"/>
      <c r="L53" s="76"/>
      <c r="M53" s="76"/>
      <c r="N53" s="76"/>
      <c r="O53" s="76"/>
      <c r="P53" s="76"/>
      <c r="Q53" s="76"/>
      <c r="R53" s="76"/>
      <c r="S53" s="76"/>
      <c r="T53" s="76"/>
      <c r="U53" s="76"/>
      <c r="V53" s="76"/>
      <c r="W53" s="76"/>
      <c r="X53" s="76"/>
      <c r="Y53" s="76"/>
      <c r="Z53" s="76"/>
      <c r="AA53" s="76"/>
      <c r="AB53" s="76"/>
      <c r="AC53" s="76"/>
      <c r="AD53" s="76"/>
      <c r="AE53" s="76"/>
      <c r="AF53" s="76"/>
      <c r="AG53" s="76"/>
      <c r="AH53" s="76"/>
      <c r="AI53" s="76"/>
      <c r="AJ53" s="76"/>
      <c r="AK53" s="76"/>
      <c r="AL53" s="76"/>
      <c r="AM53" s="76"/>
      <c r="AN53" s="76"/>
      <c r="AO53" s="76"/>
      <c r="AP53" s="76"/>
      <c r="AQ53" s="76"/>
      <c r="AR53" s="76"/>
      <c r="AS53" s="76"/>
      <c r="AT53" s="76"/>
      <c r="AU53" s="76"/>
      <c r="AV53" s="76"/>
      <c r="AW53" s="76"/>
      <c r="AX53" s="76"/>
      <c r="AY53" s="76"/>
      <c r="AZ53" s="162"/>
      <c r="BA53" s="162"/>
      <c r="BB53" s="162"/>
      <c r="BC53" s="162"/>
      <c r="BD53" s="162"/>
      <c r="BE53" s="162"/>
      <c r="BF53" s="162"/>
      <c r="BG53" s="162"/>
      <c r="BH53" s="162"/>
      <c r="BI53" s="162"/>
      <c r="BJ53" s="162"/>
      <c r="BK53" s="162"/>
      <c r="BL53" s="162"/>
      <c r="BM53" s="162"/>
      <c r="BN53" s="162"/>
      <c r="BO53" s="162"/>
      <c r="BP53" s="162"/>
      <c r="BQ53" s="162"/>
      <c r="BR53" s="162"/>
      <c r="BS53" s="162"/>
      <c r="BT53" s="162"/>
      <c r="BU53" s="162"/>
      <c r="BV53" s="162"/>
      <c r="BW53" s="162"/>
      <c r="BX53" s="162"/>
      <c r="BY53" s="162"/>
      <c r="BZ53" s="162"/>
      <c r="CA53" s="162"/>
      <c r="CB53" s="162"/>
      <c r="CC53" s="162"/>
      <c r="CD53" s="162"/>
      <c r="CE53" s="162"/>
      <c r="CF53" s="162"/>
      <c r="CG53" s="162"/>
      <c r="CH53" s="162"/>
      <c r="CI53" s="162"/>
      <c r="CJ53" s="162"/>
      <c r="CK53" s="162"/>
      <c r="CL53" s="162"/>
      <c r="CM53" s="162"/>
      <c r="CN53" s="162"/>
      <c r="CO53" s="162"/>
      <c r="CP53" s="162"/>
      <c r="CQ53" s="162"/>
      <c r="CR53" s="162"/>
      <c r="CS53" s="162"/>
      <c r="CT53" s="162"/>
      <c r="CU53" s="162"/>
      <c r="CV53" s="162"/>
      <c r="CW53" s="162"/>
      <c r="CX53" s="162"/>
      <c r="CY53" s="162"/>
      <c r="CZ53" s="162"/>
      <c r="DA53" s="162"/>
      <c r="DB53" s="162"/>
      <c r="DC53" s="162"/>
      <c r="DD53" s="162"/>
      <c r="DE53" s="162"/>
      <c r="DF53" s="162"/>
      <c r="DG53" s="162"/>
      <c r="DH53" s="162"/>
      <c r="DI53" s="162"/>
      <c r="DJ53" s="162"/>
      <c r="DK53" s="162"/>
      <c r="DL53" s="196"/>
      <c r="DM53" s="196"/>
      <c r="DN53" s="196"/>
      <c r="DO53" s="196"/>
      <c r="DP53" s="196"/>
      <c r="DQ53" s="196"/>
      <c r="DR53" s="196"/>
      <c r="DS53" s="196"/>
      <c r="DT53" s="196"/>
      <c r="DU53" s="196"/>
      <c r="DV53" s="196"/>
      <c r="DW53" s="196"/>
      <c r="DX53" s="196"/>
      <c r="DY53" s="196"/>
      <c r="DZ53" s="196"/>
      <c r="EA53" s="196"/>
      <c r="EB53" s="196"/>
      <c r="EC53" s="196"/>
      <c r="ED53" s="196"/>
      <c r="EE53" s="196"/>
      <c r="EF53" s="196"/>
      <c r="EG53" s="196"/>
      <c r="EH53" s="196"/>
      <c r="EI53" s="196"/>
      <c r="EJ53" s="196"/>
      <c r="EK53" s="196"/>
      <c r="EL53" s="196"/>
      <c r="EM53" s="196"/>
      <c r="EN53" s="196"/>
      <c r="EO53" s="196"/>
      <c r="EP53" s="196"/>
      <c r="EQ53" s="196"/>
      <c r="ER53" s="196"/>
      <c r="ES53" s="196"/>
      <c r="ET53" s="196"/>
      <c r="EU53" s="196"/>
      <c r="EV53" s="196"/>
      <c r="EW53" s="196"/>
      <c r="EX53" s="196"/>
      <c r="EY53" s="196"/>
      <c r="EZ53" s="196"/>
      <c r="FA53" s="196"/>
      <c r="FB53" s="196"/>
      <c r="FC53" s="196"/>
      <c r="FD53" s="196"/>
      <c r="FE53" s="196"/>
      <c r="FF53" s="196"/>
      <c r="FG53" s="196"/>
      <c r="FH53" s="196"/>
      <c r="FI53" s="196"/>
      <c r="FJ53" s="196"/>
      <c r="FK53" s="196"/>
      <c r="FL53" s="196"/>
      <c r="FM53" s="196"/>
      <c r="FN53" s="196"/>
      <c r="FO53" s="196"/>
      <c r="FP53" s="196"/>
      <c r="FQ53" s="196"/>
      <c r="FR53" s="196"/>
      <c r="FS53" s="196"/>
      <c r="FT53" s="196"/>
      <c r="FU53" s="196"/>
      <c r="FV53" s="196"/>
      <c r="FW53" s="196"/>
      <c r="FX53" s="196"/>
      <c r="FY53" s="196"/>
      <c r="FZ53" s="196"/>
      <c r="GA53" s="196"/>
      <c r="GB53" s="196"/>
      <c r="GC53" s="196"/>
      <c r="GD53" s="196"/>
      <c r="GE53" s="196"/>
      <c r="GF53" s="196"/>
      <c r="GG53" s="196"/>
      <c r="GH53" s="196"/>
      <c r="GI53" s="196"/>
      <c r="GJ53" s="196"/>
      <c r="GK53" s="196"/>
      <c r="GL53" s="196"/>
      <c r="GM53" s="196"/>
      <c r="GN53" s="196"/>
      <c r="GO53" s="196"/>
      <c r="GP53" s="196"/>
      <c r="GQ53" s="196"/>
      <c r="GR53" s="196"/>
      <c r="GS53" s="196"/>
      <c r="GT53" s="196"/>
      <c r="GU53" s="196"/>
      <c r="GV53" s="196"/>
      <c r="GW53" s="196"/>
      <c r="GX53" s="196"/>
      <c r="GY53" s="196"/>
      <c r="GZ53" s="196"/>
      <c r="HA53" s="196"/>
      <c r="HB53" s="196"/>
      <c r="HC53" s="196"/>
      <c r="HD53" s="196"/>
      <c r="HE53" s="196"/>
      <c r="HF53" s="196"/>
      <c r="HG53" s="196"/>
      <c r="HH53" s="196"/>
      <c r="HI53" s="196"/>
      <c r="HJ53" s="196"/>
      <c r="HK53" s="196"/>
      <c r="HL53" s="196"/>
      <c r="HM53" s="196"/>
      <c r="HN53" s="196"/>
      <c r="HO53" s="196"/>
      <c r="HP53" s="196"/>
      <c r="HQ53" s="196"/>
      <c r="HR53" s="196"/>
      <c r="HS53" s="196"/>
      <c r="HT53" s="196"/>
      <c r="HU53" s="196"/>
      <c r="HV53" s="196"/>
      <c r="HW53" s="196"/>
      <c r="HX53" s="196"/>
      <c r="HY53" s="196"/>
      <c r="HZ53" s="196"/>
      <c r="IA53" s="196"/>
      <c r="IB53" s="196"/>
      <c r="IC53" s="196"/>
      <c r="ID53" s="196"/>
      <c r="IE53" s="196"/>
      <c r="IF53" s="196"/>
      <c r="IG53" s="196"/>
      <c r="IH53" s="196"/>
      <c r="II53" s="196"/>
      <c r="IJ53" s="196"/>
      <c r="IK53" s="196"/>
      <c r="IL53" s="196"/>
      <c r="IM53" s="196"/>
      <c r="IN53" s="196"/>
      <c r="IO53" s="196"/>
      <c r="IP53" s="196"/>
      <c r="IQ53" s="196"/>
      <c r="IR53" s="196"/>
      <c r="IS53" s="196"/>
      <c r="IT53" s="196"/>
      <c r="IU53" s="196"/>
      <c r="IV53" s="196"/>
      <c r="IW53" s="196"/>
      <c r="IX53" s="196"/>
      <c r="IY53" s="196"/>
      <c r="IZ53" s="196"/>
      <c r="JA53" s="196"/>
      <c r="JB53" s="196">
        <f>ROUND(+JB46+JB52,2)</f>
        <v>-26740872.440000001</v>
      </c>
      <c r="JC53" s="196">
        <f t="shared" ref="JC53" si="99">ROUND(+JC46+JC52,2)</f>
        <v>-26774316.07</v>
      </c>
      <c r="JD53" s="196">
        <f t="shared" ref="JD53" si="100">ROUND(+JD46+JD52,2)</f>
        <v>-27052035.420000002</v>
      </c>
      <c r="JE53" s="196">
        <f t="shared" ref="JE53" si="101">ROUND(+JE46+JE52,2)</f>
        <v>-27217082.57</v>
      </c>
      <c r="JF53" s="196">
        <f t="shared" ref="JF53" si="102">ROUND(+JF46+JF52,2)</f>
        <v>-27387631.300000001</v>
      </c>
      <c r="JG53" s="196">
        <f t="shared" ref="JG53" si="103">ROUND(+JG46+JG52,2)</f>
        <v>-27552678.449999999</v>
      </c>
      <c r="JH53" s="196">
        <f t="shared" ref="JH53" si="104">ROUND(+JH46+JH52,2)</f>
        <v>-27735051.890000001</v>
      </c>
      <c r="JI53" s="196">
        <f t="shared" ref="JI53" si="105">ROUND(+JI46+JI52,2)</f>
        <v>-27773327.059999999</v>
      </c>
      <c r="JJ53" s="603"/>
      <c r="JK53" s="594"/>
      <c r="JL53" s="594"/>
      <c r="JM53" s="594"/>
      <c r="JN53" s="594"/>
      <c r="JO53" s="594"/>
      <c r="JP53" s="594"/>
      <c r="JQ53" s="594"/>
      <c r="JR53" s="594"/>
      <c r="JS53" s="594"/>
      <c r="JT53" s="594"/>
      <c r="JU53" s="594"/>
      <c r="JV53" s="594"/>
      <c r="JW53" s="604"/>
    </row>
    <row r="54" spans="1:283" s="99" customFormat="1" x14ac:dyDescent="0.2">
      <c r="A54" s="47"/>
      <c r="B54" s="49"/>
      <c r="C54" s="49"/>
      <c r="D54" s="43"/>
      <c r="E54" s="76"/>
      <c r="F54" s="76"/>
      <c r="G54" s="76"/>
      <c r="H54" s="76"/>
      <c r="I54" s="76"/>
      <c r="J54" s="76"/>
      <c r="K54" s="76"/>
      <c r="L54" s="76"/>
      <c r="M54" s="76"/>
      <c r="N54" s="76"/>
      <c r="O54" s="76"/>
      <c r="P54" s="76"/>
      <c r="Q54" s="76"/>
      <c r="R54" s="76"/>
      <c r="S54" s="76"/>
      <c r="T54" s="76"/>
      <c r="U54" s="76"/>
      <c r="V54" s="76"/>
      <c r="W54" s="76"/>
      <c r="X54" s="76"/>
      <c r="Y54" s="76"/>
      <c r="Z54" s="76"/>
      <c r="AA54" s="76"/>
      <c r="AB54" s="76"/>
      <c r="AC54" s="76"/>
      <c r="AD54" s="76"/>
      <c r="AE54" s="76"/>
      <c r="AF54" s="76"/>
      <c r="AG54" s="76"/>
      <c r="AH54" s="76"/>
      <c r="AI54" s="76"/>
      <c r="AJ54" s="76"/>
      <c r="AK54" s="76"/>
      <c r="AL54" s="76"/>
      <c r="AM54" s="76"/>
      <c r="AN54" s="76"/>
      <c r="AO54" s="76"/>
      <c r="AP54" s="76"/>
      <c r="AQ54" s="76"/>
      <c r="AR54" s="76"/>
      <c r="AS54" s="76"/>
      <c r="AT54" s="76"/>
      <c r="AU54" s="76"/>
      <c r="AV54" s="76"/>
      <c r="AW54" s="76"/>
      <c r="AX54" s="76"/>
      <c r="AY54" s="76"/>
      <c r="AZ54" s="162"/>
      <c r="BA54" s="162"/>
      <c r="BB54" s="162"/>
      <c r="BC54" s="162"/>
      <c r="BD54" s="162"/>
      <c r="BE54" s="162"/>
      <c r="BF54" s="162"/>
      <c r="BG54" s="162"/>
      <c r="BH54" s="162"/>
      <c r="BI54" s="162"/>
      <c r="BJ54" s="162"/>
      <c r="BK54" s="162"/>
      <c r="BL54" s="162"/>
      <c r="BM54" s="162"/>
      <c r="BN54" s="162"/>
      <c r="BO54" s="162"/>
      <c r="BP54" s="162"/>
      <c r="BQ54" s="162"/>
      <c r="BR54" s="162"/>
      <c r="BS54" s="162"/>
      <c r="BT54" s="162"/>
      <c r="BU54" s="162"/>
      <c r="BV54" s="162"/>
      <c r="BW54" s="162"/>
      <c r="BX54" s="162"/>
      <c r="BY54" s="162"/>
      <c r="BZ54" s="162"/>
      <c r="CA54" s="162"/>
      <c r="CB54" s="162"/>
      <c r="CC54" s="162"/>
      <c r="CD54" s="162"/>
      <c r="CE54" s="162"/>
      <c r="CF54" s="162"/>
      <c r="CG54" s="162"/>
      <c r="CH54" s="162"/>
      <c r="CI54" s="162"/>
      <c r="CJ54" s="162"/>
      <c r="CK54" s="162"/>
      <c r="CL54" s="162"/>
      <c r="CM54" s="162"/>
      <c r="CN54" s="162"/>
      <c r="CO54" s="162"/>
      <c r="CP54" s="162"/>
      <c r="CQ54" s="162"/>
      <c r="CR54" s="162"/>
      <c r="CS54" s="162"/>
      <c r="CT54" s="162"/>
      <c r="CU54" s="162"/>
      <c r="CV54" s="162"/>
      <c r="CW54" s="162"/>
      <c r="CX54" s="162"/>
      <c r="CY54" s="162"/>
      <c r="CZ54" s="162"/>
      <c r="DA54" s="162"/>
      <c r="DB54" s="162"/>
      <c r="DC54" s="162"/>
      <c r="DD54" s="162"/>
      <c r="DE54" s="162"/>
      <c r="DF54" s="162"/>
      <c r="DG54" s="162"/>
      <c r="DH54" s="162"/>
      <c r="DI54" s="162"/>
      <c r="DJ54" s="162"/>
      <c r="DK54" s="162"/>
      <c r="DL54" s="196"/>
      <c r="DM54" s="196"/>
      <c r="DN54" s="196"/>
      <c r="DO54" s="196"/>
      <c r="DP54" s="196"/>
      <c r="DQ54" s="196"/>
      <c r="DR54" s="196"/>
      <c r="DS54" s="196"/>
      <c r="DT54" s="196"/>
      <c r="DU54" s="196"/>
      <c r="DV54" s="196"/>
      <c r="DW54" s="196"/>
      <c r="DX54" s="196"/>
      <c r="DY54" s="196"/>
      <c r="DZ54" s="196"/>
      <c r="EA54" s="196"/>
      <c r="EB54" s="196"/>
      <c r="EC54" s="196"/>
      <c r="ED54" s="196"/>
      <c r="EE54" s="196"/>
      <c r="EF54" s="196"/>
      <c r="EG54" s="196"/>
      <c r="EH54" s="196"/>
      <c r="EI54" s="196"/>
      <c r="EJ54" s="196"/>
      <c r="EK54" s="196"/>
      <c r="EL54" s="196"/>
      <c r="EM54" s="196"/>
      <c r="EN54" s="196"/>
      <c r="EO54" s="196"/>
      <c r="EP54" s="196"/>
      <c r="EQ54" s="196"/>
      <c r="ER54" s="196"/>
      <c r="ES54" s="196"/>
      <c r="ET54" s="196"/>
      <c r="EU54" s="196"/>
      <c r="EV54" s="196"/>
      <c r="EW54" s="196"/>
      <c r="EX54" s="196"/>
      <c r="EY54" s="196"/>
      <c r="EZ54" s="196"/>
      <c r="FA54" s="196"/>
      <c r="FB54" s="196"/>
      <c r="FC54" s="196"/>
      <c r="FD54" s="196"/>
      <c r="FE54" s="196"/>
      <c r="FF54" s="196"/>
      <c r="FG54" s="196"/>
      <c r="FH54" s="196"/>
      <c r="FI54" s="196"/>
      <c r="FJ54" s="196"/>
      <c r="FK54" s="196"/>
      <c r="FL54" s="196"/>
      <c r="FM54" s="196"/>
      <c r="FN54" s="196"/>
      <c r="FO54" s="196"/>
      <c r="FP54" s="196"/>
      <c r="FQ54" s="196"/>
      <c r="FR54" s="196"/>
      <c r="FS54" s="196"/>
      <c r="FT54" s="196"/>
      <c r="FU54" s="196"/>
      <c r="FV54" s="196"/>
      <c r="FW54" s="196"/>
      <c r="FX54" s="196"/>
      <c r="FY54" s="196"/>
      <c r="FZ54" s="196"/>
      <c r="GA54" s="196"/>
      <c r="GB54" s="196"/>
      <c r="GC54" s="196"/>
      <c r="GD54" s="196"/>
      <c r="GE54" s="196"/>
      <c r="GF54" s="196"/>
      <c r="GG54" s="196"/>
      <c r="GH54" s="196"/>
      <c r="GI54" s="196"/>
      <c r="GJ54" s="196"/>
      <c r="GK54" s="196"/>
      <c r="GL54" s="196"/>
      <c r="GM54" s="196"/>
      <c r="GN54" s="196"/>
      <c r="GO54" s="196"/>
      <c r="GP54" s="196"/>
      <c r="GQ54" s="196"/>
      <c r="GR54" s="196"/>
      <c r="GS54" s="196"/>
      <c r="GT54" s="196"/>
      <c r="GU54" s="196"/>
      <c r="GV54" s="196"/>
      <c r="GW54" s="196"/>
      <c r="GX54" s="196"/>
      <c r="GY54" s="196"/>
      <c r="GZ54" s="196"/>
      <c r="HA54" s="196"/>
      <c r="HB54" s="196"/>
      <c r="HC54" s="196"/>
      <c r="HD54" s="196"/>
      <c r="HE54" s="196"/>
      <c r="HF54" s="196"/>
      <c r="HG54" s="196"/>
      <c r="HH54" s="196"/>
      <c r="HI54" s="196"/>
      <c r="HJ54" s="196"/>
      <c r="HK54" s="196"/>
      <c r="HL54" s="196"/>
      <c r="HM54" s="196"/>
      <c r="HN54" s="196"/>
      <c r="HO54" s="196"/>
      <c r="HP54" s="196"/>
      <c r="HQ54" s="196"/>
      <c r="HR54" s="196"/>
      <c r="HS54" s="196"/>
      <c r="HT54" s="196"/>
      <c r="HU54" s="196"/>
      <c r="HV54" s="196"/>
      <c r="HW54" s="196"/>
      <c r="HX54" s="196"/>
      <c r="HY54" s="196"/>
      <c r="HZ54" s="196"/>
      <c r="IA54" s="196"/>
      <c r="IB54" s="196"/>
      <c r="IC54" s="196"/>
      <c r="ID54" s="196"/>
      <c r="IE54" s="196"/>
      <c r="IF54" s="196"/>
      <c r="IG54" s="196"/>
      <c r="IH54" s="196"/>
      <c r="II54" s="196"/>
      <c r="IJ54" s="196"/>
      <c r="IK54" s="196"/>
      <c r="IL54" s="196"/>
      <c r="IM54" s="196"/>
      <c r="IN54" s="196"/>
      <c r="IO54" s="196"/>
      <c r="IP54" s="196"/>
      <c r="IQ54" s="196"/>
      <c r="IR54" s="196"/>
      <c r="IS54" s="196"/>
      <c r="IT54" s="196"/>
      <c r="IU54" s="196"/>
      <c r="IV54" s="196"/>
      <c r="IW54" s="196"/>
      <c r="IX54" s="196"/>
      <c r="IY54" s="196"/>
      <c r="IZ54" s="196"/>
      <c r="JA54" s="196"/>
      <c r="JB54" s="196"/>
      <c r="JC54" s="196"/>
      <c r="JD54" s="196"/>
      <c r="JE54" s="196"/>
      <c r="JF54" s="196"/>
      <c r="JG54" s="196"/>
      <c r="JH54" s="196"/>
      <c r="JI54" s="196"/>
      <c r="JJ54" s="603"/>
      <c r="JK54" s="594"/>
      <c r="JL54" s="594"/>
      <c r="JM54" s="594"/>
      <c r="JN54" s="594"/>
      <c r="JO54" s="594"/>
      <c r="JP54" s="594"/>
      <c r="JQ54" s="594"/>
      <c r="JR54" s="594"/>
      <c r="JS54" s="594"/>
      <c r="JT54" s="594"/>
      <c r="JU54" s="594"/>
      <c r="JV54" s="594"/>
      <c r="JW54" s="604"/>
    </row>
    <row r="55" spans="1:283" x14ac:dyDescent="0.2">
      <c r="A55" s="47" t="s">
        <v>217</v>
      </c>
      <c r="D55" s="76"/>
      <c r="E55" s="76"/>
      <c r="F55" s="76"/>
      <c r="G55" s="76"/>
      <c r="H55" s="76"/>
      <c r="I55" s="76"/>
      <c r="J55" s="76"/>
      <c r="K55" s="76"/>
      <c r="L55" s="76"/>
      <c r="M55" s="76"/>
      <c r="N55" s="76"/>
      <c r="O55" s="76"/>
      <c r="P55" s="76"/>
      <c r="Q55" s="76"/>
      <c r="R55" s="76"/>
      <c r="S55" s="76"/>
      <c r="T55" s="76"/>
      <c r="U55" s="76"/>
      <c r="V55" s="76"/>
      <c r="W55" s="76"/>
      <c r="X55" s="76"/>
      <c r="Y55" s="76"/>
      <c r="Z55" s="76"/>
      <c r="AA55" s="76"/>
      <c r="AB55" s="76"/>
      <c r="AC55" s="76"/>
      <c r="AD55" s="76"/>
      <c r="AE55" s="76"/>
      <c r="AF55" s="76"/>
      <c r="AG55" s="76"/>
      <c r="AH55" s="76"/>
      <c r="AI55" s="76"/>
      <c r="AJ55" s="76"/>
      <c r="AK55" s="76"/>
      <c r="AL55" s="76"/>
      <c r="AM55" s="76"/>
      <c r="AN55" s="76"/>
      <c r="AO55" s="76"/>
      <c r="AP55" s="76"/>
      <c r="AQ55" s="76"/>
      <c r="AR55" s="76"/>
      <c r="AS55" s="76"/>
      <c r="AT55" s="76"/>
      <c r="AU55" s="76"/>
      <c r="AV55" s="76"/>
      <c r="AW55" s="76"/>
      <c r="AX55" s="76"/>
      <c r="AY55" s="76"/>
      <c r="AZ55" s="162"/>
      <c r="BA55" s="162"/>
      <c r="BB55" s="162"/>
      <c r="BC55" s="162"/>
      <c r="BD55" s="162"/>
      <c r="BE55" s="162"/>
      <c r="BF55" s="162"/>
      <c r="BG55" s="162"/>
      <c r="BH55" s="162"/>
      <c r="BI55" s="162"/>
      <c r="BJ55" s="162"/>
      <c r="BK55" s="162"/>
      <c r="BL55" s="162"/>
      <c r="BM55" s="162"/>
      <c r="BN55" s="162"/>
      <c r="BO55" s="162"/>
      <c r="BP55" s="162"/>
      <c r="BQ55" s="162"/>
      <c r="BR55" s="162"/>
      <c r="BS55" s="162"/>
      <c r="BT55" s="162"/>
      <c r="BU55" s="162"/>
      <c r="BV55" s="162"/>
      <c r="BW55" s="162"/>
      <c r="BX55" s="162"/>
      <c r="BY55" s="162"/>
      <c r="BZ55" s="162"/>
      <c r="CA55" s="162"/>
      <c r="CB55" s="162"/>
      <c r="CC55" s="162"/>
      <c r="CD55" s="162"/>
      <c r="CE55" s="162"/>
      <c r="CF55" s="162"/>
      <c r="CG55" s="162"/>
      <c r="CH55" s="162"/>
      <c r="CI55" s="162"/>
      <c r="CJ55" s="162"/>
      <c r="CK55" s="162"/>
      <c r="CL55" s="162"/>
      <c r="CM55" s="162"/>
      <c r="CN55" s="162"/>
      <c r="CO55" s="162"/>
      <c r="CP55" s="162"/>
      <c r="CQ55" s="162"/>
      <c r="CR55" s="162"/>
      <c r="CS55" s="162"/>
      <c r="CT55" s="162"/>
      <c r="CU55" s="162"/>
      <c r="CV55" s="162"/>
      <c r="CW55" s="162"/>
      <c r="CX55" s="162"/>
      <c r="CY55" s="162"/>
      <c r="CZ55" s="162"/>
      <c r="DA55" s="162"/>
      <c r="DB55" s="162"/>
      <c r="DC55" s="162"/>
      <c r="DD55" s="162"/>
      <c r="DE55" s="162"/>
      <c r="DF55" s="162"/>
      <c r="DG55" s="162"/>
      <c r="DH55" s="162"/>
      <c r="DI55" s="162"/>
      <c r="DJ55" s="162"/>
      <c r="DK55" s="162"/>
      <c r="DL55" s="196"/>
      <c r="DM55" s="196"/>
      <c r="DN55" s="196"/>
      <c r="DO55" s="196"/>
      <c r="DP55" s="196"/>
      <c r="DQ55" s="196"/>
      <c r="DR55" s="196"/>
      <c r="DS55" s="196"/>
      <c r="DT55" s="196"/>
      <c r="DU55" s="196"/>
      <c r="DV55" s="196"/>
      <c r="DW55" s="196"/>
      <c r="DX55" s="196"/>
      <c r="DY55" s="196"/>
      <c r="DZ55" s="196"/>
      <c r="EA55" s="196"/>
      <c r="EB55" s="196"/>
      <c r="EC55" s="196"/>
      <c r="ED55" s="196"/>
      <c r="EE55" s="196"/>
      <c r="EF55" s="196"/>
      <c r="EG55" s="196"/>
      <c r="EH55" s="196"/>
      <c r="EI55" s="196"/>
      <c r="EJ55" s="196"/>
      <c r="EK55" s="196"/>
      <c r="EL55" s="196"/>
      <c r="EM55" s="196"/>
      <c r="EN55" s="196"/>
      <c r="EO55" s="196"/>
      <c r="EP55" s="196"/>
      <c r="EQ55" s="196"/>
      <c r="ER55" s="196"/>
      <c r="ES55" s="196"/>
      <c r="ET55" s="196"/>
      <c r="EU55" s="196"/>
      <c r="EV55" s="196"/>
      <c r="EW55" s="196"/>
      <c r="EX55" s="196"/>
      <c r="EY55" s="196"/>
      <c r="EZ55" s="196"/>
      <c r="FA55" s="196"/>
      <c r="FB55" s="196"/>
      <c r="FC55" s="196"/>
      <c r="FD55" s="196"/>
      <c r="FE55" s="196"/>
      <c r="FF55" s="196"/>
      <c r="FG55" s="196"/>
      <c r="FH55" s="196"/>
      <c r="FI55" s="196"/>
      <c r="FJ55" s="196"/>
      <c r="FK55" s="196"/>
      <c r="FL55" s="196"/>
      <c r="FM55" s="196"/>
      <c r="FN55" s="196"/>
      <c r="FO55" s="196"/>
      <c r="FP55" s="196"/>
      <c r="FQ55" s="196"/>
      <c r="FR55" s="196"/>
      <c r="FS55" s="196"/>
      <c r="FT55" s="196"/>
      <c r="FU55" s="196"/>
      <c r="FV55" s="196"/>
      <c r="FW55" s="196"/>
      <c r="FX55" s="196"/>
      <c r="FY55" s="196"/>
      <c r="FZ55" s="196"/>
      <c r="GA55" s="196"/>
      <c r="GB55" s="196"/>
      <c r="GC55" s="196"/>
      <c r="GD55" s="196"/>
      <c r="GE55" s="196"/>
      <c r="GF55" s="196"/>
      <c r="GG55" s="196"/>
      <c r="GH55" s="196"/>
      <c r="GI55" s="196"/>
      <c r="GJ55" s="196"/>
      <c r="GK55" s="196"/>
      <c r="GL55" s="196"/>
      <c r="GM55" s="196"/>
      <c r="GN55" s="196"/>
      <c r="GO55" s="196"/>
      <c r="GP55" s="196"/>
      <c r="GQ55" s="196"/>
      <c r="GR55" s="196"/>
      <c r="GS55" s="196"/>
      <c r="GT55" s="196"/>
      <c r="GU55" s="196"/>
      <c r="GV55" s="196"/>
      <c r="GW55" s="196"/>
      <c r="GX55" s="196"/>
      <c r="GY55" s="196"/>
      <c r="GZ55" s="196"/>
      <c r="HA55" s="196"/>
      <c r="HB55" s="196"/>
      <c r="HC55" s="196"/>
      <c r="HD55" s="196"/>
      <c r="HE55" s="196"/>
      <c r="HF55" s="196"/>
      <c r="HG55" s="196"/>
      <c r="HH55" s="196"/>
      <c r="HI55" s="196"/>
      <c r="HJ55" s="196"/>
      <c r="HK55" s="196"/>
      <c r="HL55" s="196"/>
      <c r="HM55" s="196"/>
      <c r="HN55" s="196"/>
      <c r="HO55" s="196"/>
      <c r="HP55" s="196"/>
      <c r="HQ55" s="196"/>
      <c r="HR55" s="196"/>
      <c r="HS55" s="196"/>
      <c r="HT55" s="196"/>
      <c r="HU55" s="196"/>
      <c r="HV55" s="196"/>
      <c r="HW55" s="196"/>
      <c r="HX55" s="196"/>
      <c r="HY55" s="196"/>
      <c r="HZ55" s="196"/>
      <c r="IA55" s="196"/>
      <c r="IB55" s="196"/>
      <c r="IC55" s="196"/>
      <c r="ID55" s="196"/>
      <c r="IE55" s="196"/>
      <c r="IF55" s="196"/>
      <c r="IG55" s="196"/>
      <c r="IH55" s="196"/>
      <c r="II55" s="196"/>
      <c r="IJ55" s="196"/>
      <c r="IK55" s="196"/>
      <c r="IL55" s="196"/>
      <c r="IM55" s="196"/>
      <c r="IN55" s="196"/>
      <c r="IO55" s="196"/>
      <c r="IP55" s="196"/>
      <c r="IQ55" s="196"/>
      <c r="IR55" s="196"/>
      <c r="IS55" s="196"/>
      <c r="IT55" s="196"/>
      <c r="IU55" s="196"/>
      <c r="IV55" s="196"/>
      <c r="IW55" s="196"/>
      <c r="IX55" s="196"/>
      <c r="IY55" s="196"/>
      <c r="IZ55" s="196"/>
      <c r="JA55" s="196"/>
      <c r="JB55" s="196"/>
      <c r="JC55" s="196"/>
      <c r="JD55" s="196"/>
      <c r="JE55" s="196"/>
      <c r="JF55" s="196"/>
      <c r="JG55" s="196"/>
      <c r="JH55" s="196"/>
      <c r="JI55" s="196"/>
      <c r="JJ55" s="603"/>
      <c r="JK55" s="594"/>
      <c r="JL55" s="594"/>
      <c r="JM55" s="594"/>
      <c r="JN55" s="594"/>
      <c r="JO55" s="594"/>
      <c r="JP55" s="594"/>
      <c r="JQ55" s="594"/>
      <c r="JR55" s="594"/>
      <c r="JS55" s="594"/>
      <c r="JT55" s="594"/>
      <c r="JU55" s="594"/>
      <c r="JV55" s="594"/>
      <c r="JW55" s="604"/>
    </row>
    <row r="56" spans="1:283" x14ac:dyDescent="0.2">
      <c r="B56" s="49" t="s">
        <v>204</v>
      </c>
      <c r="D56" s="76">
        <f>61109259.77-44.65</f>
        <v>61109215.120000005</v>
      </c>
      <c r="E56" s="76">
        <f>+D67</f>
        <v>59812470.350000001</v>
      </c>
      <c r="F56" s="76">
        <f>+E67</f>
        <v>120745657.28</v>
      </c>
      <c r="G56" s="76">
        <f>+F67</f>
        <v>116400172.34</v>
      </c>
      <c r="H56" s="76">
        <f>+G67</f>
        <v>105985135.08006337</v>
      </c>
      <c r="I56" s="76">
        <f t="shared" ref="I56:AB56" si="106">ROUND(+H67,2)</f>
        <v>92410074.879999995</v>
      </c>
      <c r="J56" s="76">
        <f>ROUND(+I67,2)</f>
        <v>73649281.129999995</v>
      </c>
      <c r="K56" s="76">
        <f t="shared" si="106"/>
        <v>54385898.57</v>
      </c>
      <c r="L56" s="76">
        <f t="shared" si="106"/>
        <v>37849031.229999997</v>
      </c>
      <c r="M56" s="76">
        <f t="shared" si="106"/>
        <v>19641296.899999999</v>
      </c>
      <c r="N56" s="76">
        <f t="shared" si="106"/>
        <v>7841036.4800000004</v>
      </c>
      <c r="O56" s="76">
        <f t="shared" si="106"/>
        <v>-1010074.6</v>
      </c>
      <c r="P56" s="76">
        <f t="shared" si="106"/>
        <v>-869527.96</v>
      </c>
      <c r="Q56" s="76">
        <f t="shared" si="106"/>
        <v>-903317.99</v>
      </c>
      <c r="R56" s="76">
        <f t="shared" si="106"/>
        <v>-937108.02</v>
      </c>
      <c r="S56" s="76">
        <f t="shared" si="106"/>
        <v>-404021.02</v>
      </c>
      <c r="T56" s="76">
        <f t="shared" si="106"/>
        <v>-167814.39</v>
      </c>
      <c r="U56" s="76">
        <f t="shared" si="106"/>
        <v>7284028.3300000001</v>
      </c>
      <c r="V56" s="76">
        <f>ROUND(+U67,2)</f>
        <v>16456818.119999999</v>
      </c>
      <c r="W56" s="76">
        <f t="shared" si="106"/>
        <v>-83020072.079999998</v>
      </c>
      <c r="X56" s="76">
        <f t="shared" si="106"/>
        <v>-74655652.510000005</v>
      </c>
      <c r="Y56" s="76">
        <f t="shared" si="106"/>
        <v>-67370116.099999994</v>
      </c>
      <c r="Z56" s="76">
        <f>ROUND(+Y67,2)</f>
        <v>-23540349.66</v>
      </c>
      <c r="AA56" s="76">
        <f t="shared" si="106"/>
        <v>-21389993.739999998</v>
      </c>
      <c r="AB56" s="76">
        <f t="shared" si="106"/>
        <v>-20155529.390000001</v>
      </c>
      <c r="AC56" s="76">
        <f>ROUND(+AB67,2)</f>
        <v>-19157897.949999999</v>
      </c>
      <c r="AD56" s="76">
        <f>ROUND(+AC67,2)</f>
        <v>-17677541.829999998</v>
      </c>
      <c r="AE56" s="196">
        <f>ROUND(+AD67,2)</f>
        <v>-16440523.6</v>
      </c>
      <c r="AF56" s="196">
        <f t="shared" ref="AF56:BQ56" si="107">ROUND(+AE67,2)</f>
        <v>-9467391.0099999998</v>
      </c>
      <c r="AG56" s="196">
        <f t="shared" si="107"/>
        <v>-8097534.0999999996</v>
      </c>
      <c r="AH56" s="196">
        <f t="shared" si="107"/>
        <v>-6589680.9100000001</v>
      </c>
      <c r="AI56" s="196">
        <f t="shared" si="107"/>
        <v>-5015530.6100000003</v>
      </c>
      <c r="AJ56" s="196">
        <f t="shared" si="107"/>
        <v>-3737067.53</v>
      </c>
      <c r="AK56" s="196">
        <f t="shared" si="107"/>
        <v>-2649582.36</v>
      </c>
      <c r="AL56" s="196">
        <f t="shared" si="107"/>
        <v>-1998438.82</v>
      </c>
      <c r="AM56" s="196">
        <f t="shared" si="107"/>
        <v>-1478820.69</v>
      </c>
      <c r="AN56" s="196">
        <f t="shared" si="107"/>
        <v>-1094126.33</v>
      </c>
      <c r="AO56" s="196">
        <f t="shared" si="107"/>
        <v>-775943.88</v>
      </c>
      <c r="AP56" s="196">
        <f t="shared" si="107"/>
        <v>-417583.8</v>
      </c>
      <c r="AQ56" s="196">
        <f t="shared" si="107"/>
        <v>24831.34</v>
      </c>
      <c r="AR56" s="196">
        <f t="shared" si="107"/>
        <v>8843522.0299999993</v>
      </c>
      <c r="AS56" s="196">
        <f t="shared" si="107"/>
        <v>7798610.8600000003</v>
      </c>
      <c r="AT56" s="196">
        <f t="shared" si="107"/>
        <v>6502736.5099999998</v>
      </c>
      <c r="AU56" s="196">
        <f t="shared" si="107"/>
        <v>5072724.59</v>
      </c>
      <c r="AV56" s="196">
        <f t="shared" si="107"/>
        <v>3940228.01</v>
      </c>
      <c r="AW56" s="196">
        <f t="shared" si="107"/>
        <v>3103055.42</v>
      </c>
      <c r="AX56" s="196">
        <f t="shared" si="107"/>
        <v>2348258.41</v>
      </c>
      <c r="AY56" s="196">
        <f t="shared" si="107"/>
        <v>1932732.79</v>
      </c>
      <c r="AZ56" s="196">
        <f t="shared" si="107"/>
        <v>1572373.78</v>
      </c>
      <c r="BA56" s="196">
        <f t="shared" si="107"/>
        <v>1290114.3700000001</v>
      </c>
      <c r="BB56" s="196">
        <f t="shared" si="107"/>
        <v>990401.12</v>
      </c>
      <c r="BC56" s="196">
        <f t="shared" si="107"/>
        <v>615834.31000000006</v>
      </c>
      <c r="BD56" s="196">
        <f t="shared" si="107"/>
        <v>30581310.789999999</v>
      </c>
      <c r="BE56" s="196">
        <f t="shared" si="107"/>
        <v>26559645.300000001</v>
      </c>
      <c r="BF56" s="196">
        <f t="shared" si="107"/>
        <v>21781178.890000001</v>
      </c>
      <c r="BG56" s="196">
        <f t="shared" si="107"/>
        <v>17469056</v>
      </c>
      <c r="BH56" s="196">
        <f t="shared" si="107"/>
        <v>13039483.300000001</v>
      </c>
      <c r="BI56" s="196">
        <f t="shared" si="107"/>
        <v>9224436.5099999998</v>
      </c>
      <c r="BJ56" s="196">
        <f t="shared" si="107"/>
        <v>6581711.9000000004</v>
      </c>
      <c r="BK56" s="196">
        <f t="shared" si="107"/>
        <v>4861599.01</v>
      </c>
      <c r="BL56" s="196">
        <f t="shared" si="107"/>
        <v>3724037.84</v>
      </c>
      <c r="BM56" s="196">
        <f t="shared" si="107"/>
        <v>2782475.22</v>
      </c>
      <c r="BN56" s="196">
        <f t="shared" si="107"/>
        <v>1795259.86</v>
      </c>
      <c r="BO56" s="196">
        <f t="shared" si="107"/>
        <v>577870.62</v>
      </c>
      <c r="BP56" s="196">
        <f t="shared" si="107"/>
        <v>69846585.370000005</v>
      </c>
      <c r="BQ56" s="196">
        <f t="shared" si="107"/>
        <v>65742726.469999999</v>
      </c>
      <c r="BR56" s="215">
        <f>ROUND(+BQ67,2)+0.43</f>
        <v>60654039.25</v>
      </c>
      <c r="BS56" s="196">
        <f t="shared" ref="BS56:ED56" si="108">ROUND(+BR67,2)</f>
        <v>54761598.049999997</v>
      </c>
      <c r="BT56" s="196">
        <f t="shared" si="108"/>
        <v>50569240.899999999</v>
      </c>
      <c r="BU56" s="196">
        <f t="shared" si="108"/>
        <v>46886948.700000003</v>
      </c>
      <c r="BV56" s="196">
        <f t="shared" si="108"/>
        <v>44140413.560000002</v>
      </c>
      <c r="BW56" s="196">
        <f t="shared" si="108"/>
        <v>42319665.579999998</v>
      </c>
      <c r="BX56" s="196">
        <f t="shared" si="108"/>
        <v>41080897</v>
      </c>
      <c r="BY56" s="196">
        <f t="shared" si="108"/>
        <v>40230459.729999997</v>
      </c>
      <c r="BZ56" s="196">
        <f t="shared" si="108"/>
        <v>39297519.439999998</v>
      </c>
      <c r="CA56" s="196">
        <f t="shared" si="108"/>
        <v>37968909.880000003</v>
      </c>
      <c r="CB56" s="196">
        <f t="shared" si="108"/>
        <v>-55736248.850000001</v>
      </c>
      <c r="CC56" s="196">
        <f t="shared" si="108"/>
        <v>-49394190.840000004</v>
      </c>
      <c r="CD56" s="196">
        <f t="shared" si="108"/>
        <v>-40643132.420000002</v>
      </c>
      <c r="CE56" s="196">
        <f t="shared" si="108"/>
        <v>-30961308.920000002</v>
      </c>
      <c r="CF56" s="196">
        <f t="shared" si="108"/>
        <v>-23643545.890000001</v>
      </c>
      <c r="CG56" s="196">
        <f t="shared" si="108"/>
        <v>-16092032.58</v>
      </c>
      <c r="CH56" s="196">
        <f t="shared" si="108"/>
        <v>-10075018.279999999</v>
      </c>
      <c r="CI56" s="196">
        <f t="shared" si="108"/>
        <v>-6543800.6299999999</v>
      </c>
      <c r="CJ56" s="196">
        <f t="shared" si="108"/>
        <v>-3540656.44</v>
      </c>
      <c r="CK56" s="196">
        <f t="shared" si="108"/>
        <v>-1610029.52</v>
      </c>
      <c r="CL56" s="196">
        <f t="shared" si="108"/>
        <v>742230.4</v>
      </c>
      <c r="CM56" s="196">
        <f t="shared" si="108"/>
        <v>3063647.6</v>
      </c>
      <c r="CN56" s="196">
        <f t="shared" si="108"/>
        <v>-15502795.66</v>
      </c>
      <c r="CO56" s="162">
        <f t="shared" si="108"/>
        <v>-13965540.57</v>
      </c>
      <c r="CP56" s="196">
        <f t="shared" si="108"/>
        <v>-11228536.859999999</v>
      </c>
      <c r="CQ56" s="196">
        <f t="shared" si="108"/>
        <v>-8537178.9399999995</v>
      </c>
      <c r="CR56" s="196">
        <f t="shared" si="108"/>
        <v>-6356424.3600000003</v>
      </c>
      <c r="CS56" s="196">
        <f t="shared" si="108"/>
        <v>-4077308.03</v>
      </c>
      <c r="CT56" s="196">
        <f t="shared" si="108"/>
        <v>-2636574.9300000002</v>
      </c>
      <c r="CU56" s="196">
        <f t="shared" si="108"/>
        <v>-1677845</v>
      </c>
      <c r="CV56" s="196">
        <f t="shared" si="108"/>
        <v>-21810225.760000002</v>
      </c>
      <c r="CW56" s="196">
        <f t="shared" si="108"/>
        <v>-20812349.640000001</v>
      </c>
      <c r="CX56" s="196">
        <f t="shared" si="108"/>
        <v>-19513897.620000001</v>
      </c>
      <c r="CY56" s="196">
        <f t="shared" si="108"/>
        <v>-18279061.370000001</v>
      </c>
      <c r="CZ56" s="196">
        <f t="shared" si="108"/>
        <v>-76477618.920000002</v>
      </c>
      <c r="DA56" s="196">
        <f t="shared" si="108"/>
        <v>-67705822.590000004</v>
      </c>
      <c r="DB56" s="196">
        <f t="shared" si="108"/>
        <v>-53687985.280000001</v>
      </c>
      <c r="DC56" s="196">
        <f t="shared" si="108"/>
        <v>-44043095.659999996</v>
      </c>
      <c r="DD56" s="196">
        <f t="shared" si="108"/>
        <v>-35629285.789999999</v>
      </c>
      <c r="DE56" s="196">
        <f t="shared" si="108"/>
        <v>-27002795.879999999</v>
      </c>
      <c r="DF56" s="196">
        <f t="shared" si="108"/>
        <v>-19928628.370000001</v>
      </c>
      <c r="DG56" s="196">
        <f t="shared" si="108"/>
        <v>-14491586</v>
      </c>
      <c r="DH56" s="196">
        <f t="shared" si="108"/>
        <v>-11550804.84</v>
      </c>
      <c r="DI56" s="196">
        <f t="shared" si="108"/>
        <v>-9450505.4600000009</v>
      </c>
      <c r="DJ56" s="196">
        <f t="shared" si="108"/>
        <v>-7126068.25</v>
      </c>
      <c r="DK56" s="196">
        <f t="shared" si="108"/>
        <v>-4813751.6100000003</v>
      </c>
      <c r="DL56" s="196">
        <f t="shared" si="108"/>
        <v>-483396.77</v>
      </c>
      <c r="DM56" s="196">
        <f t="shared" si="108"/>
        <v>-14932396.380000001</v>
      </c>
      <c r="DN56" s="196">
        <f t="shared" si="108"/>
        <v>-12666302.529999999</v>
      </c>
      <c r="DO56" s="196">
        <f t="shared" si="108"/>
        <v>-10334600.41</v>
      </c>
      <c r="DP56" s="196">
        <f t="shared" si="108"/>
        <v>-8031332.4199999999</v>
      </c>
      <c r="DQ56" s="196">
        <f t="shared" si="108"/>
        <v>-6058508.9199999999</v>
      </c>
      <c r="DR56" s="196">
        <f t="shared" si="108"/>
        <v>-4230305.8899999997</v>
      </c>
      <c r="DS56" s="196">
        <f t="shared" si="108"/>
        <v>-3121583.03</v>
      </c>
      <c r="DT56" s="196">
        <f t="shared" si="108"/>
        <v>-2391341.79</v>
      </c>
      <c r="DU56" s="196">
        <f t="shared" si="108"/>
        <v>-1815586.69</v>
      </c>
      <c r="DV56" s="196">
        <f t="shared" si="108"/>
        <v>-1064507.31</v>
      </c>
      <c r="DW56" s="196">
        <f t="shared" si="108"/>
        <v>-481654.81</v>
      </c>
      <c r="DX56" s="196">
        <f t="shared" si="108"/>
        <v>748012.99</v>
      </c>
      <c r="DY56" s="196">
        <f t="shared" si="108"/>
        <v>-19639622.48</v>
      </c>
      <c r="DZ56" s="196">
        <f t="shared" si="108"/>
        <v>-16272241.710000001</v>
      </c>
      <c r="EA56" s="196">
        <f t="shared" si="108"/>
        <v>-12771006.609999999</v>
      </c>
      <c r="EB56" s="196">
        <f t="shared" si="108"/>
        <v>-9953492.6400000006</v>
      </c>
      <c r="EC56" s="196">
        <f t="shared" si="108"/>
        <v>-6756305.4000000004</v>
      </c>
      <c r="ED56" s="196">
        <f t="shared" si="108"/>
        <v>-5042014.97</v>
      </c>
      <c r="EE56" s="196">
        <f t="shared" ref="EE56:GP56" si="109">ROUND(+ED67,2)</f>
        <v>-3768029.39</v>
      </c>
      <c r="EF56" s="196">
        <f t="shared" si="109"/>
        <v>-2783986.16</v>
      </c>
      <c r="EG56" s="196">
        <f t="shared" si="109"/>
        <v>-2029131.58</v>
      </c>
      <c r="EH56" s="196">
        <f t="shared" si="109"/>
        <v>-1352524.62</v>
      </c>
      <c r="EI56" s="196">
        <f t="shared" si="109"/>
        <v>-575027.31000000006</v>
      </c>
      <c r="EJ56" s="196">
        <f t="shared" si="109"/>
        <v>1000711.77</v>
      </c>
      <c r="EK56" s="196">
        <f t="shared" si="109"/>
        <v>-31140784.91</v>
      </c>
      <c r="EL56" s="196">
        <f t="shared" si="109"/>
        <v>-26231978.109999999</v>
      </c>
      <c r="EM56" s="196">
        <f t="shared" si="109"/>
        <v>-20504782</v>
      </c>
      <c r="EN56" s="196">
        <f t="shared" si="109"/>
        <v>-16411917.699999999</v>
      </c>
      <c r="EO56" s="196">
        <f t="shared" si="109"/>
        <v>-12697279.82</v>
      </c>
      <c r="EP56" s="196">
        <f t="shared" si="109"/>
        <v>-9978409.25</v>
      </c>
      <c r="EQ56" s="196">
        <f t="shared" si="109"/>
        <v>-8168399.6200000001</v>
      </c>
      <c r="ER56" s="196">
        <f t="shared" si="109"/>
        <v>-7022426.9400000004</v>
      </c>
      <c r="ES56" s="196">
        <f t="shared" si="109"/>
        <v>-5986236.04</v>
      </c>
      <c r="ET56" s="196">
        <f t="shared" si="109"/>
        <v>-5105491.58</v>
      </c>
      <c r="EU56" s="196">
        <f t="shared" si="109"/>
        <v>-3777616.03</v>
      </c>
      <c r="EV56" s="196">
        <f t="shared" si="109"/>
        <v>-963408.83</v>
      </c>
      <c r="EW56" s="196">
        <f t="shared" si="109"/>
        <v>-9693498.8599999994</v>
      </c>
      <c r="EX56" s="196">
        <f t="shared" si="109"/>
        <v>-7879246.0199999996</v>
      </c>
      <c r="EY56" s="196">
        <f t="shared" si="109"/>
        <v>-6301236.29</v>
      </c>
      <c r="EZ56" s="196">
        <f t="shared" si="109"/>
        <v>-4712988.55</v>
      </c>
      <c r="FA56" s="196">
        <f t="shared" si="109"/>
        <v>-3510242.41</v>
      </c>
      <c r="FB56" s="196">
        <f t="shared" si="109"/>
        <v>-2684396.24</v>
      </c>
      <c r="FC56" s="196">
        <f t="shared" si="109"/>
        <v>-2153143.92</v>
      </c>
      <c r="FD56" s="196">
        <f t="shared" si="109"/>
        <v>-1764800.76</v>
      </c>
      <c r="FE56" s="196">
        <f t="shared" si="109"/>
        <v>-1448210.49</v>
      </c>
      <c r="FF56" s="196">
        <f t="shared" si="109"/>
        <v>-1135250.8700000001</v>
      </c>
      <c r="FG56" s="196">
        <f t="shared" si="109"/>
        <v>-786311.16</v>
      </c>
      <c r="FH56" s="196">
        <f t="shared" si="109"/>
        <v>-221203.58</v>
      </c>
      <c r="FI56" s="196">
        <f t="shared" si="109"/>
        <v>27061218.699999999</v>
      </c>
      <c r="FJ56" s="196">
        <f t="shared" si="109"/>
        <v>23412922.489999998</v>
      </c>
      <c r="FK56" s="196">
        <f t="shared" si="109"/>
        <v>19936038.809999999</v>
      </c>
      <c r="FL56" s="196">
        <f t="shared" si="109"/>
        <v>17269316.079999998</v>
      </c>
      <c r="FM56" s="196">
        <f t="shared" si="109"/>
        <v>14679659.59</v>
      </c>
      <c r="FN56" s="196">
        <f t="shared" si="109"/>
        <v>12474547.960000001</v>
      </c>
      <c r="FO56" s="196">
        <f t="shared" si="109"/>
        <v>11158429.630000001</v>
      </c>
      <c r="FP56" s="196">
        <f t="shared" si="109"/>
        <v>10282607.43</v>
      </c>
      <c r="FQ56" s="196">
        <f t="shared" si="109"/>
        <v>9554955.9299999997</v>
      </c>
      <c r="FR56" s="196">
        <f t="shared" si="109"/>
        <v>8788247.0899999999</v>
      </c>
      <c r="FS56" s="196">
        <f t="shared" si="109"/>
        <v>7739045.9100000001</v>
      </c>
      <c r="FT56" s="196">
        <f t="shared" si="109"/>
        <v>6221622.8300000001</v>
      </c>
      <c r="FU56" s="196">
        <f t="shared" si="109"/>
        <v>-30801283.710000001</v>
      </c>
      <c r="FV56" s="196">
        <f t="shared" si="109"/>
        <v>-26110356.699999999</v>
      </c>
      <c r="FW56" s="196">
        <f t="shared" si="109"/>
        <v>-21663883.510000002</v>
      </c>
      <c r="FX56" s="196">
        <f t="shared" si="109"/>
        <v>-18214913.48</v>
      </c>
      <c r="FY56" s="196">
        <f t="shared" si="109"/>
        <v>-14862273.890000001</v>
      </c>
      <c r="FZ56" s="196">
        <f t="shared" si="109"/>
        <v>-13014860.460000001</v>
      </c>
      <c r="GA56" s="196">
        <f t="shared" si="109"/>
        <v>-11568933.68</v>
      </c>
      <c r="GB56" s="196">
        <f t="shared" si="109"/>
        <v>-10440344.279999999</v>
      </c>
      <c r="GC56" s="196">
        <f t="shared" si="109"/>
        <v>-9361904.75</v>
      </c>
      <c r="GD56" s="196">
        <f t="shared" si="109"/>
        <v>-8468762.6500000004</v>
      </c>
      <c r="GE56" s="196">
        <f t="shared" si="109"/>
        <v>-7298124.4299999997</v>
      </c>
      <c r="GF56" s="196">
        <f t="shared" si="109"/>
        <v>-5245649.45</v>
      </c>
      <c r="GG56" s="196">
        <f t="shared" si="109"/>
        <v>-14721121.26</v>
      </c>
      <c r="GH56" s="196">
        <f t="shared" si="109"/>
        <v>-12301313.109999999</v>
      </c>
      <c r="GI56" s="196">
        <f t="shared" si="109"/>
        <v>-9661395.8800000008</v>
      </c>
      <c r="GJ56" s="196">
        <f t="shared" si="109"/>
        <v>-7566544.0999999996</v>
      </c>
      <c r="GK56" s="196">
        <f t="shared" si="109"/>
        <v>-5696754.5099999998</v>
      </c>
      <c r="GL56" s="196">
        <f t="shared" si="109"/>
        <v>-4352651.4000000004</v>
      </c>
      <c r="GM56" s="196">
        <f t="shared" si="109"/>
        <v>-3446459.88</v>
      </c>
      <c r="GN56" s="196">
        <f t="shared" si="109"/>
        <v>-2863852.23</v>
      </c>
      <c r="GO56" s="196">
        <f t="shared" si="109"/>
        <v>-2375869.37</v>
      </c>
      <c r="GP56" s="196">
        <f t="shared" si="109"/>
        <v>-1943144.88</v>
      </c>
      <c r="GQ56" s="196">
        <f t="shared" ref="GQ56:HL56" si="110">ROUND(+GP67,2)</f>
        <v>-1399304.42</v>
      </c>
      <c r="GR56" s="196">
        <f t="shared" si="110"/>
        <v>-239838.47</v>
      </c>
      <c r="GS56" s="196">
        <f t="shared" si="110"/>
        <v>-13815977.59</v>
      </c>
      <c r="GT56" s="196">
        <f t="shared" si="110"/>
        <v>-11542868.01</v>
      </c>
      <c r="GU56" s="196">
        <f t="shared" si="110"/>
        <v>-9516850.0800000001</v>
      </c>
      <c r="GV56" s="196">
        <f t="shared" si="110"/>
        <v>-7473563.96</v>
      </c>
      <c r="GW56" s="196">
        <f t="shared" si="110"/>
        <v>-5626654.4000000004</v>
      </c>
      <c r="GX56" s="196">
        <f t="shared" si="110"/>
        <v>-4372606.41</v>
      </c>
      <c r="GY56" s="196">
        <f t="shared" si="110"/>
        <v>-3709483.96</v>
      </c>
      <c r="GZ56" s="196">
        <f t="shared" si="110"/>
        <v>-3061542.48</v>
      </c>
      <c r="HA56" s="196">
        <f t="shared" si="110"/>
        <v>-2677559.9500000002</v>
      </c>
      <c r="HB56" s="196">
        <f t="shared" si="110"/>
        <v>-2202585.89</v>
      </c>
      <c r="HC56" s="196">
        <f t="shared" si="110"/>
        <v>-1670798.99</v>
      </c>
      <c r="HD56" s="196">
        <f t="shared" si="110"/>
        <v>-565204.44999999995</v>
      </c>
      <c r="HE56" s="196">
        <f t="shared" si="110"/>
        <v>-49919517.590000004</v>
      </c>
      <c r="HF56" s="196">
        <f t="shared" si="110"/>
        <v>-42678708.93</v>
      </c>
      <c r="HG56" s="196">
        <f t="shared" si="110"/>
        <v>-35706212.939999998</v>
      </c>
      <c r="HH56" s="196">
        <f t="shared" si="110"/>
        <v>-27413224.73</v>
      </c>
      <c r="HI56" s="196">
        <f t="shared" si="110"/>
        <v>-21188847.359999999</v>
      </c>
      <c r="HJ56" s="196">
        <f t="shared" si="110"/>
        <v>-17220456.699999999</v>
      </c>
      <c r="HK56" s="196">
        <f t="shared" si="110"/>
        <v>34681552.93</v>
      </c>
      <c r="HL56" s="196">
        <f t="shared" si="110"/>
        <v>34974949.060000002</v>
      </c>
      <c r="HM56" s="196">
        <f>ROUND(+HL67,2)</f>
        <v>35257310.030000001</v>
      </c>
      <c r="HN56" s="196">
        <f t="shared" ref="HN56:IK56" si="111">ROUND(+HM67,2)</f>
        <v>35538164.219999999</v>
      </c>
      <c r="HO56" s="196">
        <f t="shared" si="111"/>
        <v>35844112.390000001</v>
      </c>
      <c r="HP56" s="196">
        <f t="shared" si="111"/>
        <v>36328156.780000001</v>
      </c>
      <c r="HQ56" s="196">
        <f t="shared" si="111"/>
        <v>130951434.14</v>
      </c>
      <c r="HR56" s="196">
        <f t="shared" si="111"/>
        <v>118886802.01000001</v>
      </c>
      <c r="HS56" s="196">
        <f t="shared" si="111"/>
        <v>106530267.92</v>
      </c>
      <c r="HT56" s="196">
        <f t="shared" si="111"/>
        <v>95134164.700000003</v>
      </c>
      <c r="HU56" s="196">
        <f t="shared" si="111"/>
        <v>84298532.980000004</v>
      </c>
      <c r="HV56" s="196">
        <f t="shared" si="111"/>
        <v>77898019.620000005</v>
      </c>
      <c r="HW56" s="196">
        <f t="shared" si="111"/>
        <v>76097874.370000005</v>
      </c>
      <c r="HX56" s="196">
        <f t="shared" si="111"/>
        <v>74688460.390000001</v>
      </c>
      <c r="HY56" s="196">
        <f t="shared" si="111"/>
        <v>73731922</v>
      </c>
      <c r="HZ56" s="196">
        <f t="shared" si="111"/>
        <v>72823685.430000007</v>
      </c>
      <c r="IA56" s="196">
        <f t="shared" si="111"/>
        <v>71735019.040000007</v>
      </c>
      <c r="IB56" s="196">
        <f t="shared" si="111"/>
        <v>71365725.819999993</v>
      </c>
      <c r="IC56" s="196">
        <f t="shared" si="111"/>
        <v>83046843.040000007</v>
      </c>
      <c r="ID56" s="196">
        <f t="shared" si="111"/>
        <v>77425215.489999995</v>
      </c>
      <c r="IE56" s="196">
        <f t="shared" si="111"/>
        <v>71707219.849999994</v>
      </c>
      <c r="IF56" s="196">
        <f t="shared" si="111"/>
        <v>65599117.549999997</v>
      </c>
      <c r="IG56" s="196">
        <f t="shared" si="111"/>
        <v>60319532.350000001</v>
      </c>
      <c r="IH56" s="196">
        <f t="shared" si="111"/>
        <v>57224936.109999999</v>
      </c>
      <c r="II56" s="196">
        <f t="shared" si="111"/>
        <v>55030585.020000003</v>
      </c>
      <c r="IJ56" s="196">
        <f t="shared" si="111"/>
        <v>53663336.399999999</v>
      </c>
      <c r="IK56" s="196">
        <f t="shared" si="111"/>
        <v>52677749.079999998</v>
      </c>
      <c r="IL56" s="196">
        <f>ROUND(+IK67,2)</f>
        <v>51627440.990000002</v>
      </c>
      <c r="IM56" s="196">
        <f t="shared" ref="IM56:IO56" si="112">ROUND(+IL67,2)</f>
        <v>50128784.280000001</v>
      </c>
      <c r="IN56" s="196">
        <f t="shared" si="112"/>
        <v>46989869.350000001</v>
      </c>
      <c r="IO56" s="196">
        <f t="shared" si="112"/>
        <v>44463601.549999997</v>
      </c>
      <c r="IP56" s="196">
        <f>ROUND(+IO67,2)</f>
        <v>40826566.780000001</v>
      </c>
      <c r="IQ56" s="196">
        <f t="shared" ref="IQ56:IW56" si="113">ROUND(+IP67,2)</f>
        <v>37155601.640000001</v>
      </c>
      <c r="IR56" s="196">
        <f t="shared" si="113"/>
        <v>34147401.18</v>
      </c>
      <c r="IS56" s="196">
        <f t="shared" si="113"/>
        <v>31524492.789999999</v>
      </c>
      <c r="IT56" s="196">
        <f t="shared" si="113"/>
        <v>29262413.09</v>
      </c>
      <c r="IU56" s="196">
        <f t="shared" si="113"/>
        <v>27702396.989999998</v>
      </c>
      <c r="IV56" s="196">
        <f t="shared" si="113"/>
        <v>26742107.039999999</v>
      </c>
      <c r="IW56" s="196">
        <f t="shared" si="113"/>
        <v>26073974.440000001</v>
      </c>
      <c r="IX56" s="196">
        <f>ROUND(+IW67,2)</f>
        <v>25557160.609999999</v>
      </c>
      <c r="IY56" s="196">
        <f t="shared" ref="IY56:IZ56" si="114">ROUND(+IX67,2)</f>
        <v>24931142.260000002</v>
      </c>
      <c r="IZ56" s="196">
        <f t="shared" si="114"/>
        <v>23745059.32</v>
      </c>
      <c r="JA56" s="196">
        <f>ROUND(+IZ67,2)</f>
        <v>32673226.170000002</v>
      </c>
      <c r="JB56" s="196">
        <f t="shared" ref="JB56:JI56" si="115">ROUND(+JA67,2)</f>
        <v>26858563.120000001</v>
      </c>
      <c r="JC56" s="196">
        <f t="shared" si="115"/>
        <v>21739984.41</v>
      </c>
      <c r="JD56" s="196">
        <f t="shared" si="115"/>
        <v>16696457.109999999</v>
      </c>
      <c r="JE56" s="196">
        <f t="shared" si="115"/>
        <v>12053987.48</v>
      </c>
      <c r="JF56" s="196">
        <f t="shared" si="115"/>
        <v>8391342.8499999996</v>
      </c>
      <c r="JG56" s="196">
        <f t="shared" si="115"/>
        <v>6857354.4699999997</v>
      </c>
      <c r="JH56" s="196">
        <f t="shared" si="115"/>
        <v>5553638</v>
      </c>
      <c r="JI56" s="196">
        <f t="shared" si="115"/>
        <v>4608529.58</v>
      </c>
      <c r="JJ56" s="603"/>
      <c r="JK56" s="594"/>
      <c r="JL56" s="594"/>
      <c r="JM56" s="594"/>
      <c r="JN56" s="594"/>
      <c r="JO56" s="594"/>
      <c r="JP56" s="594"/>
      <c r="JQ56" s="594"/>
      <c r="JR56" s="594"/>
      <c r="JS56" s="594"/>
      <c r="JT56" s="594"/>
      <c r="JU56" s="594"/>
      <c r="JV56" s="594"/>
      <c r="JW56" s="604"/>
    </row>
    <row r="57" spans="1:283" x14ac:dyDescent="0.2">
      <c r="B57" s="49" t="s">
        <v>205</v>
      </c>
      <c r="D57" s="201"/>
      <c r="E57" s="201">
        <v>64953103.469999999</v>
      </c>
      <c r="F57" s="201"/>
      <c r="G57" s="201"/>
      <c r="H57" s="201"/>
      <c r="I57" s="201"/>
      <c r="J57" s="201"/>
      <c r="K57" s="201"/>
      <c r="L57" s="201"/>
      <c r="M57" s="201"/>
      <c r="N57" s="201"/>
      <c r="O57" s="201"/>
      <c r="P57" s="201"/>
      <c r="Q57" s="201"/>
      <c r="R57" s="201"/>
      <c r="S57" s="201"/>
      <c r="T57" s="201"/>
      <c r="U57" s="201"/>
      <c r="V57" s="201">
        <v>-107036629.08</v>
      </c>
      <c r="W57" s="201"/>
      <c r="X57" s="201"/>
      <c r="Y57" s="201">
        <v>39394237.259999998</v>
      </c>
      <c r="Z57" s="201"/>
      <c r="AA57" s="201"/>
      <c r="AB57" s="201"/>
      <c r="AC57" s="201"/>
      <c r="AD57" s="201"/>
      <c r="AE57" s="196">
        <f t="shared" ref="AE57:CP57" si="116">AE7+AE16+AE25+AE36</f>
        <v>6143042.8700000001</v>
      </c>
      <c r="AF57" s="196">
        <f t="shared" si="116"/>
        <v>0</v>
      </c>
      <c r="AG57" s="196">
        <f t="shared" si="116"/>
        <v>0</v>
      </c>
      <c r="AH57" s="196">
        <f t="shared" si="116"/>
        <v>0</v>
      </c>
      <c r="AI57" s="196">
        <f t="shared" si="116"/>
        <v>0</v>
      </c>
      <c r="AJ57" s="196">
        <f t="shared" si="116"/>
        <v>0</v>
      </c>
      <c r="AK57" s="196">
        <f t="shared" si="116"/>
        <v>0</v>
      </c>
      <c r="AL57" s="196">
        <f t="shared" si="116"/>
        <v>0</v>
      </c>
      <c r="AM57" s="196">
        <f t="shared" si="116"/>
        <v>0</v>
      </c>
      <c r="AN57" s="196">
        <f t="shared" si="116"/>
        <v>0</v>
      </c>
      <c r="AO57" s="196">
        <f t="shared" si="116"/>
        <v>0</v>
      </c>
      <c r="AP57" s="196">
        <f t="shared" si="116"/>
        <v>0</v>
      </c>
      <c r="AQ57" s="196">
        <f t="shared" si="116"/>
        <v>9477607.582945317</v>
      </c>
      <c r="AR57" s="196">
        <f t="shared" si="116"/>
        <v>0</v>
      </c>
      <c r="AS57" s="196">
        <f t="shared" si="116"/>
        <v>0</v>
      </c>
      <c r="AT57" s="196">
        <f t="shared" si="116"/>
        <v>0</v>
      </c>
      <c r="AU57" s="196">
        <f t="shared" si="116"/>
        <v>0</v>
      </c>
      <c r="AV57" s="196">
        <f t="shared" si="116"/>
        <v>0</v>
      </c>
      <c r="AW57" s="196">
        <f t="shared" si="116"/>
        <v>0</v>
      </c>
      <c r="AX57" s="196">
        <f t="shared" si="116"/>
        <v>0</v>
      </c>
      <c r="AY57" s="196">
        <f t="shared" si="116"/>
        <v>0</v>
      </c>
      <c r="AZ57" s="196">
        <f t="shared" si="116"/>
        <v>0</v>
      </c>
      <c r="BA57" s="196">
        <f t="shared" si="116"/>
        <v>0</v>
      </c>
      <c r="BB57" s="196">
        <f t="shared" si="116"/>
        <v>0</v>
      </c>
      <c r="BC57" s="196">
        <f t="shared" si="116"/>
        <v>31943040</v>
      </c>
      <c r="BD57" s="196">
        <f t="shared" si="116"/>
        <v>0</v>
      </c>
      <c r="BE57" s="196">
        <f t="shared" si="116"/>
        <v>0</v>
      </c>
      <c r="BF57" s="196">
        <f t="shared" si="116"/>
        <v>0</v>
      </c>
      <c r="BG57" s="196">
        <f t="shared" si="116"/>
        <v>0</v>
      </c>
      <c r="BH57" s="196">
        <f t="shared" si="116"/>
        <v>0</v>
      </c>
      <c r="BI57" s="196">
        <f t="shared" si="116"/>
        <v>0</v>
      </c>
      <c r="BJ57" s="196">
        <f t="shared" si="116"/>
        <v>0</v>
      </c>
      <c r="BK57" s="196">
        <f t="shared" si="116"/>
        <v>0</v>
      </c>
      <c r="BL57" s="196">
        <f t="shared" si="116"/>
        <v>0</v>
      </c>
      <c r="BM57" s="196">
        <f t="shared" si="116"/>
        <v>0</v>
      </c>
      <c r="BN57" s="196">
        <f t="shared" si="116"/>
        <v>0</v>
      </c>
      <c r="BO57" s="196">
        <f t="shared" si="116"/>
        <v>71783742</v>
      </c>
      <c r="BP57" s="196">
        <f t="shared" si="116"/>
        <v>0</v>
      </c>
      <c r="BQ57" s="196">
        <f t="shared" si="116"/>
        <v>0</v>
      </c>
      <c r="BR57" s="162">
        <f t="shared" si="116"/>
        <v>0</v>
      </c>
      <c r="BS57" s="196">
        <f t="shared" si="116"/>
        <v>0</v>
      </c>
      <c r="BT57" s="196">
        <f t="shared" si="116"/>
        <v>0</v>
      </c>
      <c r="BU57" s="196">
        <f t="shared" si="116"/>
        <v>0</v>
      </c>
      <c r="BV57" s="196">
        <f t="shared" si="116"/>
        <v>0</v>
      </c>
      <c r="BW57" s="196">
        <f t="shared" si="116"/>
        <v>0</v>
      </c>
      <c r="BX57" s="196">
        <f t="shared" si="116"/>
        <v>0</v>
      </c>
      <c r="BY57" s="196">
        <f t="shared" si="116"/>
        <v>0</v>
      </c>
      <c r="BZ57" s="196">
        <f t="shared" si="116"/>
        <v>0</v>
      </c>
      <c r="CA57" s="196">
        <f t="shared" si="116"/>
        <v>-98163975</v>
      </c>
      <c r="CB57" s="196">
        <f t="shared" si="116"/>
        <v>0</v>
      </c>
      <c r="CC57" s="196">
        <f t="shared" si="116"/>
        <v>0</v>
      </c>
      <c r="CD57" s="196">
        <f t="shared" si="116"/>
        <v>0</v>
      </c>
      <c r="CE57" s="196">
        <f t="shared" si="116"/>
        <v>0</v>
      </c>
      <c r="CF57" s="196">
        <f t="shared" si="116"/>
        <v>0</v>
      </c>
      <c r="CG57" s="196">
        <f t="shared" si="116"/>
        <v>0</v>
      </c>
      <c r="CH57" s="196">
        <f t="shared" si="116"/>
        <v>0</v>
      </c>
      <c r="CI57" s="196">
        <f t="shared" si="116"/>
        <v>0</v>
      </c>
      <c r="CJ57" s="196">
        <f t="shared" si="116"/>
        <v>0</v>
      </c>
      <c r="CK57" s="196">
        <f t="shared" si="116"/>
        <v>0</v>
      </c>
      <c r="CL57" s="196">
        <f t="shared" si="116"/>
        <v>0</v>
      </c>
      <c r="CM57" s="196">
        <f t="shared" si="116"/>
        <v>-20118493</v>
      </c>
      <c r="CN57" s="196">
        <f t="shared" si="116"/>
        <v>0</v>
      </c>
      <c r="CO57" s="162">
        <f t="shared" si="116"/>
        <v>0</v>
      </c>
      <c r="CP57" s="196">
        <f t="shared" si="116"/>
        <v>0</v>
      </c>
      <c r="CQ57" s="196">
        <f t="shared" ref="CQ57:FB57" si="117">CQ7+CQ16+CQ25+CQ36</f>
        <v>0</v>
      </c>
      <c r="CR57" s="196">
        <f t="shared" si="117"/>
        <v>0</v>
      </c>
      <c r="CS57" s="196">
        <f t="shared" si="117"/>
        <v>0</v>
      </c>
      <c r="CT57" s="196">
        <f t="shared" si="117"/>
        <v>0</v>
      </c>
      <c r="CU57" s="196">
        <f t="shared" si="117"/>
        <v>-21160568</v>
      </c>
      <c r="CV57" s="196">
        <f t="shared" si="117"/>
        <v>0</v>
      </c>
      <c r="CW57" s="196">
        <f t="shared" si="117"/>
        <v>0</v>
      </c>
      <c r="CX57" s="196">
        <f t="shared" si="117"/>
        <v>0</v>
      </c>
      <c r="CY57" s="196">
        <f t="shared" si="117"/>
        <v>-63740891</v>
      </c>
      <c r="CZ57" s="196">
        <f t="shared" si="117"/>
        <v>0</v>
      </c>
      <c r="DA57" s="196">
        <f t="shared" si="117"/>
        <v>0</v>
      </c>
      <c r="DB57" s="196">
        <f t="shared" si="117"/>
        <v>0</v>
      </c>
      <c r="DC57" s="196">
        <f t="shared" si="117"/>
        <v>0</v>
      </c>
      <c r="DD57" s="196">
        <f t="shared" si="117"/>
        <v>0</v>
      </c>
      <c r="DE57" s="196">
        <f t="shared" si="117"/>
        <v>0</v>
      </c>
      <c r="DF57" s="196">
        <f t="shared" si="117"/>
        <v>0</v>
      </c>
      <c r="DG57" s="196">
        <f t="shared" si="117"/>
        <v>0</v>
      </c>
      <c r="DH57" s="196">
        <f t="shared" si="117"/>
        <v>0</v>
      </c>
      <c r="DI57" s="196">
        <f t="shared" si="117"/>
        <v>0</v>
      </c>
      <c r="DJ57" s="196">
        <f t="shared" si="117"/>
        <v>0</v>
      </c>
      <c r="DK57" s="196">
        <f t="shared" si="117"/>
        <v>0</v>
      </c>
      <c r="DL57" s="196">
        <f t="shared" si="117"/>
        <v>-17006341</v>
      </c>
      <c r="DM57" s="196">
        <f t="shared" si="117"/>
        <v>0</v>
      </c>
      <c r="DN57" s="196">
        <f t="shared" si="117"/>
        <v>0</v>
      </c>
      <c r="DO57" s="196">
        <f t="shared" si="117"/>
        <v>0</v>
      </c>
      <c r="DP57" s="196">
        <f t="shared" si="117"/>
        <v>0</v>
      </c>
      <c r="DQ57" s="196">
        <f t="shared" si="117"/>
        <v>0</v>
      </c>
      <c r="DR57" s="196">
        <f t="shared" si="117"/>
        <v>0</v>
      </c>
      <c r="DS57" s="196">
        <f t="shared" si="117"/>
        <v>0</v>
      </c>
      <c r="DT57" s="196">
        <f t="shared" si="117"/>
        <v>0</v>
      </c>
      <c r="DU57" s="196">
        <f t="shared" si="117"/>
        <v>0</v>
      </c>
      <c r="DV57" s="196">
        <f t="shared" si="117"/>
        <v>0</v>
      </c>
      <c r="DW57" s="196">
        <f t="shared" si="117"/>
        <v>0</v>
      </c>
      <c r="DX57" s="196">
        <f t="shared" si="117"/>
        <v>-23082723</v>
      </c>
      <c r="DY57" s="196">
        <f t="shared" si="117"/>
        <v>0</v>
      </c>
      <c r="DZ57" s="196">
        <f t="shared" si="117"/>
        <v>0</v>
      </c>
      <c r="EA57" s="196">
        <f t="shared" si="117"/>
        <v>0</v>
      </c>
      <c r="EB57" s="196">
        <f t="shared" si="117"/>
        <v>0</v>
      </c>
      <c r="EC57" s="196">
        <f t="shared" si="117"/>
        <v>0</v>
      </c>
      <c r="ED57" s="196">
        <f t="shared" si="117"/>
        <v>0</v>
      </c>
      <c r="EE57" s="196">
        <f t="shared" si="117"/>
        <v>0</v>
      </c>
      <c r="EF57" s="196">
        <f t="shared" si="117"/>
        <v>0</v>
      </c>
      <c r="EG57" s="196">
        <f t="shared" si="117"/>
        <v>0</v>
      </c>
      <c r="EH57" s="196">
        <f t="shared" si="117"/>
        <v>0</v>
      </c>
      <c r="EI57" s="196">
        <f t="shared" si="117"/>
        <v>0</v>
      </c>
      <c r="EJ57" s="196">
        <f t="shared" si="117"/>
        <v>-35585750</v>
      </c>
      <c r="EK57" s="196">
        <f t="shared" si="117"/>
        <v>0</v>
      </c>
      <c r="EL57" s="196">
        <f t="shared" si="117"/>
        <v>0</v>
      </c>
      <c r="EM57" s="196">
        <f t="shared" si="117"/>
        <v>0</v>
      </c>
      <c r="EN57" s="196">
        <f t="shared" si="117"/>
        <v>0</v>
      </c>
      <c r="EO57" s="196">
        <f t="shared" si="117"/>
        <v>0</v>
      </c>
      <c r="EP57" s="196">
        <f t="shared" si="117"/>
        <v>0</v>
      </c>
      <c r="EQ57" s="196">
        <f t="shared" si="117"/>
        <v>0</v>
      </c>
      <c r="ER57" s="196">
        <f t="shared" si="117"/>
        <v>0</v>
      </c>
      <c r="ES57" s="196">
        <f t="shared" si="117"/>
        <v>0</v>
      </c>
      <c r="ET57" s="196">
        <f t="shared" si="117"/>
        <v>0</v>
      </c>
      <c r="EU57" s="196">
        <f t="shared" si="117"/>
        <v>0</v>
      </c>
      <c r="EV57" s="196">
        <f t="shared" si="117"/>
        <v>-10139956</v>
      </c>
      <c r="EW57" s="196">
        <f t="shared" si="117"/>
        <v>0</v>
      </c>
      <c r="EX57" s="196">
        <f t="shared" si="117"/>
        <v>0</v>
      </c>
      <c r="EY57" s="196">
        <f t="shared" si="117"/>
        <v>0</v>
      </c>
      <c r="EZ57" s="196">
        <f t="shared" si="117"/>
        <v>0</v>
      </c>
      <c r="FA57" s="196">
        <f t="shared" si="117"/>
        <v>0</v>
      </c>
      <c r="FB57" s="196">
        <f t="shared" si="117"/>
        <v>0</v>
      </c>
      <c r="FC57" s="196">
        <f t="shared" ref="FC57:HN57" si="118">FC7+FC16+FC25+FC36</f>
        <v>0</v>
      </c>
      <c r="FD57" s="196">
        <f t="shared" si="118"/>
        <v>0</v>
      </c>
      <c r="FE57" s="196">
        <f t="shared" si="118"/>
        <v>0</v>
      </c>
      <c r="FF57" s="196">
        <f t="shared" si="118"/>
        <v>0</v>
      </c>
      <c r="FG57" s="196">
        <f t="shared" si="118"/>
        <v>0</v>
      </c>
      <c r="FH57" s="196">
        <f t="shared" si="118"/>
        <v>30171226</v>
      </c>
      <c r="FI57" s="196">
        <f t="shared" si="118"/>
        <v>0</v>
      </c>
      <c r="FJ57" s="196">
        <f t="shared" si="118"/>
        <v>0</v>
      </c>
      <c r="FK57" s="196">
        <f t="shared" si="118"/>
        <v>0</v>
      </c>
      <c r="FL57" s="196">
        <f t="shared" si="118"/>
        <v>0</v>
      </c>
      <c r="FM57" s="196">
        <f t="shared" si="118"/>
        <v>0</v>
      </c>
      <c r="FN57" s="196">
        <f t="shared" si="118"/>
        <v>0</v>
      </c>
      <c r="FO57" s="196">
        <f t="shared" si="118"/>
        <v>0</v>
      </c>
      <c r="FP57" s="196">
        <f t="shared" si="118"/>
        <v>0</v>
      </c>
      <c r="FQ57" s="196">
        <f t="shared" si="118"/>
        <v>0</v>
      </c>
      <c r="FR57" s="196">
        <f t="shared" si="118"/>
        <v>0</v>
      </c>
      <c r="FS57" s="196">
        <f t="shared" si="118"/>
        <v>0</v>
      </c>
      <c r="FT57" s="196">
        <f t="shared" si="118"/>
        <v>-39922545</v>
      </c>
      <c r="FU57" s="196">
        <f t="shared" si="118"/>
        <v>0</v>
      </c>
      <c r="FV57" s="196">
        <f t="shared" si="118"/>
        <v>0</v>
      </c>
      <c r="FW57" s="196">
        <f t="shared" si="118"/>
        <v>0</v>
      </c>
      <c r="FX57" s="196">
        <f t="shared" si="118"/>
        <v>0</v>
      </c>
      <c r="FY57" s="196">
        <f t="shared" si="118"/>
        <v>0</v>
      </c>
      <c r="FZ57" s="196">
        <f t="shared" si="118"/>
        <v>0</v>
      </c>
      <c r="GA57" s="196">
        <f t="shared" si="118"/>
        <v>0</v>
      </c>
      <c r="GB57" s="196">
        <f t="shared" si="118"/>
        <v>0</v>
      </c>
      <c r="GC57" s="196">
        <f t="shared" si="118"/>
        <v>0</v>
      </c>
      <c r="GD57" s="196">
        <f t="shared" si="118"/>
        <v>0</v>
      </c>
      <c r="GE57" s="196">
        <f t="shared" si="118"/>
        <v>0</v>
      </c>
      <c r="GF57" s="196">
        <f t="shared" si="118"/>
        <v>-10861871</v>
      </c>
      <c r="GG57" s="196">
        <f t="shared" si="118"/>
        <v>0</v>
      </c>
      <c r="GH57" s="196">
        <f t="shared" si="118"/>
        <v>0</v>
      </c>
      <c r="GI57" s="196">
        <f t="shared" si="118"/>
        <v>0</v>
      </c>
      <c r="GJ57" s="196">
        <f t="shared" si="118"/>
        <v>0</v>
      </c>
      <c r="GK57" s="196">
        <f t="shared" si="118"/>
        <v>0</v>
      </c>
      <c r="GL57" s="196">
        <f t="shared" si="118"/>
        <v>0</v>
      </c>
      <c r="GM57" s="196">
        <f t="shared" si="118"/>
        <v>0</v>
      </c>
      <c r="GN57" s="196">
        <f t="shared" si="118"/>
        <v>0</v>
      </c>
      <c r="GO57" s="196">
        <f t="shared" si="118"/>
        <v>0</v>
      </c>
      <c r="GP57" s="196">
        <f t="shared" si="118"/>
        <v>0</v>
      </c>
      <c r="GQ57" s="196">
        <f t="shared" si="118"/>
        <v>0</v>
      </c>
      <c r="GR57" s="196">
        <f t="shared" si="118"/>
        <v>-15241895</v>
      </c>
      <c r="GS57" s="196">
        <f t="shared" si="118"/>
        <v>0</v>
      </c>
      <c r="GT57" s="196">
        <f t="shared" si="118"/>
        <v>0</v>
      </c>
      <c r="GU57" s="196">
        <f t="shared" si="118"/>
        <v>0</v>
      </c>
      <c r="GV57" s="196">
        <f t="shared" si="118"/>
        <v>0</v>
      </c>
      <c r="GW57" s="196">
        <f t="shared" si="118"/>
        <v>0</v>
      </c>
      <c r="GX57" s="196">
        <f t="shared" si="118"/>
        <v>0</v>
      </c>
      <c r="GY57" s="196">
        <f t="shared" si="118"/>
        <v>0</v>
      </c>
      <c r="GZ57" s="196">
        <f t="shared" si="118"/>
        <v>0</v>
      </c>
      <c r="HA57" s="196">
        <f t="shared" si="118"/>
        <v>0</v>
      </c>
      <c r="HB57" s="196">
        <f t="shared" si="118"/>
        <v>0</v>
      </c>
      <c r="HC57" s="196">
        <f t="shared" si="118"/>
        <v>0</v>
      </c>
      <c r="HD57" s="196">
        <f t="shared" si="118"/>
        <v>-54166126</v>
      </c>
      <c r="HE57" s="196">
        <f t="shared" si="118"/>
        <v>0</v>
      </c>
      <c r="HF57" s="196">
        <f t="shared" si="118"/>
        <v>0</v>
      </c>
      <c r="HG57" s="196">
        <f t="shared" si="118"/>
        <v>0</v>
      </c>
      <c r="HH57" s="196">
        <f t="shared" si="118"/>
        <v>0</v>
      </c>
      <c r="HI57" s="196">
        <f t="shared" si="118"/>
        <v>0</v>
      </c>
      <c r="HJ57" s="196">
        <f t="shared" si="118"/>
        <v>51555672.200000003</v>
      </c>
      <c r="HK57" s="196">
        <f t="shared" si="118"/>
        <v>0</v>
      </c>
      <c r="HL57" s="196">
        <f t="shared" si="118"/>
        <v>0</v>
      </c>
      <c r="HM57" s="196">
        <f t="shared" si="118"/>
        <v>0</v>
      </c>
      <c r="HN57" s="196">
        <f t="shared" si="118"/>
        <v>0</v>
      </c>
      <c r="HO57" s="196">
        <f t="shared" ref="HO57:JI57" si="119">HO7+HO16+HO25+HO36</f>
        <v>0</v>
      </c>
      <c r="HP57" s="196">
        <f t="shared" si="119"/>
        <v>103584874.71000001</v>
      </c>
      <c r="HQ57" s="196">
        <f t="shared" si="119"/>
        <v>0</v>
      </c>
      <c r="HR57" s="196">
        <f t="shared" si="119"/>
        <v>0</v>
      </c>
      <c r="HS57" s="196">
        <f t="shared" si="119"/>
        <v>0</v>
      </c>
      <c r="HT57" s="196">
        <f t="shared" si="119"/>
        <v>0</v>
      </c>
      <c r="HU57" s="196">
        <f t="shared" si="119"/>
        <v>0</v>
      </c>
      <c r="HV57" s="196">
        <f t="shared" si="119"/>
        <v>0</v>
      </c>
      <c r="HW57" s="196">
        <f t="shared" si="119"/>
        <v>0</v>
      </c>
      <c r="HX57" s="196">
        <f t="shared" si="119"/>
        <v>0</v>
      </c>
      <c r="HY57" s="196">
        <f t="shared" si="119"/>
        <v>0</v>
      </c>
      <c r="HZ57" s="196">
        <f t="shared" si="119"/>
        <v>0</v>
      </c>
      <c r="IA57" s="196">
        <f t="shared" si="119"/>
        <v>0</v>
      </c>
      <c r="IB57" s="196">
        <f t="shared" si="119"/>
        <v>16214521.1</v>
      </c>
      <c r="IC57" s="196">
        <f t="shared" si="119"/>
        <v>0</v>
      </c>
      <c r="ID57" s="196">
        <f t="shared" si="119"/>
        <v>0</v>
      </c>
      <c r="IE57" s="196">
        <f t="shared" si="119"/>
        <v>0</v>
      </c>
      <c r="IF57" s="196">
        <f t="shared" si="119"/>
        <v>0</v>
      </c>
      <c r="IG57" s="196">
        <f t="shared" si="119"/>
        <v>0</v>
      </c>
      <c r="IH57" s="196">
        <f t="shared" si="119"/>
        <v>0</v>
      </c>
      <c r="II57" s="196">
        <f t="shared" si="119"/>
        <v>0</v>
      </c>
      <c r="IJ57" s="196">
        <f t="shared" si="119"/>
        <v>0</v>
      </c>
      <c r="IK57" s="196">
        <f t="shared" si="119"/>
        <v>0</v>
      </c>
      <c r="IL57" s="196">
        <f t="shared" si="119"/>
        <v>0</v>
      </c>
      <c r="IM57" s="196">
        <f t="shared" si="119"/>
        <v>0</v>
      </c>
      <c r="IN57" s="196">
        <f t="shared" si="119"/>
        <v>28120.169999999984</v>
      </c>
      <c r="IO57" s="196">
        <f t="shared" si="119"/>
        <v>0</v>
      </c>
      <c r="IP57" s="196">
        <f t="shared" si="119"/>
        <v>0</v>
      </c>
      <c r="IQ57" s="196">
        <f t="shared" si="119"/>
        <v>0</v>
      </c>
      <c r="IR57" s="196">
        <f t="shared" si="119"/>
        <v>0</v>
      </c>
      <c r="IS57" s="196">
        <f t="shared" si="119"/>
        <v>0</v>
      </c>
      <c r="IT57" s="196">
        <f t="shared" si="119"/>
        <v>0</v>
      </c>
      <c r="IU57" s="196">
        <f t="shared" si="119"/>
        <v>0</v>
      </c>
      <c r="IV57" s="196">
        <f t="shared" si="119"/>
        <v>0</v>
      </c>
      <c r="IW57" s="196">
        <f t="shared" si="119"/>
        <v>0</v>
      </c>
      <c r="IX57" s="196">
        <f t="shared" si="119"/>
        <v>0</v>
      </c>
      <c r="IY57" s="196">
        <f t="shared" si="119"/>
        <v>0</v>
      </c>
      <c r="IZ57" s="196">
        <f t="shared" si="119"/>
        <v>13608051.659999998</v>
      </c>
      <c r="JA57" s="196">
        <f t="shared" si="119"/>
        <v>0</v>
      </c>
      <c r="JB57" s="196">
        <f t="shared" si="119"/>
        <v>0</v>
      </c>
      <c r="JC57" s="196">
        <f t="shared" si="119"/>
        <v>0</v>
      </c>
      <c r="JD57" s="196">
        <f t="shared" si="119"/>
        <v>0</v>
      </c>
      <c r="JE57" s="196">
        <f t="shared" si="119"/>
        <v>0</v>
      </c>
      <c r="JF57" s="196">
        <f t="shared" si="119"/>
        <v>0</v>
      </c>
      <c r="JG57" s="196">
        <f t="shared" si="119"/>
        <v>0</v>
      </c>
      <c r="JH57" s="196">
        <f t="shared" si="119"/>
        <v>0</v>
      </c>
      <c r="JI57" s="196">
        <f t="shared" si="119"/>
        <v>0</v>
      </c>
      <c r="JJ57" s="603"/>
      <c r="JK57" s="594"/>
      <c r="JL57" s="594"/>
      <c r="JM57" s="594"/>
      <c r="JN57" s="594"/>
      <c r="JO57" s="594"/>
      <c r="JP57" s="594"/>
      <c r="JQ57" s="594"/>
      <c r="JR57" s="594"/>
      <c r="JS57" s="594"/>
      <c r="JT57" s="594"/>
      <c r="JU57" s="594"/>
      <c r="JV57" s="594"/>
      <c r="JW57" s="604"/>
    </row>
    <row r="58" spans="1:283" x14ac:dyDescent="0.2">
      <c r="B58" s="49" t="s">
        <v>206</v>
      </c>
      <c r="D58" s="198">
        <v>-1667259.65</v>
      </c>
      <c r="E58" s="198">
        <v>-1570147.5</v>
      </c>
      <c r="F58" s="198">
        <v>-5057285.46</v>
      </c>
      <c r="G58" s="198">
        <v>-11020939.249936625</v>
      </c>
      <c r="H58" s="198">
        <v>-14091594.657434432</v>
      </c>
      <c r="I58" s="198">
        <v>-19195771.556504361</v>
      </c>
      <c r="J58" s="198">
        <v>-19531326.438945159</v>
      </c>
      <c r="K58" s="198">
        <v>-16704581.371991865</v>
      </c>
      <c r="L58" s="198">
        <v>-18305323.781115156</v>
      </c>
      <c r="M58" s="198">
        <v>-11823049.042422775</v>
      </c>
      <c r="N58" s="198">
        <v>-8832596.0728453323</v>
      </c>
      <c r="O58" s="198">
        <v>0</v>
      </c>
      <c r="P58" s="198">
        <v>0</v>
      </c>
      <c r="Q58" s="198">
        <v>0</v>
      </c>
      <c r="R58" s="198">
        <v>0</v>
      </c>
      <c r="S58" s="198">
        <v>0</v>
      </c>
      <c r="T58" s="198">
        <v>6864545.7226132955</v>
      </c>
      <c r="U58" s="198">
        <v>8811392.1376443356</v>
      </c>
      <c r="V58" s="198">
        <v>8249515.2962038415</v>
      </c>
      <c r="W58" s="198">
        <v>8346246.0950575564</v>
      </c>
      <c r="X58" s="198">
        <v>7257909.5962744839</v>
      </c>
      <c r="Y58" s="198">
        <v>4311272.9496905431</v>
      </c>
      <c r="Z58" s="198">
        <v>2034529.8900901622</v>
      </c>
      <c r="AA58" s="198">
        <v>1274997.0338693827</v>
      </c>
      <c r="AB58" s="198">
        <v>1051552.3999999999</v>
      </c>
      <c r="AC58" s="198">
        <v>1536663.3</v>
      </c>
      <c r="AD58" s="198">
        <v>1291678.71</v>
      </c>
      <c r="AE58" s="196">
        <f t="shared" ref="AE58:CP58" si="120">AE8+AE17+AE28+AE39</f>
        <v>843595.56184537895</v>
      </c>
      <c r="AF58" s="196">
        <f t="shared" si="120"/>
        <v>1396360.58</v>
      </c>
      <c r="AG58" s="196">
        <f t="shared" si="120"/>
        <v>1528813.2399999998</v>
      </c>
      <c r="AH58" s="196">
        <f t="shared" si="120"/>
        <v>1596496.6500000004</v>
      </c>
      <c r="AI58" s="196">
        <f t="shared" si="120"/>
        <v>1285850.47</v>
      </c>
      <c r="AJ58" s="196">
        <f t="shared" si="120"/>
        <v>1093081.79</v>
      </c>
      <c r="AK58" s="196">
        <f t="shared" si="120"/>
        <v>690665.90999999992</v>
      </c>
      <c r="AL58" s="196">
        <f t="shared" si="120"/>
        <v>529921.65</v>
      </c>
      <c r="AM58" s="196">
        <f t="shared" si="120"/>
        <v>390932.9</v>
      </c>
      <c r="AN58" s="196">
        <f t="shared" si="120"/>
        <v>323011.56999999995</v>
      </c>
      <c r="AO58" s="196">
        <f t="shared" si="120"/>
        <v>361912.13</v>
      </c>
      <c r="AP58" s="196">
        <f t="shared" si="120"/>
        <v>444662.48</v>
      </c>
      <c r="AQ58" s="196">
        <f t="shared" si="120"/>
        <v>-656086.80000000005</v>
      </c>
      <c r="AR58" s="196">
        <f t="shared" si="120"/>
        <v>-1095712.1100000001</v>
      </c>
      <c r="AS58" s="196">
        <f t="shared" si="120"/>
        <v>-1325615.76</v>
      </c>
      <c r="AT58" s="196">
        <f t="shared" si="120"/>
        <v>-1457256.18</v>
      </c>
      <c r="AU58" s="196">
        <f t="shared" si="120"/>
        <v>-1152802.42</v>
      </c>
      <c r="AV58" s="196">
        <f t="shared" si="120"/>
        <v>-854644.62</v>
      </c>
      <c r="AW58" s="196">
        <f t="shared" si="120"/>
        <v>-745918.2</v>
      </c>
      <c r="AX58" s="196">
        <f t="shared" si="120"/>
        <v>-449419.45999999996</v>
      </c>
      <c r="AY58" s="196">
        <f t="shared" si="120"/>
        <v>-367788.92000000004</v>
      </c>
      <c r="AZ58" s="196">
        <f t="shared" si="120"/>
        <v>-288895.94999999995</v>
      </c>
      <c r="BA58" s="196">
        <f t="shared" si="120"/>
        <v>-303453.01</v>
      </c>
      <c r="BB58" s="196">
        <f t="shared" si="120"/>
        <v>-378257.78</v>
      </c>
      <c r="BC58" s="196">
        <f t="shared" si="120"/>
        <v>-2067367.2999999998</v>
      </c>
      <c r="BD58" s="196">
        <f t="shared" si="120"/>
        <v>-4179949.43</v>
      </c>
      <c r="BE58" s="196">
        <f t="shared" si="120"/>
        <v>-4916852.71</v>
      </c>
      <c r="BF58" s="196">
        <f t="shared" si="120"/>
        <v>-4434188.71</v>
      </c>
      <c r="BG58" s="196">
        <f t="shared" si="120"/>
        <v>-4519507.33</v>
      </c>
      <c r="BH58" s="196">
        <f t="shared" si="120"/>
        <v>-3888940.5100000002</v>
      </c>
      <c r="BI58" s="196">
        <f t="shared" si="120"/>
        <v>-2700970.86</v>
      </c>
      <c r="BJ58" s="196">
        <f t="shared" si="120"/>
        <v>-1767318.35</v>
      </c>
      <c r="BK58" s="196">
        <f t="shared" si="120"/>
        <v>-1174804.83</v>
      </c>
      <c r="BL58" s="196">
        <f t="shared" si="120"/>
        <v>-972619.78999999992</v>
      </c>
      <c r="BM58" s="196">
        <f t="shared" si="120"/>
        <v>-1011837.77</v>
      </c>
      <c r="BN58" s="196">
        <f t="shared" si="120"/>
        <v>-1234884.55</v>
      </c>
      <c r="BO58" s="196">
        <f t="shared" si="120"/>
        <v>-2791116.97</v>
      </c>
      <c r="BP58" s="196">
        <f t="shared" si="120"/>
        <v>-4530437.25</v>
      </c>
      <c r="BQ58" s="196">
        <f t="shared" si="120"/>
        <v>-5496512.7599999998</v>
      </c>
      <c r="BR58" s="162">
        <f t="shared" si="120"/>
        <v>-6264832.3599999994</v>
      </c>
      <c r="BS58" s="196">
        <f t="shared" si="120"/>
        <v>-4496160.05</v>
      </c>
      <c r="BT58" s="196">
        <f t="shared" si="120"/>
        <v>-3987281.48</v>
      </c>
      <c r="BU58" s="196">
        <f t="shared" si="120"/>
        <v>-3018312.52</v>
      </c>
      <c r="BV58" s="196">
        <f t="shared" si="120"/>
        <v>-2084549.56</v>
      </c>
      <c r="BW58" s="196">
        <f t="shared" si="120"/>
        <v>-1482059.6600000001</v>
      </c>
      <c r="BX58" s="196">
        <f t="shared" si="120"/>
        <v>-1094045.77</v>
      </c>
      <c r="BY58" s="196">
        <f t="shared" si="120"/>
        <v>-1174779.9099999999</v>
      </c>
      <c r="BZ58" s="196">
        <f t="shared" si="120"/>
        <v>-1552986.12</v>
      </c>
      <c r="CA58" s="196">
        <f t="shared" si="120"/>
        <v>4593221.45</v>
      </c>
      <c r="CB58" s="196">
        <f t="shared" si="120"/>
        <v>7029172.7600000007</v>
      </c>
      <c r="CC58" s="196">
        <f t="shared" si="120"/>
        <v>9057267.6899999995</v>
      </c>
      <c r="CD58" s="196">
        <f t="shared" si="120"/>
        <v>9898498.0800000001</v>
      </c>
      <c r="CE58" s="196">
        <f t="shared" si="120"/>
        <v>7473241.8800000008</v>
      </c>
      <c r="CF58" s="196">
        <f t="shared" si="120"/>
        <v>7644925.5899999999</v>
      </c>
      <c r="CG58" s="196">
        <f t="shared" si="120"/>
        <v>6055655.7700000005</v>
      </c>
      <c r="CH58" s="196">
        <f t="shared" si="120"/>
        <v>3546356.6599999997</v>
      </c>
      <c r="CI58" s="196">
        <f t="shared" si="120"/>
        <v>2999918.8</v>
      </c>
      <c r="CJ58" s="196">
        <f t="shared" si="120"/>
        <v>1909909.25</v>
      </c>
      <c r="CK58" s="196">
        <f t="shared" si="120"/>
        <v>2322784.3099999996</v>
      </c>
      <c r="CL58" s="196">
        <f t="shared" si="120"/>
        <v>2281261.62</v>
      </c>
      <c r="CM58" s="196">
        <f t="shared" si="120"/>
        <v>1585810.59</v>
      </c>
      <c r="CN58" s="196">
        <f t="shared" si="120"/>
        <v>1564449.91</v>
      </c>
      <c r="CO58" s="162">
        <f t="shared" si="120"/>
        <v>2777021.98</v>
      </c>
      <c r="CP58" s="196">
        <f t="shared" si="120"/>
        <v>2714216.75</v>
      </c>
      <c r="CQ58" s="196">
        <f t="shared" ref="CQ58:FB58" si="121">CQ8+CQ17+CQ28+CQ39</f>
        <v>2196604.61</v>
      </c>
      <c r="CR58" s="196">
        <f t="shared" si="121"/>
        <v>2301438.0499999998</v>
      </c>
      <c r="CS58" s="196">
        <f t="shared" si="121"/>
        <v>1449032.4100000001</v>
      </c>
      <c r="CT58" s="196">
        <f t="shared" si="121"/>
        <v>963013.8</v>
      </c>
      <c r="CU58" s="196">
        <f t="shared" si="121"/>
        <v>1087176.6100000001</v>
      </c>
      <c r="CV58" s="196">
        <f t="shared" si="121"/>
        <v>1054104.73</v>
      </c>
      <c r="CW58" s="196">
        <f t="shared" si="121"/>
        <v>1348544.58</v>
      </c>
      <c r="CX58" s="196">
        <f t="shared" si="121"/>
        <v>1278753.71</v>
      </c>
      <c r="CY58" s="196">
        <f t="shared" si="121"/>
        <v>5750688.29</v>
      </c>
      <c r="CZ58" s="196">
        <f t="shared" si="121"/>
        <v>8951533.1899999995</v>
      </c>
      <c r="DA58" s="196">
        <f t="shared" si="121"/>
        <v>14167376.399999999</v>
      </c>
      <c r="DB58" s="196">
        <f t="shared" si="121"/>
        <v>9762827.9199999999</v>
      </c>
      <c r="DC58" s="196">
        <f t="shared" si="121"/>
        <v>8497995.4100000001</v>
      </c>
      <c r="DD58" s="196">
        <f t="shared" si="121"/>
        <v>8696510.0800000001</v>
      </c>
      <c r="DE58" s="196">
        <f t="shared" si="121"/>
        <v>7121744.3100000005</v>
      </c>
      <c r="DF58" s="196">
        <f t="shared" si="121"/>
        <v>5473527.8500000006</v>
      </c>
      <c r="DG58" s="196">
        <f t="shared" si="121"/>
        <v>2965782.12</v>
      </c>
      <c r="DH58" s="196">
        <f t="shared" si="121"/>
        <v>2115698.7600000002</v>
      </c>
      <c r="DI58" s="196">
        <f t="shared" si="121"/>
        <v>2338642.38</v>
      </c>
      <c r="DJ58" s="196">
        <f t="shared" si="121"/>
        <v>2320111.56</v>
      </c>
      <c r="DK58" s="196">
        <f t="shared" si="121"/>
        <v>4329827.33</v>
      </c>
      <c r="DL58" s="196">
        <f t="shared" si="121"/>
        <v>2598692.8200000003</v>
      </c>
      <c r="DM58" s="196">
        <f t="shared" si="121"/>
        <v>2300936.37</v>
      </c>
      <c r="DN58" s="196">
        <f t="shared" si="121"/>
        <v>2359870.3200000003</v>
      </c>
      <c r="DO58" s="196">
        <f t="shared" si="121"/>
        <v>2321158.94</v>
      </c>
      <c r="DP58" s="196">
        <f t="shared" si="121"/>
        <v>1987097.49</v>
      </c>
      <c r="DQ58" s="196">
        <f t="shared" si="121"/>
        <v>1837887.2999999998</v>
      </c>
      <c r="DR58" s="196">
        <f t="shared" si="121"/>
        <v>1115168.7999999998</v>
      </c>
      <c r="DS58" s="196">
        <f t="shared" si="121"/>
        <v>733071.70000000007</v>
      </c>
      <c r="DT58" s="196">
        <f t="shared" si="121"/>
        <v>576465.1100000001</v>
      </c>
      <c r="DU58" s="196">
        <f t="shared" si="121"/>
        <v>750238.95000000007</v>
      </c>
      <c r="DV58" s="196">
        <f t="shared" si="121"/>
        <v>578884.51</v>
      </c>
      <c r="DW58" s="196">
        <f t="shared" si="121"/>
        <v>1221311.4599999997</v>
      </c>
      <c r="DX58" s="196">
        <f t="shared" si="121"/>
        <v>2742603.97</v>
      </c>
      <c r="DY58" s="196">
        <f t="shared" si="121"/>
        <v>3408849.19</v>
      </c>
      <c r="DZ58" s="196">
        <f t="shared" si="121"/>
        <v>3532297.5100000002</v>
      </c>
      <c r="EA58" s="196">
        <f t="shared" si="121"/>
        <v>2834906.74</v>
      </c>
      <c r="EB58" s="196">
        <f t="shared" si="121"/>
        <v>3205630.51</v>
      </c>
      <c r="EC58" s="196">
        <f t="shared" si="121"/>
        <v>1714819.0399999998</v>
      </c>
      <c r="ED58" s="196">
        <f t="shared" si="121"/>
        <v>1269080.3400000001</v>
      </c>
      <c r="EE58" s="196">
        <f t="shared" si="121"/>
        <v>976573.07</v>
      </c>
      <c r="EF58" s="196">
        <f t="shared" si="121"/>
        <v>722738.72</v>
      </c>
      <c r="EG58" s="196">
        <f t="shared" si="121"/>
        <v>643337.28</v>
      </c>
      <c r="EH58" s="196">
        <f t="shared" si="121"/>
        <v>734854.26</v>
      </c>
      <c r="EI58" s="196">
        <f t="shared" si="121"/>
        <v>1557925.55</v>
      </c>
      <c r="EJ58" s="196">
        <f t="shared" si="121"/>
        <v>3516428.47</v>
      </c>
      <c r="EK58" s="196">
        <f t="shared" si="121"/>
        <v>4970796.25</v>
      </c>
      <c r="EL58" s="196">
        <f t="shared" si="121"/>
        <v>5818303</v>
      </c>
      <c r="EM58" s="196">
        <f t="shared" si="121"/>
        <v>4132414</v>
      </c>
      <c r="EN58" s="196">
        <f t="shared" si="121"/>
        <v>3749439</v>
      </c>
      <c r="EO58" s="196">
        <f t="shared" si="121"/>
        <v>2741629</v>
      </c>
      <c r="EP58" s="196">
        <f t="shared" si="121"/>
        <v>1828489</v>
      </c>
      <c r="EQ58" s="196">
        <f t="shared" si="121"/>
        <v>1154555</v>
      </c>
      <c r="ER58" s="196">
        <f t="shared" si="121"/>
        <v>1048591</v>
      </c>
      <c r="ES58" s="196">
        <f t="shared" si="121"/>
        <v>891407</v>
      </c>
      <c r="ET58" s="196">
        <f t="shared" si="121"/>
        <v>1325337</v>
      </c>
      <c r="EU58" s="196">
        <f t="shared" si="121"/>
        <v>2804182</v>
      </c>
      <c r="EV58" s="196">
        <f t="shared" si="121"/>
        <v>1432761</v>
      </c>
      <c r="EW58" s="196">
        <f t="shared" si="121"/>
        <v>1833002</v>
      </c>
      <c r="EX58" s="196">
        <f t="shared" si="121"/>
        <v>1592064</v>
      </c>
      <c r="EY58" s="196">
        <f t="shared" si="121"/>
        <v>1596695</v>
      </c>
      <c r="EZ58" s="196">
        <f t="shared" si="121"/>
        <v>1208063</v>
      </c>
      <c r="FA58" s="196">
        <f t="shared" si="121"/>
        <v>829806</v>
      </c>
      <c r="FB58" s="196">
        <f t="shared" si="121"/>
        <v>532650</v>
      </c>
      <c r="FC58" s="196">
        <f t="shared" ref="FC58:HN58" si="122">FC8+FC17+FC28+FC39</f>
        <v>388339</v>
      </c>
      <c r="FD58" s="196">
        <f t="shared" si="122"/>
        <v>315608</v>
      </c>
      <c r="FE58" s="196">
        <f t="shared" si="122"/>
        <v>311113</v>
      </c>
      <c r="FF58" s="196">
        <f t="shared" si="122"/>
        <v>346284</v>
      </c>
      <c r="FG58" s="196">
        <f t="shared" si="122"/>
        <v>561068</v>
      </c>
      <c r="FH58" s="196">
        <f t="shared" si="122"/>
        <v>-2965898</v>
      </c>
      <c r="FI58" s="196">
        <f t="shared" si="122"/>
        <v>-3722484</v>
      </c>
      <c r="FJ58" s="196">
        <f t="shared" si="122"/>
        <v>-3541071</v>
      </c>
      <c r="FK58" s="196">
        <f t="shared" si="122"/>
        <v>-2717324</v>
      </c>
      <c r="FL58" s="196">
        <f t="shared" si="122"/>
        <v>-2637484</v>
      </c>
      <c r="FM58" s="196">
        <f t="shared" si="122"/>
        <v>-2245476</v>
      </c>
      <c r="FN58" s="196">
        <f t="shared" si="122"/>
        <v>-1359044</v>
      </c>
      <c r="FO58" s="196">
        <f t="shared" si="122"/>
        <v>-920261</v>
      </c>
      <c r="FP58" s="196">
        <f t="shared" si="122"/>
        <v>-761287</v>
      </c>
      <c r="FQ58" s="196">
        <f t="shared" si="122"/>
        <v>-795960</v>
      </c>
      <c r="FR58" s="196">
        <f t="shared" si="122"/>
        <v>-1075017</v>
      </c>
      <c r="FS58" s="196">
        <f t="shared" si="122"/>
        <v>-1540383</v>
      </c>
      <c r="FT58" s="196">
        <f t="shared" si="122"/>
        <v>2981672</v>
      </c>
      <c r="FU58" s="196">
        <f t="shared" si="122"/>
        <v>4764642</v>
      </c>
      <c r="FV58" s="196">
        <f t="shared" si="122"/>
        <v>4493402</v>
      </c>
      <c r="FW58" s="196">
        <f t="shared" si="122"/>
        <v>3497730</v>
      </c>
      <c r="FX58" s="196">
        <f t="shared" si="122"/>
        <v>3393187</v>
      </c>
      <c r="FY58" s="196">
        <f t="shared" si="122"/>
        <v>1881976</v>
      </c>
      <c r="FZ58" s="196">
        <f t="shared" si="122"/>
        <v>1466214</v>
      </c>
      <c r="GA58" s="196">
        <f t="shared" si="122"/>
        <v>1152038</v>
      </c>
      <c r="GB58" s="196">
        <f t="shared" si="122"/>
        <v>1090086</v>
      </c>
      <c r="GC58" s="196">
        <f t="shared" si="122"/>
        <v>914070</v>
      </c>
      <c r="GD58" s="196">
        <f t="shared" si="122"/>
        <v>1187881</v>
      </c>
      <c r="GE58" s="196">
        <f t="shared" si="122"/>
        <v>2065278</v>
      </c>
      <c r="GF58" s="196">
        <f t="shared" si="122"/>
        <v>1425166</v>
      </c>
      <c r="GG58" s="196">
        <f t="shared" si="122"/>
        <v>2453890</v>
      </c>
      <c r="GH58" s="196">
        <f t="shared" si="122"/>
        <v>2665062</v>
      </c>
      <c r="GI58" s="196">
        <f t="shared" si="122"/>
        <v>2111008</v>
      </c>
      <c r="GJ58" s="196">
        <f t="shared" si="122"/>
        <v>1883301</v>
      </c>
      <c r="GK58" s="196">
        <f t="shared" si="122"/>
        <v>1353261</v>
      </c>
      <c r="GL58" s="196">
        <f t="shared" si="122"/>
        <v>911994</v>
      </c>
      <c r="GM58" s="196">
        <f t="shared" si="122"/>
        <v>586014</v>
      </c>
      <c r="GN58" s="196">
        <f t="shared" si="122"/>
        <v>487336</v>
      </c>
      <c r="GO58" s="196">
        <f t="shared" si="122"/>
        <v>433118</v>
      </c>
      <c r="GP58" s="196">
        <f t="shared" si="122"/>
        <v>542640</v>
      </c>
      <c r="GQ58" s="196">
        <f t="shared" si="122"/>
        <v>1154977</v>
      </c>
      <c r="GR58" s="196">
        <f t="shared" si="122"/>
        <v>1708188</v>
      </c>
      <c r="GS58" s="196">
        <f t="shared" si="122"/>
        <v>2313890</v>
      </c>
      <c r="GT58" s="196">
        <f t="shared" si="122"/>
        <v>2055797</v>
      </c>
      <c r="GU58" s="196">
        <f t="shared" si="122"/>
        <v>2063629</v>
      </c>
      <c r="GV58" s="196">
        <f t="shared" si="122"/>
        <v>1862444</v>
      </c>
      <c r="GW58" s="196">
        <f t="shared" si="122"/>
        <v>1264292</v>
      </c>
      <c r="GX58" s="196">
        <f t="shared" si="122"/>
        <v>656475</v>
      </c>
      <c r="GY58" s="196">
        <f t="shared" si="122"/>
        <v>603626</v>
      </c>
      <c r="GZ58" s="196">
        <f t="shared" si="122"/>
        <v>386627</v>
      </c>
      <c r="HA58" s="196">
        <f t="shared" si="122"/>
        <v>473223</v>
      </c>
      <c r="HB58" s="196">
        <f t="shared" si="122"/>
        <v>530850</v>
      </c>
      <c r="HC58" s="196">
        <f t="shared" si="122"/>
        <v>1100872</v>
      </c>
      <c r="HD58" s="196">
        <f t="shared" si="122"/>
        <v>5015772</v>
      </c>
      <c r="HE58" s="196">
        <f t="shared" si="122"/>
        <v>7424759</v>
      </c>
      <c r="HF58" s="196">
        <f t="shared" si="122"/>
        <v>7132514</v>
      </c>
      <c r="HG58" s="196">
        <f t="shared" si="122"/>
        <v>8407917</v>
      </c>
      <c r="HH58" s="196">
        <f t="shared" si="122"/>
        <v>6318070</v>
      </c>
      <c r="HI58" s="196">
        <f t="shared" si="122"/>
        <v>4039455</v>
      </c>
      <c r="HJ58" s="196">
        <f t="shared" si="122"/>
        <v>170386</v>
      </c>
      <c r="HK58" s="196">
        <f t="shared" si="122"/>
        <v>122128</v>
      </c>
      <c r="HL58" s="196">
        <f t="shared" si="122"/>
        <v>102195</v>
      </c>
      <c r="HM58" s="196">
        <f t="shared" si="122"/>
        <v>98645</v>
      </c>
      <c r="HN58" s="196">
        <f t="shared" si="122"/>
        <v>128251</v>
      </c>
      <c r="HO58" s="196">
        <f t="shared" ref="HO58:JI58" si="123">HO8+HO17+HO28+HO39</f>
        <v>301546</v>
      </c>
      <c r="HP58" s="196">
        <f t="shared" si="123"/>
        <v>-9599016</v>
      </c>
      <c r="HQ58" s="196">
        <f t="shared" si="123"/>
        <v>-12670036</v>
      </c>
      <c r="HR58" s="196">
        <f t="shared" si="123"/>
        <v>-12859516</v>
      </c>
      <c r="HS58" s="196">
        <f t="shared" si="123"/>
        <v>-11823948</v>
      </c>
      <c r="HT58" s="196">
        <f t="shared" si="123"/>
        <v>-11239902</v>
      </c>
      <c r="HU58" s="196">
        <f t="shared" si="123"/>
        <v>-6735550</v>
      </c>
      <c r="HV58" s="196">
        <f t="shared" si="123"/>
        <v>-1950530</v>
      </c>
      <c r="HW58" s="196">
        <f t="shared" si="123"/>
        <v>-1730464</v>
      </c>
      <c r="HX58" s="196">
        <f t="shared" si="123"/>
        <v>-1191731</v>
      </c>
      <c r="HY58" s="196">
        <f t="shared" si="123"/>
        <v>-1134554</v>
      </c>
      <c r="HZ58" s="196">
        <f t="shared" si="123"/>
        <v>-1319093</v>
      </c>
      <c r="IA58" s="196">
        <f t="shared" si="123"/>
        <v>-572069</v>
      </c>
      <c r="IB58" s="196">
        <f t="shared" si="123"/>
        <v>-4765692</v>
      </c>
      <c r="IC58" s="196">
        <f t="shared" si="123"/>
        <v>-5848267</v>
      </c>
      <c r="ID58" s="196">
        <f t="shared" si="123"/>
        <v>-5928200</v>
      </c>
      <c r="IE58" s="196">
        <f t="shared" si="123"/>
        <v>-6287814</v>
      </c>
      <c r="IF58" s="196">
        <f t="shared" si="123"/>
        <v>-5464900</v>
      </c>
      <c r="IG58" s="196">
        <f t="shared" si="123"/>
        <v>-3255301</v>
      </c>
      <c r="IH58" s="196">
        <f t="shared" si="123"/>
        <v>-2324247</v>
      </c>
      <c r="II58" s="196">
        <f t="shared" si="123"/>
        <v>-1515138</v>
      </c>
      <c r="IJ58" s="196">
        <f t="shared" si="123"/>
        <v>-1141334</v>
      </c>
      <c r="IK58" s="196">
        <f t="shared" si="123"/>
        <v>-1202631</v>
      </c>
      <c r="IL58" s="196">
        <f t="shared" si="123"/>
        <v>-1640877</v>
      </c>
      <c r="IM58" s="196">
        <f t="shared" si="123"/>
        <v>-3276239</v>
      </c>
      <c r="IN58" s="196">
        <f t="shared" si="123"/>
        <v>-2673135</v>
      </c>
      <c r="IO58" s="196">
        <f t="shared" si="123"/>
        <v>-3751397</v>
      </c>
      <c r="IP58" s="196">
        <f t="shared" si="123"/>
        <v>-3774186</v>
      </c>
      <c r="IQ58" s="196">
        <f t="shared" si="123"/>
        <v>-3091162</v>
      </c>
      <c r="IR58" s="196">
        <f t="shared" si="123"/>
        <v>-2706232</v>
      </c>
      <c r="IS58" s="196">
        <f t="shared" si="123"/>
        <v>-2336109</v>
      </c>
      <c r="IT58" s="196">
        <f t="shared" si="123"/>
        <v>-1630115</v>
      </c>
      <c r="IU58" s="196">
        <f t="shared" si="123"/>
        <v>-1024701</v>
      </c>
      <c r="IV58" s="196">
        <f t="shared" si="123"/>
        <v>-745240</v>
      </c>
      <c r="IW58" s="196">
        <f t="shared" si="123"/>
        <v>-590999</v>
      </c>
      <c r="IX58" s="196">
        <f t="shared" si="123"/>
        <v>-697860</v>
      </c>
      <c r="IY58" s="196">
        <f t="shared" si="123"/>
        <v>-1289529</v>
      </c>
      <c r="IZ58" s="196">
        <f t="shared" si="123"/>
        <v>-4827100</v>
      </c>
      <c r="JA58" s="196">
        <f t="shared" si="123"/>
        <v>-5944285</v>
      </c>
      <c r="JB58" s="196">
        <f t="shared" si="123"/>
        <v>-5254114</v>
      </c>
      <c r="JC58" s="196">
        <f t="shared" si="123"/>
        <v>-5146060</v>
      </c>
      <c r="JD58" s="196">
        <f t="shared" si="123"/>
        <v>-4728867</v>
      </c>
      <c r="JE58" s="196">
        <f t="shared" si="123"/>
        <v>-3730508</v>
      </c>
      <c r="JF58" s="196">
        <f t="shared" si="123"/>
        <v>-1582611</v>
      </c>
      <c r="JG58" s="196">
        <f t="shared" si="123"/>
        <v>-1339308</v>
      </c>
      <c r="JH58" s="196">
        <f t="shared" si="123"/>
        <v>-972253</v>
      </c>
      <c r="JI58" s="196">
        <f t="shared" si="123"/>
        <v>-996690</v>
      </c>
      <c r="JJ58" s="603"/>
      <c r="JK58" s="594"/>
      <c r="JL58" s="594"/>
      <c r="JM58" s="594"/>
      <c r="JN58" s="594"/>
      <c r="JO58" s="594"/>
      <c r="JP58" s="594"/>
      <c r="JQ58" s="594"/>
      <c r="JR58" s="594"/>
      <c r="JS58" s="594"/>
      <c r="JT58" s="594"/>
      <c r="JU58" s="594"/>
      <c r="JV58" s="594"/>
      <c r="JW58" s="604"/>
    </row>
    <row r="59" spans="1:283" hidden="1" x14ac:dyDescent="0.2">
      <c r="B59" s="49" t="s">
        <v>218</v>
      </c>
      <c r="D59" s="197"/>
      <c r="E59" s="198">
        <v>-2799448.38</v>
      </c>
      <c r="F59" s="197"/>
      <c r="G59" s="197"/>
      <c r="H59" s="197"/>
      <c r="I59" s="197"/>
      <c r="J59" s="197"/>
      <c r="K59" s="197"/>
      <c r="L59" s="197"/>
      <c r="M59" s="197"/>
      <c r="N59" s="197"/>
      <c r="O59" s="197"/>
      <c r="P59" s="197"/>
      <c r="Q59" s="197"/>
      <c r="R59" s="197"/>
      <c r="S59" s="197"/>
      <c r="T59" s="197"/>
      <c r="U59" s="197"/>
      <c r="V59" s="197"/>
      <c r="W59" s="197"/>
      <c r="X59" s="197"/>
      <c r="Y59" s="197"/>
      <c r="Z59" s="197"/>
      <c r="AA59" s="197"/>
      <c r="AB59" s="197"/>
      <c r="AC59" s="197"/>
      <c r="AD59" s="197"/>
      <c r="AE59" s="196"/>
      <c r="AF59" s="196"/>
      <c r="AG59" s="196"/>
      <c r="AH59" s="196"/>
      <c r="AI59" s="196"/>
      <c r="AJ59" s="196"/>
      <c r="AK59" s="196"/>
      <c r="AL59" s="196"/>
      <c r="AM59" s="196"/>
      <c r="AN59" s="196"/>
      <c r="AO59" s="196"/>
      <c r="AP59" s="196"/>
      <c r="AQ59" s="196"/>
      <c r="AR59" s="196"/>
      <c r="AS59" s="196"/>
      <c r="AT59" s="196"/>
      <c r="AU59" s="196"/>
      <c r="AV59" s="196"/>
      <c r="AW59" s="196"/>
      <c r="AX59" s="196"/>
      <c r="AY59" s="196"/>
      <c r="AZ59" s="196"/>
      <c r="BA59" s="196"/>
      <c r="BB59" s="196"/>
      <c r="BC59" s="196"/>
      <c r="BD59" s="196"/>
      <c r="BE59" s="196"/>
      <c r="BF59" s="196"/>
      <c r="BG59" s="196"/>
      <c r="BH59" s="196"/>
      <c r="BI59" s="196"/>
      <c r="BJ59" s="196"/>
      <c r="BK59" s="196"/>
      <c r="BL59" s="196"/>
      <c r="BM59" s="196"/>
      <c r="BN59" s="196"/>
      <c r="BO59" s="196"/>
      <c r="BP59" s="196"/>
      <c r="BQ59" s="196"/>
      <c r="BR59" s="162"/>
      <c r="BS59" s="196"/>
      <c r="BT59" s="196"/>
      <c r="BU59" s="196"/>
      <c r="BV59" s="196"/>
      <c r="BW59" s="196"/>
      <c r="BX59" s="196"/>
      <c r="BY59" s="196"/>
      <c r="BZ59" s="196"/>
      <c r="CA59" s="196"/>
      <c r="CB59" s="196"/>
      <c r="CC59" s="196"/>
      <c r="CD59" s="196"/>
      <c r="CE59" s="196"/>
      <c r="CF59" s="196"/>
      <c r="CG59" s="196"/>
      <c r="CH59" s="196"/>
      <c r="CI59" s="196"/>
      <c r="CJ59" s="196"/>
      <c r="CK59" s="196"/>
      <c r="CL59" s="196"/>
      <c r="CM59" s="196"/>
      <c r="CN59" s="196"/>
      <c r="CO59" s="162"/>
      <c r="CP59" s="196"/>
      <c r="CQ59" s="196"/>
      <c r="CR59" s="196"/>
      <c r="CS59" s="196"/>
      <c r="CT59" s="196"/>
      <c r="CU59" s="196"/>
      <c r="CV59" s="196"/>
      <c r="CW59" s="196"/>
      <c r="CX59" s="196"/>
      <c r="CY59" s="196"/>
      <c r="CZ59" s="196"/>
      <c r="DA59" s="196"/>
      <c r="DB59" s="196"/>
      <c r="DC59" s="196"/>
      <c r="DD59" s="196"/>
      <c r="DE59" s="196"/>
      <c r="DF59" s="196"/>
      <c r="DG59" s="196"/>
      <c r="DH59" s="196"/>
      <c r="DI59" s="196"/>
      <c r="DJ59" s="196"/>
      <c r="DK59" s="196"/>
      <c r="DL59" s="196"/>
      <c r="DM59" s="196"/>
      <c r="DN59" s="196"/>
      <c r="DO59" s="196"/>
      <c r="DP59" s="196"/>
      <c r="DQ59" s="196"/>
      <c r="DR59" s="196"/>
      <c r="DS59" s="196"/>
      <c r="DT59" s="196"/>
      <c r="DU59" s="196"/>
      <c r="DV59" s="196"/>
      <c r="DW59" s="196"/>
      <c r="DX59" s="196"/>
      <c r="DY59" s="196"/>
      <c r="DZ59" s="196"/>
      <c r="EA59" s="196"/>
      <c r="EB59" s="196"/>
      <c r="EC59" s="196"/>
      <c r="ED59" s="196"/>
      <c r="EE59" s="196"/>
      <c r="EF59" s="196"/>
      <c r="EG59" s="196"/>
      <c r="EH59" s="196"/>
      <c r="EI59" s="196"/>
      <c r="EJ59" s="196"/>
      <c r="EK59" s="196"/>
      <c r="EL59" s="196"/>
      <c r="EM59" s="196"/>
      <c r="EN59" s="196"/>
      <c r="EO59" s="196"/>
      <c r="EP59" s="196"/>
      <c r="EQ59" s="196"/>
      <c r="ER59" s="196"/>
      <c r="ES59" s="196"/>
      <c r="ET59" s="196"/>
      <c r="EU59" s="196"/>
      <c r="EV59" s="196"/>
      <c r="EW59" s="196"/>
      <c r="EX59" s="196"/>
      <c r="EY59" s="196"/>
      <c r="EZ59" s="196"/>
      <c r="FA59" s="196"/>
      <c r="FB59" s="196"/>
      <c r="FC59" s="196"/>
      <c r="FD59" s="196"/>
      <c r="FE59" s="196"/>
      <c r="FF59" s="196"/>
      <c r="FG59" s="196"/>
      <c r="FH59" s="196"/>
      <c r="FI59" s="196"/>
      <c r="FJ59" s="196"/>
      <c r="FK59" s="196"/>
      <c r="FL59" s="196"/>
      <c r="FM59" s="196"/>
      <c r="FN59" s="196"/>
      <c r="FO59" s="196"/>
      <c r="FP59" s="196"/>
      <c r="FQ59" s="196"/>
      <c r="FR59" s="196"/>
      <c r="FS59" s="196"/>
      <c r="FT59" s="196"/>
      <c r="FU59" s="196"/>
      <c r="FV59" s="196"/>
      <c r="FW59" s="196"/>
      <c r="FX59" s="196"/>
      <c r="FY59" s="196"/>
      <c r="FZ59" s="196"/>
      <c r="GA59" s="196"/>
      <c r="GB59" s="196"/>
      <c r="GC59" s="196"/>
      <c r="GD59" s="196"/>
      <c r="GE59" s="196"/>
      <c r="GF59" s="196"/>
      <c r="GG59" s="196"/>
      <c r="GH59" s="196"/>
      <c r="GI59" s="196"/>
      <c r="GJ59" s="196"/>
      <c r="GK59" s="196"/>
      <c r="GL59" s="196"/>
      <c r="GM59" s="196"/>
      <c r="GN59" s="196"/>
      <c r="GO59" s="196"/>
      <c r="GP59" s="196"/>
      <c r="GQ59" s="196"/>
      <c r="GR59" s="196"/>
      <c r="GS59" s="196"/>
      <c r="GT59" s="196"/>
      <c r="GU59" s="196"/>
      <c r="GV59" s="196"/>
      <c r="GW59" s="196"/>
      <c r="GX59" s="196"/>
      <c r="GY59" s="196"/>
      <c r="GZ59" s="196"/>
      <c r="HA59" s="196"/>
      <c r="HB59" s="196"/>
      <c r="HC59" s="196"/>
      <c r="HD59" s="196"/>
      <c r="HE59" s="196"/>
      <c r="HF59" s="196"/>
      <c r="HG59" s="196"/>
      <c r="HH59" s="196"/>
      <c r="HI59" s="196"/>
      <c r="HJ59" s="196"/>
      <c r="HK59" s="196"/>
      <c r="HL59" s="196"/>
      <c r="HM59" s="196"/>
      <c r="HN59" s="196"/>
      <c r="HO59" s="196"/>
      <c r="HP59" s="196"/>
      <c r="HQ59" s="196"/>
      <c r="HR59" s="196"/>
      <c r="HS59" s="196"/>
      <c r="HT59" s="196"/>
      <c r="HU59" s="196"/>
      <c r="HV59" s="196"/>
      <c r="HW59" s="196"/>
      <c r="HX59" s="196"/>
      <c r="HY59" s="196"/>
      <c r="HZ59" s="196"/>
      <c r="IA59" s="196"/>
      <c r="IB59" s="196"/>
      <c r="IC59" s="196"/>
      <c r="ID59" s="196"/>
      <c r="IE59" s="196"/>
      <c r="IF59" s="196"/>
      <c r="IG59" s="196"/>
      <c r="IH59" s="196"/>
      <c r="II59" s="196"/>
      <c r="IJ59" s="196"/>
      <c r="IK59" s="196"/>
      <c r="IL59" s="196"/>
      <c r="IM59" s="196"/>
      <c r="IN59" s="196"/>
      <c r="IO59" s="196"/>
      <c r="IP59" s="196"/>
      <c r="IQ59" s="196"/>
      <c r="IR59" s="196"/>
      <c r="IS59" s="196"/>
      <c r="IT59" s="196"/>
      <c r="IU59" s="196"/>
      <c r="IV59" s="196"/>
      <c r="IW59" s="196"/>
      <c r="IX59" s="196"/>
      <c r="IY59" s="196"/>
      <c r="IZ59" s="196"/>
      <c r="JA59" s="196"/>
      <c r="JB59" s="196"/>
      <c r="JC59" s="196"/>
      <c r="JD59" s="196"/>
      <c r="JE59" s="196"/>
      <c r="JF59" s="196"/>
      <c r="JG59" s="196"/>
      <c r="JH59" s="196"/>
      <c r="JI59" s="196"/>
      <c r="JJ59" s="603"/>
      <c r="JK59" s="594"/>
      <c r="JL59" s="594"/>
      <c r="JM59" s="594"/>
      <c r="JN59" s="594"/>
      <c r="JO59" s="594"/>
      <c r="JP59" s="594"/>
      <c r="JQ59" s="594"/>
      <c r="JR59" s="594"/>
      <c r="JS59" s="594"/>
      <c r="JT59" s="594"/>
      <c r="JU59" s="594"/>
      <c r="JV59" s="594"/>
      <c r="JW59" s="604"/>
    </row>
    <row r="60" spans="1:283" hidden="1" x14ac:dyDescent="0.2">
      <c r="B60" s="49" t="s">
        <v>219</v>
      </c>
      <c r="D60" s="197"/>
      <c r="E60" s="197"/>
      <c r="F60" s="198">
        <v>-1826662.8</v>
      </c>
      <c r="G60" s="197"/>
      <c r="H60" s="197"/>
      <c r="I60" s="197"/>
      <c r="J60" s="197"/>
      <c r="K60" s="197"/>
      <c r="L60" s="197"/>
      <c r="M60" s="197"/>
      <c r="N60" s="197"/>
      <c r="O60" s="197"/>
      <c r="P60" s="197"/>
      <c r="Q60" s="197"/>
      <c r="R60" s="197"/>
      <c r="S60" s="197"/>
      <c r="T60" s="197"/>
      <c r="U60" s="197"/>
      <c r="V60" s="197"/>
      <c r="W60" s="197"/>
      <c r="X60" s="197"/>
      <c r="Y60" s="197"/>
      <c r="Z60" s="197"/>
      <c r="AA60" s="197"/>
      <c r="AB60" s="197"/>
      <c r="AC60" s="197"/>
      <c r="AD60" s="197"/>
      <c r="AE60" s="196"/>
      <c r="AF60" s="196"/>
      <c r="AG60" s="196"/>
      <c r="AH60" s="196"/>
      <c r="AI60" s="196"/>
      <c r="AJ60" s="196"/>
      <c r="AK60" s="196"/>
      <c r="AL60" s="196"/>
      <c r="AM60" s="196"/>
      <c r="AN60" s="196"/>
      <c r="AO60" s="196"/>
      <c r="AP60" s="196"/>
      <c r="AQ60" s="196"/>
      <c r="AR60" s="196"/>
      <c r="AS60" s="196"/>
      <c r="AT60" s="196"/>
      <c r="AU60" s="196"/>
      <c r="AV60" s="196"/>
      <c r="AW60" s="196"/>
      <c r="AX60" s="196"/>
      <c r="AY60" s="196"/>
      <c r="AZ60" s="196"/>
      <c r="BA60" s="196"/>
      <c r="BB60" s="196"/>
      <c r="BC60" s="196"/>
      <c r="BD60" s="196"/>
      <c r="BE60" s="196"/>
      <c r="BF60" s="196"/>
      <c r="BG60" s="196"/>
      <c r="BH60" s="196"/>
      <c r="BI60" s="196"/>
      <c r="BJ60" s="196"/>
      <c r="BK60" s="196"/>
      <c r="BL60" s="196"/>
      <c r="BM60" s="196"/>
      <c r="BN60" s="196"/>
      <c r="BO60" s="196"/>
      <c r="BP60" s="196"/>
      <c r="BQ60" s="196"/>
      <c r="BR60" s="162"/>
      <c r="BS60" s="196"/>
      <c r="BT60" s="196"/>
      <c r="BU60" s="196"/>
      <c r="BV60" s="196"/>
      <c r="BW60" s="196"/>
      <c r="BX60" s="196"/>
      <c r="BY60" s="196"/>
      <c r="BZ60" s="196"/>
      <c r="CA60" s="196"/>
      <c r="CB60" s="196"/>
      <c r="CC60" s="196"/>
      <c r="CD60" s="196"/>
      <c r="CE60" s="196"/>
      <c r="CF60" s="196"/>
      <c r="CG60" s="196"/>
      <c r="CH60" s="196"/>
      <c r="CI60" s="196"/>
      <c r="CJ60" s="196"/>
      <c r="CK60" s="196"/>
      <c r="CL60" s="196"/>
      <c r="CM60" s="196"/>
      <c r="CN60" s="196"/>
      <c r="CO60" s="162"/>
      <c r="CP60" s="196"/>
      <c r="CQ60" s="196"/>
      <c r="CR60" s="196"/>
      <c r="CS60" s="196"/>
      <c r="CT60" s="196"/>
      <c r="CU60" s="196"/>
      <c r="CV60" s="196"/>
      <c r="CW60" s="196"/>
      <c r="CX60" s="196"/>
      <c r="CY60" s="196"/>
      <c r="CZ60" s="196"/>
      <c r="DA60" s="196"/>
      <c r="DB60" s="196"/>
      <c r="DC60" s="196"/>
      <c r="DD60" s="196"/>
      <c r="DE60" s="196"/>
      <c r="DF60" s="196"/>
      <c r="DG60" s="196"/>
      <c r="DH60" s="196"/>
      <c r="DI60" s="196"/>
      <c r="DJ60" s="196"/>
      <c r="DK60" s="196"/>
      <c r="DL60" s="196"/>
      <c r="DM60" s="196"/>
      <c r="DN60" s="196"/>
      <c r="DO60" s="196"/>
      <c r="DP60" s="196"/>
      <c r="DQ60" s="196"/>
      <c r="DR60" s="196"/>
      <c r="DS60" s="196"/>
      <c r="DT60" s="196"/>
      <c r="DU60" s="196"/>
      <c r="DV60" s="196"/>
      <c r="DW60" s="196"/>
      <c r="DX60" s="196"/>
      <c r="DY60" s="196"/>
      <c r="DZ60" s="196"/>
      <c r="EA60" s="196"/>
      <c r="EB60" s="196"/>
      <c r="EC60" s="196"/>
      <c r="ED60" s="196"/>
      <c r="EE60" s="196"/>
      <c r="EF60" s="196"/>
      <c r="EG60" s="196"/>
      <c r="EH60" s="196"/>
      <c r="EI60" s="196"/>
      <c r="EJ60" s="196"/>
      <c r="EK60" s="196"/>
      <c r="EL60" s="196"/>
      <c r="EM60" s="196"/>
      <c r="EN60" s="196"/>
      <c r="EO60" s="196"/>
      <c r="EP60" s="196"/>
      <c r="EQ60" s="196"/>
      <c r="ER60" s="196"/>
      <c r="ES60" s="196"/>
      <c r="ET60" s="196"/>
      <c r="EU60" s="196"/>
      <c r="EV60" s="196"/>
      <c r="EW60" s="196"/>
      <c r="EX60" s="196"/>
      <c r="EY60" s="196"/>
      <c r="EZ60" s="196"/>
      <c r="FA60" s="196"/>
      <c r="FB60" s="196"/>
      <c r="FC60" s="196"/>
      <c r="FD60" s="196"/>
      <c r="FE60" s="196"/>
      <c r="FF60" s="196"/>
      <c r="FG60" s="196"/>
      <c r="FH60" s="196"/>
      <c r="FI60" s="196"/>
      <c r="FJ60" s="196"/>
      <c r="FK60" s="196"/>
      <c r="FL60" s="196"/>
      <c r="FM60" s="196"/>
      <c r="FN60" s="196"/>
      <c r="FO60" s="196"/>
      <c r="FP60" s="196"/>
      <c r="FQ60" s="196"/>
      <c r="FR60" s="196"/>
      <c r="FS60" s="196"/>
      <c r="FT60" s="196"/>
      <c r="FU60" s="196"/>
      <c r="FV60" s="196"/>
      <c r="FW60" s="196"/>
      <c r="FX60" s="196"/>
      <c r="FY60" s="196"/>
      <c r="FZ60" s="196"/>
      <c r="GA60" s="196"/>
      <c r="GB60" s="196"/>
      <c r="GC60" s="196"/>
      <c r="GD60" s="196"/>
      <c r="GE60" s="196"/>
      <c r="GF60" s="196"/>
      <c r="GG60" s="196"/>
      <c r="GH60" s="196"/>
      <c r="GI60" s="196"/>
      <c r="GJ60" s="196"/>
      <c r="GK60" s="196"/>
      <c r="GL60" s="196"/>
      <c r="GM60" s="196"/>
      <c r="GN60" s="196"/>
      <c r="GO60" s="196"/>
      <c r="GP60" s="196"/>
      <c r="GQ60" s="196"/>
      <c r="GR60" s="196"/>
      <c r="GS60" s="196"/>
      <c r="GT60" s="196"/>
      <c r="GU60" s="196"/>
      <c r="GV60" s="196"/>
      <c r="GW60" s="196"/>
      <c r="GX60" s="196"/>
      <c r="GY60" s="196"/>
      <c r="GZ60" s="196"/>
      <c r="HA60" s="196"/>
      <c r="HB60" s="196"/>
      <c r="HC60" s="196"/>
      <c r="HD60" s="196"/>
      <c r="HE60" s="196"/>
      <c r="HF60" s="196"/>
      <c r="HG60" s="196"/>
      <c r="HH60" s="196"/>
      <c r="HI60" s="196"/>
      <c r="HJ60" s="196"/>
      <c r="HK60" s="196"/>
      <c r="HL60" s="196"/>
      <c r="HM60" s="196"/>
      <c r="HN60" s="196"/>
      <c r="HO60" s="196"/>
      <c r="HP60" s="196"/>
      <c r="HQ60" s="196"/>
      <c r="HR60" s="196"/>
      <c r="HS60" s="196"/>
      <c r="HT60" s="196"/>
      <c r="HU60" s="196"/>
      <c r="HV60" s="196"/>
      <c r="HW60" s="196"/>
      <c r="HX60" s="196"/>
      <c r="HY60" s="196"/>
      <c r="HZ60" s="196"/>
      <c r="IA60" s="196"/>
      <c r="IB60" s="196"/>
      <c r="IC60" s="196"/>
      <c r="ID60" s="196"/>
      <c r="IE60" s="196"/>
      <c r="IF60" s="196"/>
      <c r="IG60" s="196"/>
      <c r="IH60" s="196"/>
      <c r="II60" s="196"/>
      <c r="IJ60" s="196"/>
      <c r="IK60" s="196"/>
      <c r="IL60" s="196"/>
      <c r="IM60" s="196"/>
      <c r="IN60" s="196"/>
      <c r="IO60" s="196"/>
      <c r="IP60" s="196"/>
      <c r="IQ60" s="196"/>
      <c r="IR60" s="196"/>
      <c r="IS60" s="196"/>
      <c r="IT60" s="196"/>
      <c r="IU60" s="196"/>
      <c r="IV60" s="196"/>
      <c r="IW60" s="196"/>
      <c r="IX60" s="196"/>
      <c r="IY60" s="196"/>
      <c r="IZ60" s="196"/>
      <c r="JA60" s="196"/>
      <c r="JB60" s="196"/>
      <c r="JC60" s="196"/>
      <c r="JD60" s="196"/>
      <c r="JE60" s="196"/>
      <c r="JF60" s="196"/>
      <c r="JG60" s="196"/>
      <c r="JH60" s="196"/>
      <c r="JI60" s="196"/>
      <c r="JJ60" s="603"/>
      <c r="JK60" s="594"/>
      <c r="JL60" s="594"/>
      <c r="JM60" s="594"/>
      <c r="JN60" s="594"/>
      <c r="JO60" s="594"/>
      <c r="JP60" s="594"/>
      <c r="JQ60" s="594"/>
      <c r="JR60" s="594"/>
      <c r="JS60" s="594"/>
      <c r="JT60" s="594"/>
      <c r="JU60" s="594"/>
      <c r="JV60" s="594"/>
      <c r="JW60" s="604"/>
    </row>
    <row r="61" spans="1:283" hidden="1" x14ac:dyDescent="0.2">
      <c r="B61" s="49" t="s">
        <v>220</v>
      </c>
      <c r="D61" s="197"/>
      <c r="E61" s="197"/>
      <c r="F61" s="198">
        <v>2007549.31</v>
      </c>
      <c r="G61" s="197"/>
      <c r="H61" s="197"/>
      <c r="I61" s="197"/>
      <c r="J61" s="197"/>
      <c r="K61" s="197"/>
      <c r="L61" s="197"/>
      <c r="M61" s="197"/>
      <c r="N61" s="197"/>
      <c r="O61" s="197"/>
      <c r="P61" s="197"/>
      <c r="Q61" s="197"/>
      <c r="R61" s="197"/>
      <c r="S61" s="197"/>
      <c r="T61" s="197"/>
      <c r="U61" s="197"/>
      <c r="V61" s="197"/>
      <c r="W61" s="197"/>
      <c r="X61" s="197"/>
      <c r="Y61" s="197"/>
      <c r="Z61" s="197"/>
      <c r="AA61" s="197"/>
      <c r="AB61" s="197"/>
      <c r="AC61" s="197"/>
      <c r="AD61" s="197"/>
      <c r="AE61" s="196"/>
      <c r="AF61" s="196"/>
      <c r="AG61" s="196"/>
      <c r="AH61" s="196"/>
      <c r="AI61" s="196"/>
      <c r="AJ61" s="196"/>
      <c r="AK61" s="196"/>
      <c r="AL61" s="196"/>
      <c r="AM61" s="196"/>
      <c r="AN61" s="196"/>
      <c r="AO61" s="196"/>
      <c r="AP61" s="196"/>
      <c r="AQ61" s="196"/>
      <c r="AR61" s="196"/>
      <c r="AS61" s="196"/>
      <c r="AT61" s="196"/>
      <c r="AU61" s="196"/>
      <c r="AV61" s="196"/>
      <c r="AW61" s="196"/>
      <c r="AX61" s="196"/>
      <c r="AY61" s="196"/>
      <c r="AZ61" s="196"/>
      <c r="BA61" s="196"/>
      <c r="BB61" s="196"/>
      <c r="BC61" s="196"/>
      <c r="BD61" s="196"/>
      <c r="BE61" s="196"/>
      <c r="BF61" s="196"/>
      <c r="BG61" s="196"/>
      <c r="BH61" s="196"/>
      <c r="BI61" s="196"/>
      <c r="BJ61" s="196"/>
      <c r="BK61" s="196"/>
      <c r="BL61" s="196"/>
      <c r="BM61" s="196"/>
      <c r="BN61" s="196"/>
      <c r="BO61" s="196"/>
      <c r="BP61" s="196"/>
      <c r="BQ61" s="196"/>
      <c r="BR61" s="162"/>
      <c r="BS61" s="196"/>
      <c r="BT61" s="196"/>
      <c r="BU61" s="196"/>
      <c r="BV61" s="196"/>
      <c r="BW61" s="196"/>
      <c r="BX61" s="196"/>
      <c r="BY61" s="196"/>
      <c r="BZ61" s="196"/>
      <c r="CA61" s="196"/>
      <c r="CB61" s="196"/>
      <c r="CC61" s="196"/>
      <c r="CD61" s="196"/>
      <c r="CE61" s="196"/>
      <c r="CF61" s="196"/>
      <c r="CG61" s="196"/>
      <c r="CH61" s="196"/>
      <c r="CI61" s="196"/>
      <c r="CJ61" s="196"/>
      <c r="CK61" s="196"/>
      <c r="CL61" s="196"/>
      <c r="CM61" s="196"/>
      <c r="CN61" s="196"/>
      <c r="CO61" s="162"/>
      <c r="CP61" s="196"/>
      <c r="CQ61" s="196"/>
      <c r="CR61" s="196"/>
      <c r="CS61" s="196"/>
      <c r="CT61" s="196"/>
      <c r="CU61" s="196"/>
      <c r="CV61" s="196"/>
      <c r="CW61" s="196"/>
      <c r="CX61" s="196"/>
      <c r="CY61" s="196"/>
      <c r="CZ61" s="196"/>
      <c r="DA61" s="196"/>
      <c r="DB61" s="196"/>
      <c r="DC61" s="196"/>
      <c r="DD61" s="196"/>
      <c r="DE61" s="196"/>
      <c r="DF61" s="196"/>
      <c r="DG61" s="196"/>
      <c r="DH61" s="196"/>
      <c r="DI61" s="196"/>
      <c r="DJ61" s="196"/>
      <c r="DK61" s="196"/>
      <c r="DL61" s="196"/>
      <c r="DM61" s="196"/>
      <c r="DN61" s="196"/>
      <c r="DO61" s="196"/>
      <c r="DP61" s="196"/>
      <c r="DQ61" s="196"/>
      <c r="DR61" s="196"/>
      <c r="DS61" s="196"/>
      <c r="DT61" s="196"/>
      <c r="DU61" s="196"/>
      <c r="DV61" s="196"/>
      <c r="DW61" s="196"/>
      <c r="DX61" s="196"/>
      <c r="DY61" s="196"/>
      <c r="DZ61" s="196"/>
      <c r="EA61" s="196"/>
      <c r="EB61" s="196"/>
      <c r="EC61" s="196"/>
      <c r="ED61" s="196"/>
      <c r="EE61" s="196"/>
      <c r="EF61" s="196"/>
      <c r="EG61" s="196"/>
      <c r="EH61" s="196"/>
      <c r="EI61" s="196"/>
      <c r="EJ61" s="196"/>
      <c r="EK61" s="196"/>
      <c r="EL61" s="196"/>
      <c r="EM61" s="196"/>
      <c r="EN61" s="196"/>
      <c r="EO61" s="196"/>
      <c r="EP61" s="196"/>
      <c r="EQ61" s="196"/>
      <c r="ER61" s="196"/>
      <c r="ES61" s="196"/>
      <c r="ET61" s="196"/>
      <c r="EU61" s="196"/>
      <c r="EV61" s="196"/>
      <c r="EW61" s="196"/>
      <c r="EX61" s="196"/>
      <c r="EY61" s="196"/>
      <c r="EZ61" s="196"/>
      <c r="FA61" s="196"/>
      <c r="FB61" s="196"/>
      <c r="FC61" s="196"/>
      <c r="FD61" s="196"/>
      <c r="FE61" s="196"/>
      <c r="FF61" s="196"/>
      <c r="FG61" s="196"/>
      <c r="FH61" s="196"/>
      <c r="FI61" s="196"/>
      <c r="FJ61" s="196"/>
      <c r="FK61" s="196"/>
      <c r="FL61" s="196"/>
      <c r="FM61" s="196"/>
      <c r="FN61" s="196"/>
      <c r="FO61" s="196"/>
      <c r="FP61" s="196"/>
      <c r="FQ61" s="196"/>
      <c r="FR61" s="196"/>
      <c r="FS61" s="196"/>
      <c r="FT61" s="196"/>
      <c r="FU61" s="196"/>
      <c r="FV61" s="196"/>
      <c r="FW61" s="196"/>
      <c r="FX61" s="196"/>
      <c r="FY61" s="196"/>
      <c r="FZ61" s="196"/>
      <c r="GA61" s="196"/>
      <c r="GB61" s="196"/>
      <c r="GC61" s="196"/>
      <c r="GD61" s="196"/>
      <c r="GE61" s="196"/>
      <c r="GF61" s="196"/>
      <c r="GG61" s="196"/>
      <c r="GH61" s="196"/>
      <c r="GI61" s="196"/>
      <c r="GJ61" s="196"/>
      <c r="GK61" s="196"/>
      <c r="GL61" s="196"/>
      <c r="GM61" s="196"/>
      <c r="GN61" s="196"/>
      <c r="GO61" s="196"/>
      <c r="GP61" s="196"/>
      <c r="GQ61" s="196"/>
      <c r="GR61" s="196"/>
      <c r="GS61" s="196"/>
      <c r="GT61" s="196"/>
      <c r="GU61" s="196"/>
      <c r="GV61" s="196"/>
      <c r="GW61" s="196"/>
      <c r="GX61" s="196"/>
      <c r="GY61" s="196"/>
      <c r="GZ61" s="196"/>
      <c r="HA61" s="196"/>
      <c r="HB61" s="196"/>
      <c r="HC61" s="196"/>
      <c r="HD61" s="196"/>
      <c r="HE61" s="196"/>
      <c r="HF61" s="196"/>
      <c r="HG61" s="196"/>
      <c r="HH61" s="196"/>
      <c r="HI61" s="196"/>
      <c r="HJ61" s="196"/>
      <c r="HK61" s="196"/>
      <c r="HL61" s="196"/>
      <c r="HM61" s="196"/>
      <c r="HN61" s="196"/>
      <c r="HO61" s="196"/>
      <c r="HP61" s="196"/>
      <c r="HQ61" s="196"/>
      <c r="HR61" s="196"/>
      <c r="HS61" s="196"/>
      <c r="HT61" s="196"/>
      <c r="HU61" s="196"/>
      <c r="HV61" s="196"/>
      <c r="HW61" s="196"/>
      <c r="HX61" s="196"/>
      <c r="HY61" s="196"/>
      <c r="HZ61" s="196"/>
      <c r="IA61" s="196"/>
      <c r="IB61" s="196"/>
      <c r="IC61" s="196"/>
      <c r="ID61" s="196"/>
      <c r="IE61" s="196"/>
      <c r="IF61" s="196"/>
      <c r="IG61" s="196"/>
      <c r="IH61" s="196"/>
      <c r="II61" s="196"/>
      <c r="IJ61" s="196"/>
      <c r="IK61" s="196"/>
      <c r="IL61" s="196"/>
      <c r="IM61" s="196"/>
      <c r="IN61" s="196"/>
      <c r="IO61" s="196"/>
      <c r="IP61" s="196"/>
      <c r="IQ61" s="196"/>
      <c r="IR61" s="196"/>
      <c r="IS61" s="196"/>
      <c r="IT61" s="196"/>
      <c r="IU61" s="196"/>
      <c r="IV61" s="196"/>
      <c r="IW61" s="196"/>
      <c r="IX61" s="196"/>
      <c r="IY61" s="196"/>
      <c r="IZ61" s="196"/>
      <c r="JA61" s="196"/>
      <c r="JB61" s="196"/>
      <c r="JC61" s="196"/>
      <c r="JD61" s="196"/>
      <c r="JE61" s="196"/>
      <c r="JF61" s="196"/>
      <c r="JG61" s="196"/>
      <c r="JH61" s="196"/>
      <c r="JI61" s="196"/>
      <c r="JJ61" s="603"/>
      <c r="JK61" s="594"/>
      <c r="JL61" s="594"/>
      <c r="JM61" s="594"/>
      <c r="JN61" s="594"/>
      <c r="JO61" s="594"/>
      <c r="JP61" s="594"/>
      <c r="JQ61" s="594"/>
      <c r="JR61" s="594"/>
      <c r="JS61" s="594"/>
      <c r="JT61" s="594"/>
      <c r="JU61" s="594"/>
      <c r="JV61" s="594"/>
      <c r="JW61" s="604"/>
    </row>
    <row r="62" spans="1:283" hidden="1" x14ac:dyDescent="0.2">
      <c r="B62" s="49" t="s">
        <v>221</v>
      </c>
      <c r="D62" s="197"/>
      <c r="E62" s="197"/>
      <c r="F62" s="197"/>
      <c r="G62" s="197"/>
      <c r="H62" s="197"/>
      <c r="I62" s="197"/>
      <c r="J62" s="197"/>
      <c r="K62" s="197"/>
      <c r="L62" s="197"/>
      <c r="M62" s="197"/>
      <c r="N62" s="197"/>
      <c r="O62" s="198">
        <v>173771.79</v>
      </c>
      <c r="P62" s="197"/>
      <c r="Q62" s="197"/>
      <c r="R62" s="197"/>
      <c r="S62" s="197"/>
      <c r="T62" s="197"/>
      <c r="U62" s="197"/>
      <c r="V62" s="197"/>
      <c r="W62" s="197"/>
      <c r="X62" s="197"/>
      <c r="Y62" s="197"/>
      <c r="Z62" s="197"/>
      <c r="AA62" s="197"/>
      <c r="AB62" s="197"/>
      <c r="AC62" s="197"/>
      <c r="AD62" s="197"/>
      <c r="AE62" s="196"/>
      <c r="AF62" s="196"/>
      <c r="AG62" s="196"/>
      <c r="AH62" s="196"/>
      <c r="AI62" s="196"/>
      <c r="AJ62" s="196"/>
      <c r="AK62" s="196"/>
      <c r="AL62" s="196"/>
      <c r="AM62" s="196"/>
      <c r="AN62" s="196"/>
      <c r="AO62" s="196"/>
      <c r="AP62" s="196"/>
      <c r="AQ62" s="196"/>
      <c r="AR62" s="196"/>
      <c r="AS62" s="196"/>
      <c r="AT62" s="196"/>
      <c r="AU62" s="196"/>
      <c r="AV62" s="196"/>
      <c r="AW62" s="196"/>
      <c r="AX62" s="196"/>
      <c r="AY62" s="196"/>
      <c r="AZ62" s="196"/>
      <c r="BA62" s="196"/>
      <c r="BB62" s="196"/>
      <c r="BC62" s="196"/>
      <c r="BD62" s="196"/>
      <c r="BE62" s="196"/>
      <c r="BF62" s="196"/>
      <c r="BG62" s="196"/>
      <c r="BH62" s="196"/>
      <c r="BI62" s="196"/>
      <c r="BJ62" s="196"/>
      <c r="BK62" s="196"/>
      <c r="BL62" s="196"/>
      <c r="BM62" s="196"/>
      <c r="BN62" s="196"/>
      <c r="BO62" s="196"/>
      <c r="BP62" s="196"/>
      <c r="BQ62" s="196"/>
      <c r="BR62" s="162"/>
      <c r="BS62" s="196"/>
      <c r="BT62" s="196"/>
      <c r="BU62" s="196"/>
      <c r="BV62" s="196"/>
      <c r="BW62" s="196"/>
      <c r="BX62" s="196"/>
      <c r="BY62" s="196"/>
      <c r="BZ62" s="196"/>
      <c r="CA62" s="196"/>
      <c r="CB62" s="196"/>
      <c r="CC62" s="196"/>
      <c r="CD62" s="196"/>
      <c r="CE62" s="196"/>
      <c r="CF62" s="196"/>
      <c r="CG62" s="196"/>
      <c r="CH62" s="196"/>
      <c r="CI62" s="196"/>
      <c r="CJ62" s="196"/>
      <c r="CK62" s="196"/>
      <c r="CL62" s="196"/>
      <c r="CM62" s="196"/>
      <c r="CN62" s="196"/>
      <c r="CO62" s="162"/>
      <c r="CP62" s="196"/>
      <c r="CQ62" s="196"/>
      <c r="CR62" s="196"/>
      <c r="CS62" s="196"/>
      <c r="CT62" s="196"/>
      <c r="CU62" s="196"/>
      <c r="CV62" s="196"/>
      <c r="CW62" s="196"/>
      <c r="CX62" s="196"/>
      <c r="CY62" s="196"/>
      <c r="CZ62" s="196"/>
      <c r="DA62" s="196"/>
      <c r="DB62" s="196"/>
      <c r="DC62" s="196"/>
      <c r="DD62" s="196"/>
      <c r="DE62" s="196"/>
      <c r="DF62" s="196"/>
      <c r="DG62" s="196"/>
      <c r="DH62" s="196"/>
      <c r="DI62" s="196"/>
      <c r="DJ62" s="196"/>
      <c r="DK62" s="196"/>
      <c r="DL62" s="196"/>
      <c r="DM62" s="196"/>
      <c r="DN62" s="196"/>
      <c r="DO62" s="196"/>
      <c r="DP62" s="196"/>
      <c r="DQ62" s="196"/>
      <c r="DR62" s="196"/>
      <c r="DS62" s="196"/>
      <c r="DT62" s="196"/>
      <c r="DU62" s="196"/>
      <c r="DV62" s="196"/>
      <c r="DW62" s="196"/>
      <c r="DX62" s="196"/>
      <c r="DY62" s="196"/>
      <c r="DZ62" s="196"/>
      <c r="EA62" s="196"/>
      <c r="EB62" s="196"/>
      <c r="EC62" s="196"/>
      <c r="ED62" s="196"/>
      <c r="EE62" s="196"/>
      <c r="EF62" s="196"/>
      <c r="EG62" s="196"/>
      <c r="EH62" s="196"/>
      <c r="EI62" s="196"/>
      <c r="EJ62" s="196"/>
      <c r="EK62" s="196"/>
      <c r="EL62" s="196"/>
      <c r="EM62" s="196"/>
      <c r="EN62" s="196"/>
      <c r="EO62" s="196"/>
      <c r="EP62" s="196"/>
      <c r="EQ62" s="196"/>
      <c r="ER62" s="196"/>
      <c r="ES62" s="196"/>
      <c r="ET62" s="196"/>
      <c r="EU62" s="196"/>
      <c r="EV62" s="196"/>
      <c r="EW62" s="196"/>
      <c r="EX62" s="196"/>
      <c r="EY62" s="196"/>
      <c r="EZ62" s="196"/>
      <c r="FA62" s="196"/>
      <c r="FB62" s="196"/>
      <c r="FC62" s="196"/>
      <c r="FD62" s="196"/>
      <c r="FE62" s="196"/>
      <c r="FF62" s="196"/>
      <c r="FG62" s="196"/>
      <c r="FH62" s="196"/>
      <c r="FI62" s="196"/>
      <c r="FJ62" s="196"/>
      <c r="FK62" s="196"/>
      <c r="FL62" s="196"/>
      <c r="FM62" s="196"/>
      <c r="FN62" s="196"/>
      <c r="FO62" s="196"/>
      <c r="FP62" s="196"/>
      <c r="FQ62" s="196"/>
      <c r="FR62" s="196"/>
      <c r="FS62" s="196"/>
      <c r="FT62" s="196"/>
      <c r="FU62" s="196"/>
      <c r="FV62" s="196"/>
      <c r="FW62" s="196"/>
      <c r="FX62" s="196"/>
      <c r="FY62" s="196"/>
      <c r="FZ62" s="196"/>
      <c r="GA62" s="196"/>
      <c r="GB62" s="196"/>
      <c r="GC62" s="196"/>
      <c r="GD62" s="196"/>
      <c r="GE62" s="196"/>
      <c r="GF62" s="196"/>
      <c r="GG62" s="196"/>
      <c r="GH62" s="196"/>
      <c r="GI62" s="196"/>
      <c r="GJ62" s="196"/>
      <c r="GK62" s="196"/>
      <c r="GL62" s="196"/>
      <c r="GM62" s="196"/>
      <c r="GN62" s="196"/>
      <c r="GO62" s="196"/>
      <c r="GP62" s="196"/>
      <c r="GQ62" s="196"/>
      <c r="GR62" s="196"/>
      <c r="GS62" s="196"/>
      <c r="GT62" s="196"/>
      <c r="GU62" s="196"/>
      <c r="GV62" s="196"/>
      <c r="GW62" s="196"/>
      <c r="GX62" s="196"/>
      <c r="GY62" s="196"/>
      <c r="GZ62" s="196"/>
      <c r="HA62" s="196"/>
      <c r="HB62" s="196"/>
      <c r="HC62" s="196"/>
      <c r="HD62" s="196"/>
      <c r="HE62" s="196"/>
      <c r="HF62" s="196"/>
      <c r="HG62" s="196"/>
      <c r="HH62" s="196"/>
      <c r="HI62" s="196"/>
      <c r="HJ62" s="196"/>
      <c r="HK62" s="196"/>
      <c r="HL62" s="196"/>
      <c r="HM62" s="196"/>
      <c r="HN62" s="196"/>
      <c r="HO62" s="196"/>
      <c r="HP62" s="196"/>
      <c r="HQ62" s="196"/>
      <c r="HR62" s="196"/>
      <c r="HS62" s="196"/>
      <c r="HT62" s="196"/>
      <c r="HU62" s="196"/>
      <c r="HV62" s="196"/>
      <c r="HW62" s="196"/>
      <c r="HX62" s="196"/>
      <c r="HY62" s="196"/>
      <c r="HZ62" s="196"/>
      <c r="IA62" s="196"/>
      <c r="IB62" s="196"/>
      <c r="IC62" s="196"/>
      <c r="ID62" s="196"/>
      <c r="IE62" s="196"/>
      <c r="IF62" s="196"/>
      <c r="IG62" s="196"/>
      <c r="IH62" s="196"/>
      <c r="II62" s="196"/>
      <c r="IJ62" s="196"/>
      <c r="IK62" s="196"/>
      <c r="IL62" s="196"/>
      <c r="IM62" s="196"/>
      <c r="IN62" s="196"/>
      <c r="IO62" s="196"/>
      <c r="IP62" s="196"/>
      <c r="IQ62" s="196"/>
      <c r="IR62" s="196"/>
      <c r="IS62" s="196"/>
      <c r="IT62" s="196"/>
      <c r="IU62" s="196"/>
      <c r="IV62" s="196"/>
      <c r="IW62" s="196"/>
      <c r="IX62" s="196"/>
      <c r="IY62" s="196"/>
      <c r="IZ62" s="196"/>
      <c r="JA62" s="196"/>
      <c r="JB62" s="196"/>
      <c r="JC62" s="196"/>
      <c r="JD62" s="196"/>
      <c r="JE62" s="196"/>
      <c r="JF62" s="196"/>
      <c r="JG62" s="196"/>
      <c r="JH62" s="196"/>
      <c r="JI62" s="196"/>
      <c r="JJ62" s="603"/>
      <c r="JK62" s="594"/>
      <c r="JL62" s="594"/>
      <c r="JM62" s="594"/>
      <c r="JN62" s="594"/>
      <c r="JO62" s="594"/>
      <c r="JP62" s="594"/>
      <c r="JQ62" s="594"/>
      <c r="JR62" s="594"/>
      <c r="JS62" s="594"/>
      <c r="JT62" s="594"/>
      <c r="JU62" s="594"/>
      <c r="JV62" s="594"/>
      <c r="JW62" s="604"/>
    </row>
    <row r="63" spans="1:283" x14ac:dyDescent="0.2">
      <c r="B63" s="49" t="s">
        <v>207</v>
      </c>
      <c r="D63" s="198"/>
      <c r="E63" s="198"/>
      <c r="F63" s="198"/>
      <c r="G63" s="198"/>
      <c r="H63" s="198"/>
      <c r="I63" s="198"/>
      <c r="J63" s="198"/>
      <c r="K63" s="198"/>
      <c r="L63" s="198"/>
      <c r="M63" s="198"/>
      <c r="N63" s="198"/>
      <c r="O63" s="198"/>
      <c r="P63" s="198"/>
      <c r="Q63" s="198"/>
      <c r="R63" s="198">
        <v>564611.4</v>
      </c>
      <c r="S63" s="198"/>
      <c r="T63" s="198">
        <v>601204.69999999995</v>
      </c>
      <c r="U63" s="198">
        <v>341464.43</v>
      </c>
      <c r="V63" s="198">
        <v>330830.59999999998</v>
      </c>
      <c r="W63" s="198">
        <v>319595.78545416164</v>
      </c>
      <c r="X63" s="198">
        <v>328019.44519326882</v>
      </c>
      <c r="Y63" s="198">
        <v>297731.57</v>
      </c>
      <c r="Z63" s="198">
        <v>216505.71</v>
      </c>
      <c r="AA63" s="198">
        <v>50878</v>
      </c>
      <c r="AB63" s="198">
        <v>36150.39</v>
      </c>
      <c r="AC63" s="198">
        <v>28892.2</v>
      </c>
      <c r="AD63" s="198">
        <v>22871.759999999998</v>
      </c>
      <c r="AE63" s="196">
        <f t="shared" ref="AE63:CP63" si="124">AE9+AE18+AE29+AE40</f>
        <v>4406.75</v>
      </c>
      <c r="AF63" s="196">
        <f t="shared" si="124"/>
        <v>2610.86</v>
      </c>
      <c r="AG63" s="196">
        <f t="shared" si="124"/>
        <v>1292.44</v>
      </c>
      <c r="AH63" s="196">
        <f t="shared" si="124"/>
        <v>0</v>
      </c>
      <c r="AI63" s="196">
        <f t="shared" si="124"/>
        <v>5644.3200000000015</v>
      </c>
      <c r="AJ63" s="196">
        <f t="shared" si="124"/>
        <v>4698.4500000000007</v>
      </c>
      <c r="AK63" s="196">
        <f t="shared" si="124"/>
        <v>-32343.659999999996</v>
      </c>
      <c r="AL63" s="196">
        <f t="shared" si="124"/>
        <v>-4907.33</v>
      </c>
      <c r="AM63" s="196">
        <f t="shared" si="124"/>
        <v>-2477.0600000000004</v>
      </c>
      <c r="AN63" s="196">
        <f t="shared" si="124"/>
        <v>-2159.8900000000003</v>
      </c>
      <c r="AO63" s="196">
        <f t="shared" si="124"/>
        <v>-2048.83</v>
      </c>
      <c r="AP63" s="196">
        <f t="shared" si="124"/>
        <v>-2102.91</v>
      </c>
      <c r="AQ63" s="196">
        <f t="shared" si="124"/>
        <v>-2853.28</v>
      </c>
      <c r="AR63" s="196">
        <f t="shared" si="124"/>
        <v>3810.5600000000004</v>
      </c>
      <c r="AS63" s="196">
        <f t="shared" si="124"/>
        <v>4070.28</v>
      </c>
      <c r="AT63" s="196">
        <f t="shared" si="124"/>
        <v>3971.92</v>
      </c>
      <c r="AU63" s="196">
        <f t="shared" si="124"/>
        <v>3770.62</v>
      </c>
      <c r="AV63" s="196">
        <f t="shared" si="124"/>
        <v>3366.2400000000002</v>
      </c>
      <c r="AW63" s="196">
        <f t="shared" si="124"/>
        <v>2951.7400000000002</v>
      </c>
      <c r="AX63" s="196">
        <f t="shared" si="124"/>
        <v>676.27</v>
      </c>
      <c r="AY63" s="196">
        <f t="shared" si="124"/>
        <v>-80.799999999999955</v>
      </c>
      <c r="AZ63" s="196">
        <f t="shared" si="124"/>
        <v>-194.57999999999993</v>
      </c>
      <c r="BA63" s="196">
        <f t="shared" si="124"/>
        <v>-1631.6799999999998</v>
      </c>
      <c r="BB63" s="196">
        <f t="shared" si="124"/>
        <v>102.70000000000005</v>
      </c>
      <c r="BC63" s="196">
        <f t="shared" si="124"/>
        <v>45.350000000000023</v>
      </c>
      <c r="BD63" s="196">
        <f t="shared" si="124"/>
        <v>13711.01</v>
      </c>
      <c r="BE63" s="196">
        <f t="shared" si="124"/>
        <v>13509.49</v>
      </c>
      <c r="BF63" s="196">
        <f t="shared" si="124"/>
        <v>12877.59</v>
      </c>
      <c r="BG63" s="196">
        <f t="shared" si="124"/>
        <v>13416.45</v>
      </c>
      <c r="BH63" s="196">
        <f t="shared" si="124"/>
        <v>14386.08</v>
      </c>
      <c r="BI63" s="196">
        <f t="shared" si="124"/>
        <v>15334.29</v>
      </c>
      <c r="BJ63" s="196">
        <f t="shared" si="124"/>
        <v>16586.02</v>
      </c>
      <c r="BK63" s="196">
        <f t="shared" si="124"/>
        <v>16063.83</v>
      </c>
      <c r="BL63" s="196">
        <f t="shared" si="124"/>
        <v>14859.57</v>
      </c>
      <c r="BM63" s="196">
        <f t="shared" si="124"/>
        <v>14862.210000000001</v>
      </c>
      <c r="BN63" s="196">
        <f t="shared" si="124"/>
        <v>15053</v>
      </c>
      <c r="BO63" s="196">
        <f t="shared" si="124"/>
        <v>14788.41</v>
      </c>
      <c r="BP63" s="196">
        <f t="shared" si="124"/>
        <v>-19272.379999999997</v>
      </c>
      <c r="BQ63" s="196">
        <f t="shared" si="124"/>
        <v>-17173.93</v>
      </c>
      <c r="BR63" s="162">
        <f t="shared" si="124"/>
        <v>-15270.2</v>
      </c>
      <c r="BS63" s="196">
        <f t="shared" si="124"/>
        <v>-13970.7</v>
      </c>
      <c r="BT63" s="196">
        <f t="shared" si="124"/>
        <v>-15736.900000000001</v>
      </c>
      <c r="BU63" s="196">
        <f t="shared" si="124"/>
        <v>-15373.18</v>
      </c>
      <c r="BV63" s="196">
        <f t="shared" si="124"/>
        <v>-14933.73</v>
      </c>
      <c r="BW63" s="196">
        <f t="shared" si="124"/>
        <v>-14610.900000000001</v>
      </c>
      <c r="BX63" s="196">
        <f t="shared" si="124"/>
        <v>-13739.669999999998</v>
      </c>
      <c r="BY63" s="196">
        <f t="shared" si="124"/>
        <v>-7460.38</v>
      </c>
      <c r="BZ63" s="196">
        <f t="shared" si="124"/>
        <v>-7617.2900000000009</v>
      </c>
      <c r="CA63" s="196">
        <f t="shared" si="124"/>
        <v>-9450.48</v>
      </c>
      <c r="CB63" s="196">
        <f t="shared" si="124"/>
        <v>5568.21</v>
      </c>
      <c r="CC63" s="196">
        <f t="shared" si="124"/>
        <v>30657.690000000002</v>
      </c>
      <c r="CD63" s="196">
        <f t="shared" si="124"/>
        <v>37224.71</v>
      </c>
      <c r="CE63" s="196">
        <f t="shared" si="124"/>
        <v>30445.159999999996</v>
      </c>
      <c r="CF63" s="196">
        <f t="shared" si="124"/>
        <v>53635.009999999995</v>
      </c>
      <c r="CG63" s="196">
        <f t="shared" si="124"/>
        <v>48047.76</v>
      </c>
      <c r="CH63" s="196">
        <f t="shared" si="124"/>
        <v>46732.43</v>
      </c>
      <c r="CI63" s="196">
        <f t="shared" si="124"/>
        <v>45035.31</v>
      </c>
      <c r="CJ63" s="196">
        <f t="shared" si="124"/>
        <v>43322.38</v>
      </c>
      <c r="CK63" s="196">
        <f t="shared" si="124"/>
        <v>42271.509999999995</v>
      </c>
      <c r="CL63" s="196">
        <f t="shared" si="124"/>
        <v>42488.2</v>
      </c>
      <c r="CM63" s="196">
        <f t="shared" si="124"/>
        <v>45542.71</v>
      </c>
      <c r="CN63" s="196">
        <f t="shared" si="124"/>
        <v>42999.689999999995</v>
      </c>
      <c r="CO63" s="162">
        <f t="shared" si="124"/>
        <v>22810.350000000002</v>
      </c>
      <c r="CP63" s="196">
        <f t="shared" si="124"/>
        <v>23321.11</v>
      </c>
      <c r="CQ63" s="196">
        <f t="shared" ref="CQ63:FB63" si="125">CQ9+CQ18+CQ29+CQ40</f>
        <v>17735.099999999999</v>
      </c>
      <c r="CR63" s="196">
        <f t="shared" si="125"/>
        <v>5754.39</v>
      </c>
      <c r="CS63" s="196">
        <f t="shared" si="125"/>
        <v>6921.39</v>
      </c>
      <c r="CT63" s="196">
        <f t="shared" si="125"/>
        <v>7975.4299999999994</v>
      </c>
      <c r="CU63" s="196">
        <f t="shared" si="125"/>
        <v>8652.91</v>
      </c>
      <c r="CV63" s="196">
        <f t="shared" si="125"/>
        <v>8159.96</v>
      </c>
      <c r="CW63" s="196">
        <f t="shared" si="125"/>
        <v>10914.009999999998</v>
      </c>
      <c r="CX63" s="196">
        <f t="shared" si="125"/>
        <v>11642.79</v>
      </c>
      <c r="CY63" s="196">
        <f t="shared" si="125"/>
        <v>14610.62</v>
      </c>
      <c r="CZ63" s="196">
        <f t="shared" si="125"/>
        <v>16305.02</v>
      </c>
      <c r="DA63" s="196">
        <f t="shared" si="125"/>
        <v>20010.37</v>
      </c>
      <c r="DB63" s="196">
        <f t="shared" si="125"/>
        <v>19118.59</v>
      </c>
      <c r="DC63" s="196">
        <f t="shared" si="125"/>
        <v>17978.11</v>
      </c>
      <c r="DD63" s="196">
        <f t="shared" si="125"/>
        <v>18145.02</v>
      </c>
      <c r="DE63" s="196">
        <f t="shared" si="125"/>
        <v>17060.95</v>
      </c>
      <c r="DF63" s="196">
        <f t="shared" si="125"/>
        <v>12806.51</v>
      </c>
      <c r="DG63" s="196">
        <f t="shared" si="125"/>
        <v>11840.36</v>
      </c>
      <c r="DH63" s="196">
        <f t="shared" si="125"/>
        <v>10552.49</v>
      </c>
      <c r="DI63" s="196">
        <f t="shared" si="125"/>
        <v>5296.77</v>
      </c>
      <c r="DJ63" s="196">
        <f t="shared" si="125"/>
        <v>4937.8899999999994</v>
      </c>
      <c r="DK63" s="196">
        <f t="shared" si="125"/>
        <v>4129.4900000000007</v>
      </c>
      <c r="DL63" s="196">
        <f t="shared" si="125"/>
        <v>-1366.38</v>
      </c>
      <c r="DM63" s="196">
        <f t="shared" si="125"/>
        <v>-352.71000000000004</v>
      </c>
      <c r="DN63" s="196">
        <f t="shared" si="125"/>
        <v>-118.19999999999982</v>
      </c>
      <c r="DO63" s="196">
        <f t="shared" si="125"/>
        <v>1891.7299999999996</v>
      </c>
      <c r="DP63" s="196">
        <f t="shared" si="125"/>
        <v>1412.1399999999994</v>
      </c>
      <c r="DQ63" s="196">
        <f t="shared" si="125"/>
        <v>477.94999999999982</v>
      </c>
      <c r="DR63" s="196">
        <f t="shared" si="125"/>
        <v>-1.0500000000001819</v>
      </c>
      <c r="DS63" s="196">
        <f t="shared" si="125"/>
        <v>1015.4099999999999</v>
      </c>
      <c r="DT63" s="196">
        <f t="shared" si="125"/>
        <v>1443.67</v>
      </c>
      <c r="DU63" s="196">
        <f t="shared" si="125"/>
        <v>1136.3499999999999</v>
      </c>
      <c r="DV63" s="196">
        <f t="shared" si="125"/>
        <v>2519.63</v>
      </c>
      <c r="DW63" s="196">
        <f t="shared" si="125"/>
        <v>4255.6400000000003</v>
      </c>
      <c r="DX63" s="196">
        <f t="shared" si="125"/>
        <v>4781.9000000000005</v>
      </c>
      <c r="DY63" s="196">
        <f t="shared" si="125"/>
        <v>3868.39</v>
      </c>
      <c r="DZ63" s="196">
        <f t="shared" si="125"/>
        <v>4666.3</v>
      </c>
      <c r="EA63" s="196">
        <f t="shared" si="125"/>
        <v>8119.87</v>
      </c>
      <c r="EB63" s="196">
        <f t="shared" si="125"/>
        <v>10183.450000000001</v>
      </c>
      <c r="EC63" s="196">
        <f t="shared" si="125"/>
        <v>11137.22</v>
      </c>
      <c r="ED63" s="196">
        <f t="shared" si="125"/>
        <v>12796.3</v>
      </c>
      <c r="EE63" s="196">
        <f t="shared" si="125"/>
        <v>12151.669999999998</v>
      </c>
      <c r="EF63" s="196">
        <f t="shared" si="125"/>
        <v>34533.54</v>
      </c>
      <c r="EG63" s="196">
        <f t="shared" si="125"/>
        <v>33718.5</v>
      </c>
      <c r="EH63" s="196">
        <f t="shared" si="125"/>
        <v>41155.070000000007</v>
      </c>
      <c r="EI63" s="196">
        <f t="shared" si="125"/>
        <v>12898.59</v>
      </c>
      <c r="EJ63" s="196">
        <f t="shared" si="125"/>
        <v>11205.630000000001</v>
      </c>
      <c r="EK63" s="196">
        <f t="shared" si="125"/>
        <v>12084.07</v>
      </c>
      <c r="EL63" s="196">
        <f t="shared" si="125"/>
        <v>-32003.62</v>
      </c>
      <c r="EM63" s="196">
        <f t="shared" si="125"/>
        <v>2164.8200000000002</v>
      </c>
      <c r="EN63" s="196">
        <f t="shared" si="125"/>
        <v>0</v>
      </c>
      <c r="EO63" s="196">
        <f t="shared" si="125"/>
        <v>2488.4300000000003</v>
      </c>
      <c r="EP63" s="196">
        <f t="shared" si="125"/>
        <v>1304.52</v>
      </c>
      <c r="EQ63" s="196">
        <f t="shared" si="125"/>
        <v>6701.59</v>
      </c>
      <c r="ER63" s="196">
        <f t="shared" si="125"/>
        <v>309.72000000000003</v>
      </c>
      <c r="ES63" s="196">
        <f t="shared" si="125"/>
        <v>-608.66</v>
      </c>
      <c r="ET63" s="196">
        <f t="shared" si="125"/>
        <v>9292.06</v>
      </c>
      <c r="EU63" s="196">
        <f t="shared" si="125"/>
        <v>11023.32</v>
      </c>
      <c r="EV63" s="196">
        <f t="shared" si="125"/>
        <v>-279.89000000000004</v>
      </c>
      <c r="EW63" s="196">
        <f t="shared" si="125"/>
        <v>0</v>
      </c>
      <c r="EX63" s="196">
        <f t="shared" si="125"/>
        <v>0</v>
      </c>
      <c r="EY63" s="196">
        <f t="shared" si="125"/>
        <v>463.37</v>
      </c>
      <c r="EZ63" s="196">
        <f t="shared" si="125"/>
        <v>514.77</v>
      </c>
      <c r="FA63" s="196">
        <f t="shared" si="125"/>
        <v>-955.13000000000011</v>
      </c>
      <c r="FB63" s="196">
        <f t="shared" si="125"/>
        <v>-166.51000000000002</v>
      </c>
      <c r="FC63" s="196">
        <f t="shared" ref="FC63:HN63" si="126">FC9+FC18+FC29+FC40</f>
        <v>0</v>
      </c>
      <c r="FD63" s="196">
        <f t="shared" si="126"/>
        <v>0</v>
      </c>
      <c r="FE63" s="196">
        <f t="shared" si="126"/>
        <v>0</v>
      </c>
      <c r="FF63" s="196">
        <f t="shared" si="126"/>
        <v>0</v>
      </c>
      <c r="FG63" s="196">
        <f t="shared" si="126"/>
        <v>0</v>
      </c>
      <c r="FH63" s="196">
        <f t="shared" si="126"/>
        <v>-3855.33</v>
      </c>
      <c r="FI63" s="196">
        <f t="shared" si="126"/>
        <v>0</v>
      </c>
      <c r="FJ63" s="196">
        <f t="shared" si="126"/>
        <v>0</v>
      </c>
      <c r="FK63" s="196">
        <f t="shared" si="126"/>
        <v>0</v>
      </c>
      <c r="FL63" s="196">
        <f t="shared" si="126"/>
        <v>-452.69</v>
      </c>
      <c r="FM63" s="196">
        <f t="shared" si="126"/>
        <v>24.26</v>
      </c>
      <c r="FN63" s="196">
        <f t="shared" si="126"/>
        <v>6180.43</v>
      </c>
      <c r="FO63" s="196">
        <f t="shared" si="126"/>
        <v>11805.18</v>
      </c>
      <c r="FP63" s="196">
        <f t="shared" si="126"/>
        <v>2233.27</v>
      </c>
      <c r="FQ63" s="196">
        <f t="shared" si="126"/>
        <v>0</v>
      </c>
      <c r="FR63" s="196">
        <f t="shared" si="126"/>
        <v>0</v>
      </c>
      <c r="FS63" s="196">
        <f t="shared" si="126"/>
        <v>0</v>
      </c>
      <c r="FT63" s="196">
        <f t="shared" si="126"/>
        <v>0</v>
      </c>
      <c r="FU63" s="196">
        <f t="shared" si="126"/>
        <v>0</v>
      </c>
      <c r="FV63" s="196">
        <f t="shared" si="126"/>
        <v>14023.8</v>
      </c>
      <c r="FW63" s="196">
        <f t="shared" si="126"/>
        <v>-1665.5199999999998</v>
      </c>
      <c r="FX63" s="196">
        <f t="shared" si="126"/>
        <v>0</v>
      </c>
      <c r="FY63" s="196">
        <f t="shared" si="126"/>
        <v>0</v>
      </c>
      <c r="FZ63" s="196">
        <f t="shared" si="126"/>
        <v>10466.890000000001</v>
      </c>
      <c r="GA63" s="196">
        <f t="shared" si="126"/>
        <v>2665.56</v>
      </c>
      <c r="GB63" s="196">
        <f t="shared" si="126"/>
        <v>12251.34</v>
      </c>
      <c r="GC63" s="196">
        <f t="shared" si="126"/>
        <v>0</v>
      </c>
      <c r="GD63" s="196">
        <f t="shared" si="126"/>
        <v>0</v>
      </c>
      <c r="GE63" s="196">
        <f t="shared" si="126"/>
        <v>0</v>
      </c>
      <c r="GF63" s="196">
        <f t="shared" si="126"/>
        <v>0</v>
      </c>
      <c r="GG63" s="196">
        <f t="shared" si="126"/>
        <v>0</v>
      </c>
      <c r="GH63" s="196">
        <f t="shared" si="126"/>
        <v>1296.29</v>
      </c>
      <c r="GI63" s="196">
        <f t="shared" si="126"/>
        <v>1656.75</v>
      </c>
      <c r="GJ63" s="196">
        <f t="shared" si="126"/>
        <v>0</v>
      </c>
      <c r="GK63" s="196">
        <f t="shared" si="126"/>
        <v>-91.97999999999999</v>
      </c>
      <c r="GL63" s="196">
        <f t="shared" si="126"/>
        <v>0</v>
      </c>
      <c r="GM63" s="196">
        <f t="shared" si="126"/>
        <v>0</v>
      </c>
      <c r="GN63" s="196">
        <f t="shared" si="126"/>
        <v>2580.58</v>
      </c>
      <c r="GO63" s="196">
        <f t="shared" si="126"/>
        <v>-2.76</v>
      </c>
      <c r="GP63" s="196">
        <f t="shared" si="126"/>
        <v>0</v>
      </c>
      <c r="GQ63" s="196">
        <f t="shared" si="126"/>
        <v>0</v>
      </c>
      <c r="GR63" s="196">
        <f t="shared" si="126"/>
        <v>1005.7</v>
      </c>
      <c r="GS63" s="196">
        <f t="shared" si="126"/>
        <v>-3277.37</v>
      </c>
      <c r="GT63" s="196">
        <f t="shared" si="126"/>
        <v>243.86</v>
      </c>
      <c r="GU63" s="196">
        <f t="shared" si="126"/>
        <v>382.70000000000005</v>
      </c>
      <c r="GV63" s="196">
        <f t="shared" si="126"/>
        <v>0</v>
      </c>
      <c r="GW63" s="196">
        <f t="shared" si="126"/>
        <v>0</v>
      </c>
      <c r="GX63" s="196">
        <f t="shared" si="126"/>
        <v>13597.99</v>
      </c>
      <c r="GY63" s="196">
        <f t="shared" si="126"/>
        <v>48651.9</v>
      </c>
      <c r="GZ63" s="196">
        <f t="shared" si="126"/>
        <v>0</v>
      </c>
      <c r="HA63" s="196">
        <f t="shared" si="126"/>
        <v>2660.5099999999998</v>
      </c>
      <c r="HB63" s="196">
        <f t="shared" si="126"/>
        <v>-102.6</v>
      </c>
      <c r="HC63" s="196">
        <f t="shared" si="126"/>
        <v>0</v>
      </c>
      <c r="HD63" s="196">
        <f t="shared" si="126"/>
        <v>-640.55999999999995</v>
      </c>
      <c r="HE63" s="196">
        <f t="shared" si="126"/>
        <v>-863.83999999999992</v>
      </c>
      <c r="HF63" s="196">
        <f t="shared" si="126"/>
        <v>-766.98</v>
      </c>
      <c r="HG63" s="196">
        <f t="shared" si="126"/>
        <v>-591.67999999999995</v>
      </c>
      <c r="HH63" s="196">
        <f t="shared" si="126"/>
        <v>-839.8900000000001</v>
      </c>
      <c r="HI63" s="196">
        <f t="shared" si="126"/>
        <v>1044.29</v>
      </c>
      <c r="HJ63" s="196">
        <f t="shared" si="126"/>
        <v>2657.3900000000003</v>
      </c>
      <c r="HK63" s="196">
        <f t="shared" si="126"/>
        <v>2915.4199999999996</v>
      </c>
      <c r="HL63" s="196">
        <f t="shared" si="126"/>
        <v>4060.7400000000002</v>
      </c>
      <c r="HM63" s="196">
        <f t="shared" si="126"/>
        <v>5612.73</v>
      </c>
      <c r="HN63" s="196">
        <f t="shared" si="126"/>
        <v>6260.22</v>
      </c>
      <c r="HO63" s="196">
        <f t="shared" ref="HO63:JI63" si="127">HO9+HO18+HO29+HO40</f>
        <v>6856.14</v>
      </c>
      <c r="HP63" s="196">
        <f t="shared" si="127"/>
        <v>28111.9</v>
      </c>
      <c r="HQ63" s="196">
        <f t="shared" si="127"/>
        <v>28259.82</v>
      </c>
      <c r="HR63" s="196">
        <f t="shared" si="127"/>
        <v>28512.5</v>
      </c>
      <c r="HS63" s="196">
        <f t="shared" si="127"/>
        <v>30860.47</v>
      </c>
      <c r="HT63" s="196">
        <f t="shared" si="127"/>
        <v>29787.899999999998</v>
      </c>
      <c r="HU63" s="196">
        <f t="shared" si="127"/>
        <v>21722.54</v>
      </c>
      <c r="HV63" s="196">
        <f t="shared" si="127"/>
        <v>19505.27</v>
      </c>
      <c r="HW63" s="196">
        <f t="shared" si="127"/>
        <v>24855.52</v>
      </c>
      <c r="HX63" s="196">
        <f t="shared" si="127"/>
        <v>18372.759999999998</v>
      </c>
      <c r="HY63" s="196">
        <f t="shared" si="127"/>
        <v>12833.25</v>
      </c>
      <c r="HZ63" s="196">
        <f t="shared" si="127"/>
        <v>27199.61</v>
      </c>
      <c r="IA63" s="196">
        <f t="shared" si="127"/>
        <v>6315.52</v>
      </c>
      <c r="IB63" s="196">
        <f t="shared" si="127"/>
        <v>6315.52</v>
      </c>
      <c r="IC63" s="196">
        <f t="shared" si="127"/>
        <v>8105.35</v>
      </c>
      <c r="ID63" s="196">
        <f t="shared" si="127"/>
        <v>7911.99</v>
      </c>
      <c r="IE63" s="196">
        <f t="shared" si="127"/>
        <v>11485.82</v>
      </c>
      <c r="IF63" s="196">
        <f t="shared" si="127"/>
        <v>19021.420000000002</v>
      </c>
      <c r="IG63" s="196">
        <f t="shared" si="127"/>
        <v>4972.2199999999993</v>
      </c>
      <c r="IH63" s="196">
        <f t="shared" si="127"/>
        <v>-20139.37</v>
      </c>
      <c r="II63" s="196">
        <f t="shared" si="127"/>
        <v>7669.75</v>
      </c>
      <c r="IJ63" s="196">
        <f t="shared" si="127"/>
        <v>14500.57</v>
      </c>
      <c r="IK63" s="196">
        <f t="shared" si="127"/>
        <v>14280.28</v>
      </c>
      <c r="IL63" s="196">
        <f t="shared" si="127"/>
        <v>12384.28</v>
      </c>
      <c r="IM63" s="196">
        <f t="shared" si="127"/>
        <v>10201.700000000001</v>
      </c>
      <c r="IN63" s="196">
        <f t="shared" si="127"/>
        <v>3393.7599999999998</v>
      </c>
      <c r="IO63" s="196">
        <f t="shared" si="127"/>
        <v>4274.82</v>
      </c>
      <c r="IP63" s="196">
        <f t="shared" si="127"/>
        <v>3512.2</v>
      </c>
      <c r="IQ63" s="196">
        <f t="shared" si="127"/>
        <v>999.76</v>
      </c>
      <c r="IR63" s="196">
        <f t="shared" si="127"/>
        <v>940.05</v>
      </c>
      <c r="IS63" s="196">
        <f t="shared" si="127"/>
        <v>893.73</v>
      </c>
      <c r="IT63" s="196">
        <f t="shared" si="127"/>
        <v>1.03</v>
      </c>
      <c r="IU63" s="196">
        <f t="shared" si="127"/>
        <v>0.76</v>
      </c>
      <c r="IV63" s="196">
        <f t="shared" si="127"/>
        <v>6083.84</v>
      </c>
      <c r="IW63" s="196">
        <f t="shared" si="127"/>
        <v>5164.53</v>
      </c>
      <c r="IX63" s="196">
        <f t="shared" si="127"/>
        <v>6920.68</v>
      </c>
      <c r="IY63" s="196">
        <f t="shared" si="127"/>
        <v>16206.08</v>
      </c>
      <c r="IZ63" s="196">
        <f t="shared" si="127"/>
        <v>20538.5</v>
      </c>
      <c r="JA63" s="196">
        <f t="shared" si="127"/>
        <v>21620.82</v>
      </c>
      <c r="JB63" s="196">
        <f t="shared" si="127"/>
        <v>26437.65</v>
      </c>
      <c r="JC63" s="196">
        <f t="shared" si="127"/>
        <v>27808.45</v>
      </c>
      <c r="JD63" s="196">
        <f t="shared" si="127"/>
        <v>31187.79</v>
      </c>
      <c r="JE63" s="196">
        <f t="shared" si="127"/>
        <v>29603.96</v>
      </c>
      <c r="JF63" s="196">
        <f t="shared" si="127"/>
        <v>25528.34</v>
      </c>
      <c r="JG63" s="196">
        <f t="shared" si="127"/>
        <v>21908.19</v>
      </c>
      <c r="JH63" s="196">
        <f t="shared" si="127"/>
        <v>19770.25</v>
      </c>
      <c r="JI63" s="196">
        <f t="shared" si="127"/>
        <v>18801.77</v>
      </c>
      <c r="JJ63" s="603"/>
      <c r="JK63" s="594"/>
      <c r="JL63" s="594"/>
      <c r="JM63" s="594"/>
      <c r="JN63" s="594"/>
      <c r="JO63" s="594"/>
      <c r="JP63" s="594"/>
      <c r="JQ63" s="594"/>
      <c r="JR63" s="594"/>
      <c r="JS63" s="594"/>
      <c r="JT63" s="594"/>
      <c r="JU63" s="594"/>
      <c r="JV63" s="594"/>
      <c r="JW63" s="604"/>
    </row>
    <row r="64" spans="1:283" hidden="1" x14ac:dyDescent="0.2">
      <c r="B64" s="49" t="s">
        <v>222</v>
      </c>
      <c r="D64" s="197"/>
      <c r="E64" s="197"/>
      <c r="F64" s="197"/>
      <c r="G64" s="197"/>
      <c r="H64" s="197"/>
      <c r="I64" s="197"/>
      <c r="J64" s="197"/>
      <c r="K64" s="197"/>
      <c r="L64" s="197"/>
      <c r="M64" s="197"/>
      <c r="N64" s="197"/>
      <c r="O64" s="197"/>
      <c r="P64" s="197"/>
      <c r="Q64" s="197"/>
      <c r="R64" s="197"/>
      <c r="S64" s="198">
        <v>267127.90999999997</v>
      </c>
      <c r="T64" s="197"/>
      <c r="U64" s="197"/>
      <c r="V64" s="197"/>
      <c r="W64" s="197"/>
      <c r="X64" s="197"/>
      <c r="Y64" s="197"/>
      <c r="Z64" s="197"/>
      <c r="AA64" s="197"/>
      <c r="AB64" s="197"/>
      <c r="AC64" s="197"/>
      <c r="AD64" s="197"/>
      <c r="AE64" s="196"/>
      <c r="AF64" s="196"/>
      <c r="AG64" s="196"/>
      <c r="AH64" s="196"/>
      <c r="AI64" s="196"/>
      <c r="AJ64" s="196"/>
      <c r="AK64" s="196"/>
      <c r="AL64" s="196"/>
      <c r="AM64" s="196"/>
      <c r="AN64" s="196"/>
      <c r="AO64" s="196"/>
      <c r="AP64" s="196"/>
      <c r="AQ64" s="196"/>
      <c r="AR64" s="196"/>
      <c r="AS64" s="196"/>
      <c r="AT64" s="196"/>
      <c r="AU64" s="196"/>
      <c r="AV64" s="196"/>
      <c r="AW64" s="196"/>
      <c r="AX64" s="196"/>
      <c r="AY64" s="196"/>
      <c r="AZ64" s="196"/>
      <c r="BA64" s="196"/>
      <c r="BB64" s="196"/>
      <c r="BC64" s="196"/>
      <c r="BD64" s="196"/>
      <c r="BE64" s="196"/>
      <c r="BF64" s="196"/>
      <c r="BG64" s="196"/>
      <c r="BH64" s="196"/>
      <c r="BI64" s="196"/>
      <c r="BJ64" s="196"/>
      <c r="BK64" s="196"/>
      <c r="BL64" s="196"/>
      <c r="BM64" s="196"/>
      <c r="BN64" s="196"/>
      <c r="BO64" s="196"/>
      <c r="BP64" s="196"/>
      <c r="BQ64" s="196"/>
      <c r="BR64" s="162"/>
      <c r="BS64" s="196"/>
      <c r="BT64" s="196"/>
      <c r="BU64" s="196"/>
      <c r="BV64" s="196"/>
      <c r="BW64" s="196"/>
      <c r="BX64" s="196"/>
      <c r="BY64" s="196"/>
      <c r="BZ64" s="196"/>
      <c r="CA64" s="196"/>
      <c r="CB64" s="196"/>
      <c r="CC64" s="196"/>
      <c r="CD64" s="196"/>
      <c r="CE64" s="196"/>
      <c r="CF64" s="196"/>
      <c r="CG64" s="196"/>
      <c r="CH64" s="196"/>
      <c r="CI64" s="196"/>
      <c r="CJ64" s="196"/>
      <c r="CK64" s="196"/>
      <c r="CL64" s="196"/>
      <c r="CM64" s="196"/>
      <c r="CN64" s="196"/>
      <c r="CO64" s="162"/>
      <c r="CP64" s="196"/>
      <c r="CQ64" s="196"/>
      <c r="CR64" s="196"/>
      <c r="CS64" s="196"/>
      <c r="CT64" s="196"/>
      <c r="CU64" s="196"/>
      <c r="CV64" s="196"/>
      <c r="CW64" s="196"/>
      <c r="CX64" s="196"/>
      <c r="CY64" s="196"/>
      <c r="CZ64" s="196"/>
      <c r="DA64" s="196"/>
      <c r="DB64" s="196"/>
      <c r="DC64" s="196"/>
      <c r="DD64" s="196"/>
      <c r="DE64" s="196"/>
      <c r="DF64" s="196"/>
      <c r="DG64" s="196"/>
      <c r="DH64" s="196"/>
      <c r="DI64" s="196"/>
      <c r="DJ64" s="196"/>
      <c r="DK64" s="196"/>
      <c r="DL64" s="196"/>
      <c r="DM64" s="196"/>
      <c r="DN64" s="196"/>
      <c r="DO64" s="196"/>
      <c r="DP64" s="196"/>
      <c r="DQ64" s="196"/>
      <c r="DR64" s="196"/>
      <c r="DS64" s="196"/>
      <c r="DT64" s="196"/>
      <c r="DU64" s="196"/>
      <c r="DV64" s="196"/>
      <c r="DW64" s="196"/>
      <c r="DX64" s="196"/>
      <c r="DY64" s="196"/>
      <c r="DZ64" s="196"/>
      <c r="EA64" s="196"/>
      <c r="EB64" s="196"/>
      <c r="EC64" s="196"/>
      <c r="ED64" s="196"/>
      <c r="EE64" s="196"/>
      <c r="EF64" s="196"/>
      <c r="EG64" s="196"/>
      <c r="EH64" s="196"/>
      <c r="EI64" s="196"/>
      <c r="EJ64" s="196"/>
      <c r="EK64" s="196"/>
      <c r="EL64" s="196"/>
      <c r="EM64" s="196"/>
      <c r="EN64" s="196"/>
      <c r="EO64" s="196"/>
      <c r="EP64" s="196"/>
      <c r="EQ64" s="196"/>
      <c r="ER64" s="196"/>
      <c r="ES64" s="196"/>
      <c r="ET64" s="196"/>
      <c r="EU64" s="196"/>
      <c r="EV64" s="196"/>
      <c r="EW64" s="196"/>
      <c r="EX64" s="196"/>
      <c r="EY64" s="196"/>
      <c r="EZ64" s="196"/>
      <c r="FA64" s="196"/>
      <c r="FB64" s="196"/>
      <c r="FC64" s="196"/>
      <c r="FD64" s="196"/>
      <c r="FE64" s="196"/>
      <c r="FF64" s="196"/>
      <c r="FG64" s="196"/>
      <c r="FH64" s="196"/>
      <c r="FI64" s="196"/>
      <c r="FJ64" s="196"/>
      <c r="FK64" s="196"/>
      <c r="FL64" s="196"/>
      <c r="FM64" s="196"/>
      <c r="FN64" s="196"/>
      <c r="FO64" s="196"/>
      <c r="FP64" s="196"/>
      <c r="FQ64" s="196"/>
      <c r="FR64" s="196"/>
      <c r="FS64" s="196"/>
      <c r="FT64" s="196"/>
      <c r="FU64" s="196"/>
      <c r="FV64" s="196"/>
      <c r="FW64" s="196"/>
      <c r="FX64" s="196"/>
      <c r="FY64" s="196"/>
      <c r="FZ64" s="196"/>
      <c r="GA64" s="196"/>
      <c r="GB64" s="196"/>
      <c r="GC64" s="196"/>
      <c r="GD64" s="196"/>
      <c r="GE64" s="196"/>
      <c r="GF64" s="196"/>
      <c r="GG64" s="196"/>
      <c r="GH64" s="196"/>
      <c r="GI64" s="196"/>
      <c r="GJ64" s="196"/>
      <c r="GK64" s="196"/>
      <c r="GL64" s="196"/>
      <c r="GM64" s="196"/>
      <c r="GN64" s="196"/>
      <c r="GO64" s="196"/>
      <c r="GP64" s="196"/>
      <c r="GQ64" s="196"/>
      <c r="GR64" s="196"/>
      <c r="GS64" s="196"/>
      <c r="GT64" s="196"/>
      <c r="GU64" s="196"/>
      <c r="GV64" s="196"/>
      <c r="GW64" s="196"/>
      <c r="GX64" s="196"/>
      <c r="GY64" s="196"/>
      <c r="GZ64" s="196"/>
      <c r="HA64" s="196"/>
      <c r="HB64" s="196"/>
      <c r="HC64" s="196"/>
      <c r="HD64" s="196"/>
      <c r="HE64" s="196"/>
      <c r="HF64" s="196"/>
      <c r="HG64" s="196"/>
      <c r="HH64" s="196"/>
      <c r="HI64" s="196"/>
      <c r="HJ64" s="196"/>
      <c r="HK64" s="196"/>
      <c r="HL64" s="196"/>
      <c r="HM64" s="196"/>
      <c r="HN64" s="196"/>
      <c r="HO64" s="196"/>
      <c r="HP64" s="196"/>
      <c r="HQ64" s="196"/>
      <c r="HR64" s="196"/>
      <c r="HS64" s="196"/>
      <c r="HT64" s="196"/>
      <c r="HU64" s="196"/>
      <c r="HV64" s="196"/>
      <c r="HW64" s="196"/>
      <c r="HX64" s="196"/>
      <c r="HY64" s="196"/>
      <c r="HZ64" s="196"/>
      <c r="IA64" s="196"/>
      <c r="IB64" s="196"/>
      <c r="IC64" s="196"/>
      <c r="ID64" s="196"/>
      <c r="IE64" s="196"/>
      <c r="IF64" s="196"/>
      <c r="IG64" s="196"/>
      <c r="IH64" s="196"/>
      <c r="II64" s="196"/>
      <c r="IJ64" s="196"/>
      <c r="IK64" s="196"/>
      <c r="IL64" s="196"/>
      <c r="IM64" s="196"/>
      <c r="IN64" s="196"/>
      <c r="IO64" s="196"/>
      <c r="IP64" s="196"/>
      <c r="IQ64" s="196"/>
      <c r="IR64" s="196"/>
      <c r="IS64" s="196"/>
      <c r="IT64" s="196"/>
      <c r="IU64" s="196"/>
      <c r="IV64" s="196"/>
      <c r="IW64" s="196"/>
      <c r="IX64" s="196"/>
      <c r="IY64" s="196"/>
      <c r="IZ64" s="196"/>
      <c r="JA64" s="196"/>
      <c r="JB64" s="196"/>
      <c r="JC64" s="196"/>
      <c r="JD64" s="196"/>
      <c r="JE64" s="196"/>
      <c r="JF64" s="196"/>
      <c r="JG64" s="196"/>
      <c r="JH64" s="196"/>
      <c r="JI64" s="196"/>
      <c r="JJ64" s="603"/>
      <c r="JK64" s="594"/>
      <c r="JL64" s="594"/>
      <c r="JM64" s="594"/>
      <c r="JN64" s="594"/>
      <c r="JO64" s="594"/>
      <c r="JP64" s="594"/>
      <c r="JQ64" s="594"/>
      <c r="JR64" s="594"/>
      <c r="JS64" s="594"/>
      <c r="JT64" s="594"/>
      <c r="JU64" s="594"/>
      <c r="JV64" s="594"/>
      <c r="JW64" s="604"/>
    </row>
    <row r="65" spans="1:283" x14ac:dyDescent="0.2">
      <c r="B65" s="49" t="s">
        <v>74</v>
      </c>
      <c r="D65" s="198">
        <v>370514.88</v>
      </c>
      <c r="E65" s="198">
        <v>349679.34</v>
      </c>
      <c r="F65" s="198">
        <v>530914.01</v>
      </c>
      <c r="G65" s="198">
        <v>605901.99</v>
      </c>
      <c r="H65" s="198">
        <v>516534.46</v>
      </c>
      <c r="I65" s="198">
        <v>434977.81</v>
      </c>
      <c r="J65" s="198">
        <v>267943.88</v>
      </c>
      <c r="K65" s="198">
        <v>167714.03</v>
      </c>
      <c r="L65" s="198">
        <v>97589.45</v>
      </c>
      <c r="M65" s="198">
        <v>22788.62</v>
      </c>
      <c r="N65" s="198">
        <v>-18515.009999999998</v>
      </c>
      <c r="O65" s="198">
        <v>-33225.15</v>
      </c>
      <c r="P65" s="198">
        <v>-33790.03</v>
      </c>
      <c r="Q65" s="198">
        <v>-33790.03</v>
      </c>
      <c r="R65" s="198">
        <v>-31524.400000000001</v>
      </c>
      <c r="S65" s="198">
        <v>-30921.279999999999</v>
      </c>
      <c r="T65" s="198">
        <v>-13907.7</v>
      </c>
      <c r="U65" s="198">
        <v>19933.22</v>
      </c>
      <c r="V65" s="198">
        <v>-1020607.02</v>
      </c>
      <c r="W65" s="198">
        <v>-301422.31</v>
      </c>
      <c r="X65" s="198">
        <v>-300392.63</v>
      </c>
      <c r="Y65" s="198">
        <v>-173475.34</v>
      </c>
      <c r="Z65" s="198">
        <v>-100679.67999999999</v>
      </c>
      <c r="AA65" s="198">
        <v>-91410.68</v>
      </c>
      <c r="AB65" s="198">
        <v>-90071.35</v>
      </c>
      <c r="AC65" s="198">
        <v>-85199.38</v>
      </c>
      <c r="AD65" s="198">
        <v>-77532.240000000005</v>
      </c>
      <c r="AE65" s="196">
        <f t="shared" ref="AE65:CP65" si="128">AE10+AE19+AE30+AE41</f>
        <v>-17912.59</v>
      </c>
      <c r="AF65" s="196">
        <f t="shared" si="128"/>
        <v>-29114.53</v>
      </c>
      <c r="AG65" s="196">
        <f t="shared" si="128"/>
        <v>-22252.489999999998</v>
      </c>
      <c r="AH65" s="196">
        <f t="shared" si="128"/>
        <v>-22346.350000000002</v>
      </c>
      <c r="AI65" s="196">
        <f t="shared" si="128"/>
        <v>-13031.71</v>
      </c>
      <c r="AJ65" s="196">
        <f t="shared" si="128"/>
        <v>-10295.07</v>
      </c>
      <c r="AK65" s="196">
        <f t="shared" si="128"/>
        <v>-7178.7100000000009</v>
      </c>
      <c r="AL65" s="196">
        <f t="shared" si="128"/>
        <v>-5396.1900000000005</v>
      </c>
      <c r="AM65" s="196">
        <f t="shared" si="128"/>
        <v>-3761.4799999999996</v>
      </c>
      <c r="AN65" s="196">
        <f t="shared" si="128"/>
        <v>-2669.2299999999996</v>
      </c>
      <c r="AO65" s="196">
        <f t="shared" si="128"/>
        <v>-1503.2199999999998</v>
      </c>
      <c r="AP65" s="196">
        <f t="shared" si="128"/>
        <v>-144.42999999999995</v>
      </c>
      <c r="AQ65" s="196">
        <f t="shared" si="128"/>
        <v>23.189999999999998</v>
      </c>
      <c r="AR65" s="196">
        <f t="shared" si="128"/>
        <v>46990.380000000005</v>
      </c>
      <c r="AS65" s="196">
        <f t="shared" si="128"/>
        <v>25671.129999999997</v>
      </c>
      <c r="AT65" s="196">
        <f t="shared" si="128"/>
        <v>23272.34</v>
      </c>
      <c r="AU65" s="196">
        <f t="shared" si="128"/>
        <v>16535.22</v>
      </c>
      <c r="AV65" s="196">
        <f t="shared" si="128"/>
        <v>14105.79</v>
      </c>
      <c r="AW65" s="196">
        <f t="shared" si="128"/>
        <v>-11830.55</v>
      </c>
      <c r="AX65" s="196">
        <f t="shared" si="128"/>
        <v>33217.57</v>
      </c>
      <c r="AY65" s="196">
        <f t="shared" si="128"/>
        <v>7510.71</v>
      </c>
      <c r="AZ65" s="196">
        <f t="shared" si="128"/>
        <v>6831.12</v>
      </c>
      <c r="BA65" s="196">
        <f t="shared" si="128"/>
        <v>5371.4400000000005</v>
      </c>
      <c r="BB65" s="196">
        <f t="shared" si="128"/>
        <v>3588.27</v>
      </c>
      <c r="BC65" s="196">
        <f t="shared" si="128"/>
        <v>89758.43</v>
      </c>
      <c r="BD65" s="196">
        <f t="shared" si="128"/>
        <v>144572.93</v>
      </c>
      <c r="BE65" s="196">
        <f t="shared" si="128"/>
        <v>124876.81</v>
      </c>
      <c r="BF65" s="196">
        <f t="shared" si="128"/>
        <v>109188.23</v>
      </c>
      <c r="BG65" s="196">
        <f t="shared" si="128"/>
        <v>76518.180000000008</v>
      </c>
      <c r="BH65" s="196">
        <f t="shared" si="128"/>
        <v>59507.64</v>
      </c>
      <c r="BI65" s="196">
        <f t="shared" si="128"/>
        <v>42911.96</v>
      </c>
      <c r="BJ65" s="196">
        <f t="shared" si="128"/>
        <v>30619.440000000002</v>
      </c>
      <c r="BK65" s="196">
        <f t="shared" si="128"/>
        <v>21179.829999999998</v>
      </c>
      <c r="BL65" s="196">
        <f t="shared" si="128"/>
        <v>16197.599999999999</v>
      </c>
      <c r="BM65" s="196">
        <f t="shared" si="128"/>
        <v>9760.2000000000007</v>
      </c>
      <c r="BN65" s="196">
        <f t="shared" si="128"/>
        <v>2442.3100000000004</v>
      </c>
      <c r="BO65" s="196">
        <f t="shared" si="128"/>
        <v>261301.31</v>
      </c>
      <c r="BP65" s="196">
        <f t="shared" si="128"/>
        <v>445850.73</v>
      </c>
      <c r="BQ65" s="196">
        <f t="shared" si="128"/>
        <v>424999.04000000004</v>
      </c>
      <c r="BR65" s="162">
        <f t="shared" si="128"/>
        <v>387661.36</v>
      </c>
      <c r="BS65" s="196">
        <f t="shared" si="128"/>
        <v>317773.59999999998</v>
      </c>
      <c r="BT65" s="196">
        <f t="shared" si="128"/>
        <v>320726.18</v>
      </c>
      <c r="BU65" s="196">
        <f t="shared" si="128"/>
        <v>287150.56</v>
      </c>
      <c r="BV65" s="196">
        <f t="shared" si="128"/>
        <v>278735.31</v>
      </c>
      <c r="BW65" s="196">
        <f t="shared" si="128"/>
        <v>257901.98</v>
      </c>
      <c r="BX65" s="196">
        <f t="shared" si="128"/>
        <v>257348.16999999579</v>
      </c>
      <c r="BY65" s="196">
        <f t="shared" si="128"/>
        <v>249300</v>
      </c>
      <c r="BZ65" s="196">
        <f t="shared" si="128"/>
        <v>231993.85</v>
      </c>
      <c r="CA65" s="196">
        <f t="shared" si="128"/>
        <v>-124954.70000000001</v>
      </c>
      <c r="CB65" s="196">
        <f t="shared" si="128"/>
        <v>-692682.96</v>
      </c>
      <c r="CC65" s="196">
        <f t="shared" si="128"/>
        <v>-336866.95999999996</v>
      </c>
      <c r="CD65" s="196">
        <f t="shared" si="128"/>
        <v>-253899.28999999998</v>
      </c>
      <c r="CE65" s="196">
        <f t="shared" si="128"/>
        <v>-185924.01</v>
      </c>
      <c r="CF65" s="196">
        <f t="shared" si="128"/>
        <v>-147047.29</v>
      </c>
      <c r="CG65" s="196">
        <f t="shared" si="128"/>
        <v>-86689.23000000001</v>
      </c>
      <c r="CH65" s="196">
        <f t="shared" si="128"/>
        <v>-61871.44</v>
      </c>
      <c r="CI65" s="196">
        <f t="shared" si="128"/>
        <v>-41809.919999999998</v>
      </c>
      <c r="CJ65" s="196">
        <f t="shared" si="128"/>
        <v>-22604.71</v>
      </c>
      <c r="CK65" s="196">
        <f t="shared" si="128"/>
        <v>-12795.9</v>
      </c>
      <c r="CL65" s="196">
        <f t="shared" si="128"/>
        <v>-2332.6200000000008</v>
      </c>
      <c r="CM65" s="196">
        <f t="shared" si="128"/>
        <v>-79303.56</v>
      </c>
      <c r="CN65" s="196">
        <f t="shared" si="128"/>
        <v>-70194.509999999995</v>
      </c>
      <c r="CO65" s="162">
        <f t="shared" si="128"/>
        <v>-62828.62</v>
      </c>
      <c r="CP65" s="196">
        <f t="shared" si="128"/>
        <v>-46179.94</v>
      </c>
      <c r="CQ65" s="196">
        <f t="shared" ref="CQ65:FB65" si="129">CQ10+CQ19+CQ30+CQ41</f>
        <v>-33585.130000000005</v>
      </c>
      <c r="CR65" s="196">
        <f t="shared" si="129"/>
        <v>-28076.11</v>
      </c>
      <c r="CS65" s="196">
        <f t="shared" si="129"/>
        <v>-15220.699999999999</v>
      </c>
      <c r="CT65" s="196">
        <f t="shared" si="129"/>
        <v>-12259.300000000001</v>
      </c>
      <c r="CU65" s="196">
        <f t="shared" si="129"/>
        <v>-67642.28</v>
      </c>
      <c r="CV65" s="196">
        <f t="shared" si="129"/>
        <v>-64388.57</v>
      </c>
      <c r="CW65" s="196">
        <f t="shared" si="129"/>
        <v>-61006.57</v>
      </c>
      <c r="CX65" s="196">
        <f t="shared" si="129"/>
        <v>-55560.25</v>
      </c>
      <c r="CY65" s="196">
        <f t="shared" si="129"/>
        <v>-222965.46000000002</v>
      </c>
      <c r="CZ65" s="196">
        <f t="shared" si="129"/>
        <v>-196041.88</v>
      </c>
      <c r="DA65" s="196">
        <f t="shared" si="129"/>
        <v>-169549.46</v>
      </c>
      <c r="DB65" s="196">
        <f t="shared" si="129"/>
        <v>-137056.88999999998</v>
      </c>
      <c r="DC65" s="196">
        <f t="shared" si="129"/>
        <v>-102163.65000000001</v>
      </c>
      <c r="DD65" s="196">
        <f t="shared" si="129"/>
        <v>-88165.19</v>
      </c>
      <c r="DE65" s="196">
        <f t="shared" si="129"/>
        <v>-64637.75</v>
      </c>
      <c r="DF65" s="196">
        <f t="shared" si="129"/>
        <v>-49291.990000000005</v>
      </c>
      <c r="DG65" s="196">
        <f t="shared" si="129"/>
        <v>-36841.32</v>
      </c>
      <c r="DH65" s="196">
        <f t="shared" si="129"/>
        <v>-25951.870000000003</v>
      </c>
      <c r="DI65" s="196">
        <f t="shared" si="129"/>
        <v>-19501.939999999999</v>
      </c>
      <c r="DJ65" s="196">
        <f t="shared" si="129"/>
        <v>-12732.810000000001</v>
      </c>
      <c r="DK65" s="196">
        <f t="shared" si="129"/>
        <v>-3601.9800000000005</v>
      </c>
      <c r="DL65" s="196">
        <f t="shared" si="129"/>
        <v>-39985.050000000003</v>
      </c>
      <c r="DM65" s="196">
        <f t="shared" si="129"/>
        <v>-34489.810000000005</v>
      </c>
      <c r="DN65" s="196">
        <f t="shared" si="129"/>
        <v>-28050.000000000004</v>
      </c>
      <c r="DO65" s="196">
        <f t="shared" si="129"/>
        <v>-19782.679999999997</v>
      </c>
      <c r="DP65" s="196">
        <f t="shared" si="129"/>
        <v>-15686.13</v>
      </c>
      <c r="DQ65" s="196">
        <f t="shared" si="129"/>
        <v>-10162.219999999998</v>
      </c>
      <c r="DR65" s="196">
        <f t="shared" si="129"/>
        <v>-6444.89</v>
      </c>
      <c r="DS65" s="196">
        <f t="shared" si="129"/>
        <v>-3845.87</v>
      </c>
      <c r="DT65" s="196">
        <f t="shared" si="129"/>
        <v>-2153.6799999999998</v>
      </c>
      <c r="DU65" s="196">
        <f t="shared" si="129"/>
        <v>-295.91999999999996</v>
      </c>
      <c r="DV65" s="196">
        <f t="shared" si="129"/>
        <v>1448.3600000000001</v>
      </c>
      <c r="DW65" s="196">
        <f t="shared" si="129"/>
        <v>4100.7000000000007</v>
      </c>
      <c r="DX65" s="196">
        <f t="shared" si="129"/>
        <v>-52298.34</v>
      </c>
      <c r="DY65" s="196">
        <f t="shared" si="129"/>
        <v>-45336.81</v>
      </c>
      <c r="DZ65" s="196">
        <f t="shared" si="129"/>
        <v>-35728.71</v>
      </c>
      <c r="EA65" s="196">
        <f t="shared" si="129"/>
        <v>-25512.639999999999</v>
      </c>
      <c r="EB65" s="196">
        <f t="shared" si="129"/>
        <v>-18626.72</v>
      </c>
      <c r="EC65" s="196">
        <f t="shared" si="129"/>
        <v>-11665.83</v>
      </c>
      <c r="ED65" s="196">
        <f t="shared" si="129"/>
        <v>-7891.06</v>
      </c>
      <c r="EE65" s="196">
        <f t="shared" si="129"/>
        <v>-4681.5099999999993</v>
      </c>
      <c r="EF65" s="196">
        <f t="shared" si="129"/>
        <v>-2417.6799999999998</v>
      </c>
      <c r="EG65" s="196">
        <f t="shared" si="129"/>
        <v>-448.81999999999971</v>
      </c>
      <c r="EH65" s="196">
        <f t="shared" si="129"/>
        <v>1487.9800000000005</v>
      </c>
      <c r="EI65" s="196">
        <f t="shared" si="129"/>
        <v>4914.9400000000005</v>
      </c>
      <c r="EJ65" s="196">
        <f t="shared" si="129"/>
        <v>-83380.78</v>
      </c>
      <c r="EK65" s="196">
        <f t="shared" si="129"/>
        <v>-74073.51999999999</v>
      </c>
      <c r="EL65" s="196">
        <f t="shared" si="129"/>
        <v>-59103.270000000004</v>
      </c>
      <c r="EM65" s="196">
        <f t="shared" si="129"/>
        <v>-41714.520000000004</v>
      </c>
      <c r="EN65" s="196">
        <f t="shared" si="129"/>
        <v>-34801.120000000003</v>
      </c>
      <c r="EO65" s="196">
        <f t="shared" si="129"/>
        <v>-25246.86</v>
      </c>
      <c r="EP65" s="196">
        <f t="shared" si="129"/>
        <v>-19783.89</v>
      </c>
      <c r="EQ65" s="196">
        <f t="shared" si="129"/>
        <v>-15283.91</v>
      </c>
      <c r="ER65" s="196">
        <f t="shared" si="129"/>
        <v>-12709.82</v>
      </c>
      <c r="ES65" s="196">
        <f t="shared" si="129"/>
        <v>-10053.880000000001</v>
      </c>
      <c r="ET65" s="196">
        <f t="shared" si="129"/>
        <v>-6753.51</v>
      </c>
      <c r="EU65" s="196">
        <f t="shared" si="129"/>
        <v>-998.11999999999989</v>
      </c>
      <c r="EV65" s="196">
        <f t="shared" si="129"/>
        <v>-22615.14</v>
      </c>
      <c r="EW65" s="196">
        <f t="shared" si="129"/>
        <v>-18749.16</v>
      </c>
      <c r="EX65" s="196">
        <f t="shared" si="129"/>
        <v>-14054.27</v>
      </c>
      <c r="EY65" s="196">
        <f t="shared" si="129"/>
        <v>-8910.6299999999992</v>
      </c>
      <c r="EZ65" s="196">
        <f t="shared" si="129"/>
        <v>-5831.63</v>
      </c>
      <c r="FA65" s="196">
        <f t="shared" si="129"/>
        <v>-3004.7</v>
      </c>
      <c r="FB65" s="196">
        <f t="shared" si="129"/>
        <v>-1231.17</v>
      </c>
      <c r="FC65" s="196">
        <f t="shared" ref="FC65:HN65" si="130">FC10+FC19+FC30+FC41</f>
        <v>4.1599999999998545</v>
      </c>
      <c r="FD65" s="196">
        <f t="shared" si="130"/>
        <v>982.27000000000044</v>
      </c>
      <c r="FE65" s="196">
        <f t="shared" si="130"/>
        <v>1846.62</v>
      </c>
      <c r="FF65" s="196">
        <f t="shared" si="130"/>
        <v>2655.71</v>
      </c>
      <c r="FG65" s="196">
        <f t="shared" si="130"/>
        <v>4039.5800000000004</v>
      </c>
      <c r="FH65" s="196">
        <f t="shared" si="130"/>
        <v>80949.61</v>
      </c>
      <c r="FI65" s="196">
        <f t="shared" si="130"/>
        <v>74187.790000000008</v>
      </c>
      <c r="FJ65" s="196">
        <f t="shared" si="130"/>
        <v>64187.32</v>
      </c>
      <c r="FK65" s="196">
        <f t="shared" si="130"/>
        <v>50601.27</v>
      </c>
      <c r="FL65" s="196">
        <f t="shared" si="130"/>
        <v>48280.2</v>
      </c>
      <c r="FM65" s="196">
        <f t="shared" si="130"/>
        <v>40340.11</v>
      </c>
      <c r="FN65" s="196">
        <f t="shared" si="130"/>
        <v>36745.24</v>
      </c>
      <c r="FO65" s="196">
        <f t="shared" si="130"/>
        <v>32633.620000000003</v>
      </c>
      <c r="FP65" s="196">
        <f t="shared" si="130"/>
        <v>31402.230000000003</v>
      </c>
      <c r="FQ65" s="196">
        <f t="shared" si="130"/>
        <v>29251.160000000003</v>
      </c>
      <c r="FR65" s="196">
        <f t="shared" si="130"/>
        <v>25815.82</v>
      </c>
      <c r="FS65" s="196">
        <f t="shared" si="130"/>
        <v>22959.919999999998</v>
      </c>
      <c r="FT65" s="196">
        <f t="shared" si="130"/>
        <v>-82033.539999999994</v>
      </c>
      <c r="FU65" s="196">
        <f t="shared" si="130"/>
        <v>-73714.990000000005</v>
      </c>
      <c r="FV65" s="196">
        <f t="shared" si="130"/>
        <v>-60952.61</v>
      </c>
      <c r="FW65" s="196">
        <f t="shared" si="130"/>
        <v>-47094.45</v>
      </c>
      <c r="FX65" s="196">
        <f t="shared" si="130"/>
        <v>-40547.410000000003</v>
      </c>
      <c r="FY65" s="196">
        <f t="shared" si="130"/>
        <v>-34562.57</v>
      </c>
      <c r="FZ65" s="196">
        <f t="shared" si="130"/>
        <v>-30754.109999999997</v>
      </c>
      <c r="GA65" s="196">
        <f t="shared" si="130"/>
        <v>-26114.16</v>
      </c>
      <c r="GB65" s="196">
        <f t="shared" si="130"/>
        <v>-23897.81</v>
      </c>
      <c r="GC65" s="196">
        <f t="shared" si="130"/>
        <v>-20927.900000000001</v>
      </c>
      <c r="GD65" s="196">
        <f t="shared" si="130"/>
        <v>-17242.780000000002</v>
      </c>
      <c r="GE65" s="196">
        <f t="shared" si="130"/>
        <v>-12803.02</v>
      </c>
      <c r="GF65" s="196">
        <f t="shared" si="130"/>
        <v>-38766.810000000005</v>
      </c>
      <c r="GG65" s="196">
        <f t="shared" si="130"/>
        <v>-34081.850000000006</v>
      </c>
      <c r="GH65" s="196">
        <f t="shared" si="130"/>
        <v>-26441.060000000005</v>
      </c>
      <c r="GI65" s="196">
        <f t="shared" si="130"/>
        <v>-17812.969999999998</v>
      </c>
      <c r="GJ65" s="196">
        <f t="shared" si="130"/>
        <v>-13511.41</v>
      </c>
      <c r="GK65" s="196">
        <f t="shared" si="130"/>
        <v>-9065.91</v>
      </c>
      <c r="GL65" s="196">
        <f t="shared" si="130"/>
        <v>-5802.48</v>
      </c>
      <c r="GM65" s="196">
        <f t="shared" si="130"/>
        <v>-3406.3499999999995</v>
      </c>
      <c r="GN65" s="196">
        <f t="shared" si="130"/>
        <v>-1933.7199999999998</v>
      </c>
      <c r="GO65" s="196">
        <f t="shared" si="130"/>
        <v>-390.75</v>
      </c>
      <c r="GP65" s="196">
        <f t="shared" si="130"/>
        <v>1200.46</v>
      </c>
      <c r="GQ65" s="196">
        <f t="shared" si="130"/>
        <v>4488.95</v>
      </c>
      <c r="GR65" s="196">
        <f t="shared" si="130"/>
        <v>-43437.82</v>
      </c>
      <c r="GS65" s="196">
        <f t="shared" si="130"/>
        <v>-37503.050000000003</v>
      </c>
      <c r="GT65" s="196">
        <f t="shared" si="130"/>
        <v>-30022.93</v>
      </c>
      <c r="GU65" s="196">
        <f t="shared" si="130"/>
        <v>-20725.579999999998</v>
      </c>
      <c r="GV65" s="196">
        <f t="shared" si="130"/>
        <v>-15534.439999999999</v>
      </c>
      <c r="GW65" s="196">
        <f t="shared" si="130"/>
        <v>-10244.01</v>
      </c>
      <c r="GX65" s="196">
        <f t="shared" si="130"/>
        <v>-6950.54</v>
      </c>
      <c r="GY65" s="196">
        <f t="shared" si="130"/>
        <v>-4336.42</v>
      </c>
      <c r="GZ65" s="196">
        <f t="shared" si="130"/>
        <v>-2644.4700000000003</v>
      </c>
      <c r="HA65" s="196">
        <f t="shared" si="130"/>
        <v>-909.44999999999982</v>
      </c>
      <c r="HB65" s="196">
        <f t="shared" si="130"/>
        <v>1039.5</v>
      </c>
      <c r="HC65" s="196">
        <f t="shared" si="130"/>
        <v>4722.5400000000009</v>
      </c>
      <c r="HD65" s="196">
        <f t="shared" si="130"/>
        <v>-203318.58</v>
      </c>
      <c r="HE65" s="196">
        <f t="shared" si="130"/>
        <v>-183086.5</v>
      </c>
      <c r="HF65" s="196">
        <f t="shared" si="130"/>
        <v>-159251.03</v>
      </c>
      <c r="HG65" s="196">
        <f t="shared" si="130"/>
        <v>-114337.11</v>
      </c>
      <c r="HH65" s="196">
        <f t="shared" si="130"/>
        <v>-92852.74</v>
      </c>
      <c r="HI65" s="196">
        <f t="shared" si="130"/>
        <v>-72108.63</v>
      </c>
      <c r="HJ65" s="196">
        <f t="shared" si="130"/>
        <v>173294.04</v>
      </c>
      <c r="HK65" s="196">
        <f t="shared" si="130"/>
        <v>168352.71</v>
      </c>
      <c r="HL65" s="196">
        <f t="shared" si="130"/>
        <v>176105.23</v>
      </c>
      <c r="HM65" s="196">
        <f t="shared" si="130"/>
        <v>176596.46</v>
      </c>
      <c r="HN65" s="196">
        <f t="shared" si="130"/>
        <v>171436.95</v>
      </c>
      <c r="HO65" s="196">
        <f t="shared" ref="HO65:JI65" si="131">HO10+HO19+HO30+HO41</f>
        <v>175642.25</v>
      </c>
      <c r="HP65" s="196">
        <f t="shared" si="131"/>
        <v>609306.75</v>
      </c>
      <c r="HQ65" s="196">
        <f t="shared" si="131"/>
        <v>577144.05000000005</v>
      </c>
      <c r="HR65" s="196">
        <f t="shared" si="131"/>
        <v>474469.41</v>
      </c>
      <c r="HS65" s="196">
        <f t="shared" si="131"/>
        <v>396984.31</v>
      </c>
      <c r="HT65" s="196">
        <f t="shared" si="131"/>
        <v>374482.37999999995</v>
      </c>
      <c r="HU65" s="196">
        <f t="shared" si="131"/>
        <v>313314.10000000003</v>
      </c>
      <c r="HV65" s="196">
        <f t="shared" si="131"/>
        <v>130879.47999999998</v>
      </c>
      <c r="HW65" s="196">
        <f t="shared" si="131"/>
        <v>296194.5</v>
      </c>
      <c r="HX65" s="196">
        <f t="shared" si="131"/>
        <v>216819.85</v>
      </c>
      <c r="HY65" s="196">
        <f t="shared" si="131"/>
        <v>213484.18000000002</v>
      </c>
      <c r="HZ65" s="196">
        <f t="shared" si="131"/>
        <v>203227</v>
      </c>
      <c r="IA65" s="196">
        <f t="shared" si="131"/>
        <v>196460.26</v>
      </c>
      <c r="IB65" s="196">
        <f t="shared" si="131"/>
        <v>225972.6</v>
      </c>
      <c r="IC65" s="196">
        <f t="shared" si="131"/>
        <v>218534.09999999998</v>
      </c>
      <c r="ID65" s="196">
        <f t="shared" si="131"/>
        <v>202292.37</v>
      </c>
      <c r="IE65" s="196">
        <f t="shared" si="131"/>
        <v>168225.88</v>
      </c>
      <c r="IF65" s="196">
        <f t="shared" si="131"/>
        <v>166293.38</v>
      </c>
      <c r="IG65" s="196">
        <f t="shared" si="131"/>
        <v>155732.54</v>
      </c>
      <c r="IH65" s="196">
        <f t="shared" si="131"/>
        <v>150035.28</v>
      </c>
      <c r="II65" s="196">
        <f t="shared" si="131"/>
        <v>140219.63</v>
      </c>
      <c r="IJ65" s="196">
        <f t="shared" si="131"/>
        <v>141246.11000000002</v>
      </c>
      <c r="IK65" s="196">
        <f t="shared" si="131"/>
        <v>138042.63</v>
      </c>
      <c r="IL65" s="196">
        <f t="shared" si="131"/>
        <v>129836.01000000001</v>
      </c>
      <c r="IM65" s="196">
        <f t="shared" si="131"/>
        <v>127122.37</v>
      </c>
      <c r="IN65" s="196">
        <f t="shared" si="131"/>
        <v>115353.27</v>
      </c>
      <c r="IO65" s="196">
        <f t="shared" si="131"/>
        <v>110087.41</v>
      </c>
      <c r="IP65" s="196">
        <f t="shared" si="131"/>
        <v>99708.66</v>
      </c>
      <c r="IQ65" s="196">
        <f t="shared" si="131"/>
        <v>81961.78</v>
      </c>
      <c r="IR65" s="196">
        <f t="shared" si="131"/>
        <v>82383.56</v>
      </c>
      <c r="IS65" s="196">
        <f t="shared" si="131"/>
        <v>73135.570000000007</v>
      </c>
      <c r="IT65" s="196">
        <f t="shared" si="131"/>
        <v>70097.87</v>
      </c>
      <c r="IU65" s="196">
        <f t="shared" si="131"/>
        <v>64410.289999999994</v>
      </c>
      <c r="IV65" s="196">
        <f t="shared" si="131"/>
        <v>71023.56</v>
      </c>
      <c r="IW65" s="196">
        <f t="shared" si="131"/>
        <v>69020.639999999999</v>
      </c>
      <c r="IX65" s="196">
        <f t="shared" si="131"/>
        <v>64920.97</v>
      </c>
      <c r="IY65" s="196">
        <f t="shared" si="131"/>
        <v>87239.98000000001</v>
      </c>
      <c r="IZ65" s="196">
        <f t="shared" si="131"/>
        <v>126676.69</v>
      </c>
      <c r="JA65" s="196">
        <f t="shared" si="131"/>
        <v>108001.13</v>
      </c>
      <c r="JB65" s="196">
        <f t="shared" si="131"/>
        <v>109097.64</v>
      </c>
      <c r="JC65" s="196">
        <f t="shared" si="131"/>
        <v>74724.25</v>
      </c>
      <c r="JD65" s="196">
        <f t="shared" si="131"/>
        <v>55209.58</v>
      </c>
      <c r="JE65" s="196">
        <f t="shared" si="131"/>
        <v>38259.409999999996</v>
      </c>
      <c r="JF65" s="196">
        <f t="shared" si="131"/>
        <v>23094.28</v>
      </c>
      <c r="JG65" s="196">
        <f t="shared" si="131"/>
        <v>13683.340000000004</v>
      </c>
      <c r="JH65" s="196">
        <f t="shared" si="131"/>
        <v>7374.3299999999945</v>
      </c>
      <c r="JI65" s="196">
        <f t="shared" si="131"/>
        <v>791.56999999999971</v>
      </c>
      <c r="JJ65" s="603"/>
      <c r="JK65" s="594"/>
      <c r="JL65" s="594"/>
      <c r="JM65" s="594"/>
      <c r="JN65" s="594"/>
      <c r="JO65" s="594"/>
      <c r="JP65" s="594"/>
      <c r="JQ65" s="594"/>
      <c r="JR65" s="594"/>
      <c r="JS65" s="594"/>
      <c r="JT65" s="594"/>
      <c r="JU65" s="594"/>
      <c r="JV65" s="594"/>
      <c r="JW65" s="604"/>
    </row>
    <row r="66" spans="1:283" x14ac:dyDescent="0.2">
      <c r="B66" s="49" t="s">
        <v>208</v>
      </c>
      <c r="D66" s="210">
        <f t="shared" ref="D66:AB66" si="132">SUM(D57:D65)</f>
        <v>-1296744.77</v>
      </c>
      <c r="E66" s="210">
        <f t="shared" si="132"/>
        <v>60933186.93</v>
      </c>
      <c r="F66" s="210">
        <f t="shared" si="132"/>
        <v>-4345484.9399999995</v>
      </c>
      <c r="G66" s="210">
        <f t="shared" si="132"/>
        <v>-10415037.259936625</v>
      </c>
      <c r="H66" s="210">
        <f t="shared" si="132"/>
        <v>-13575060.197434431</v>
      </c>
      <c r="I66" s="210">
        <f t="shared" si="132"/>
        <v>-18760793.746504363</v>
      </c>
      <c r="J66" s="210">
        <f t="shared" si="132"/>
        <v>-19263382.55894516</v>
      </c>
      <c r="K66" s="210">
        <f t="shared" si="132"/>
        <v>-16536867.341991866</v>
      </c>
      <c r="L66" s="210">
        <f t="shared" si="132"/>
        <v>-18207734.331115156</v>
      </c>
      <c r="M66" s="210">
        <f t="shared" si="132"/>
        <v>-11800260.422422776</v>
      </c>
      <c r="N66" s="210">
        <f t="shared" si="132"/>
        <v>-8851111.0828453321</v>
      </c>
      <c r="O66" s="210">
        <f t="shared" si="132"/>
        <v>140546.64000000001</v>
      </c>
      <c r="P66" s="210">
        <f t="shared" si="132"/>
        <v>-33790.03</v>
      </c>
      <c r="Q66" s="210">
        <f t="shared" si="132"/>
        <v>-33790.03</v>
      </c>
      <c r="R66" s="210">
        <f t="shared" si="132"/>
        <v>533087</v>
      </c>
      <c r="S66" s="210">
        <f t="shared" si="132"/>
        <v>236206.62999999998</v>
      </c>
      <c r="T66" s="210">
        <f t="shared" si="132"/>
        <v>7451842.7226132955</v>
      </c>
      <c r="U66" s="210">
        <f t="shared" si="132"/>
        <v>9172789.787644336</v>
      </c>
      <c r="V66" s="210">
        <f t="shared" si="132"/>
        <v>-99476890.203796163</v>
      </c>
      <c r="W66" s="210">
        <f t="shared" si="132"/>
        <v>8364419.5705117183</v>
      </c>
      <c r="X66" s="210">
        <f t="shared" si="132"/>
        <v>7285536.4114677524</v>
      </c>
      <c r="Y66" s="210">
        <f t="shared" si="132"/>
        <v>43829766.439690538</v>
      </c>
      <c r="Z66" s="210">
        <f t="shared" si="132"/>
        <v>2150355.9200901622</v>
      </c>
      <c r="AA66" s="210">
        <f t="shared" si="132"/>
        <v>1234464.3538693828</v>
      </c>
      <c r="AB66" s="210">
        <f t="shared" si="132"/>
        <v>997631.43999999983</v>
      </c>
      <c r="AC66" s="210">
        <f>SUM(AC57:AC65)</f>
        <v>1480356.12</v>
      </c>
      <c r="AD66" s="210">
        <f>SUM(AD57:AD65)</f>
        <v>1237018.23</v>
      </c>
      <c r="AE66" s="212">
        <f>SUM(AE57:AE65)</f>
        <v>6973132.5918453792</v>
      </c>
      <c r="AF66" s="212">
        <f t="shared" ref="AF66:BQ66" si="133">SUM(AF57:AF65)</f>
        <v>1369856.9100000001</v>
      </c>
      <c r="AG66" s="212">
        <f t="shared" si="133"/>
        <v>1507853.1899999997</v>
      </c>
      <c r="AH66" s="212">
        <f t="shared" si="133"/>
        <v>1574150.3000000003</v>
      </c>
      <c r="AI66" s="212">
        <f t="shared" si="133"/>
        <v>1278463.08</v>
      </c>
      <c r="AJ66" s="212">
        <f t="shared" si="133"/>
        <v>1087485.17</v>
      </c>
      <c r="AK66" s="212">
        <f t="shared" si="133"/>
        <v>651143.53999999992</v>
      </c>
      <c r="AL66" s="212">
        <f t="shared" si="133"/>
        <v>519618.13000000006</v>
      </c>
      <c r="AM66" s="212">
        <f t="shared" si="133"/>
        <v>384694.36000000004</v>
      </c>
      <c r="AN66" s="212">
        <f t="shared" si="133"/>
        <v>318182.44999999995</v>
      </c>
      <c r="AO66" s="212">
        <f t="shared" si="133"/>
        <v>358360.08</v>
      </c>
      <c r="AP66" s="212">
        <f t="shared" si="133"/>
        <v>442415.14</v>
      </c>
      <c r="AQ66" s="212">
        <f t="shared" si="133"/>
        <v>8818690.6929453164</v>
      </c>
      <c r="AR66" s="212">
        <f t="shared" si="133"/>
        <v>-1044911.17</v>
      </c>
      <c r="AS66" s="212">
        <f t="shared" si="133"/>
        <v>-1295874.3500000001</v>
      </c>
      <c r="AT66" s="212">
        <f t="shared" si="133"/>
        <v>-1430011.92</v>
      </c>
      <c r="AU66" s="212">
        <f t="shared" si="133"/>
        <v>-1132496.5799999998</v>
      </c>
      <c r="AV66" s="212">
        <f t="shared" si="133"/>
        <v>-837172.59</v>
      </c>
      <c r="AW66" s="212">
        <f t="shared" si="133"/>
        <v>-754797.01</v>
      </c>
      <c r="AX66" s="212">
        <f t="shared" si="133"/>
        <v>-415525.61999999994</v>
      </c>
      <c r="AY66" s="212">
        <f t="shared" si="133"/>
        <v>-360359.01</v>
      </c>
      <c r="AZ66" s="212">
        <f t="shared" si="133"/>
        <v>-282259.40999999997</v>
      </c>
      <c r="BA66" s="212">
        <f t="shared" si="133"/>
        <v>-299713.25</v>
      </c>
      <c r="BB66" s="212">
        <f t="shared" si="133"/>
        <v>-374566.81</v>
      </c>
      <c r="BC66" s="212">
        <f t="shared" si="133"/>
        <v>29965476.48</v>
      </c>
      <c r="BD66" s="212">
        <f t="shared" si="133"/>
        <v>-4021665.49</v>
      </c>
      <c r="BE66" s="212">
        <f t="shared" si="133"/>
        <v>-4778466.41</v>
      </c>
      <c r="BF66" s="212">
        <f t="shared" si="133"/>
        <v>-4312122.8899999997</v>
      </c>
      <c r="BG66" s="212">
        <f t="shared" si="133"/>
        <v>-4429572.7</v>
      </c>
      <c r="BH66" s="212">
        <f t="shared" si="133"/>
        <v>-3815046.79</v>
      </c>
      <c r="BI66" s="212">
        <f t="shared" si="133"/>
        <v>-2642724.61</v>
      </c>
      <c r="BJ66" s="212">
        <f t="shared" si="133"/>
        <v>-1720112.8900000001</v>
      </c>
      <c r="BK66" s="212">
        <f t="shared" si="133"/>
        <v>-1137561.17</v>
      </c>
      <c r="BL66" s="212">
        <f t="shared" si="133"/>
        <v>-941562.62</v>
      </c>
      <c r="BM66" s="212">
        <f t="shared" si="133"/>
        <v>-987215.3600000001</v>
      </c>
      <c r="BN66" s="212">
        <f t="shared" si="133"/>
        <v>-1217389.24</v>
      </c>
      <c r="BO66" s="212">
        <f t="shared" si="133"/>
        <v>69268714.75</v>
      </c>
      <c r="BP66" s="212">
        <f t="shared" si="133"/>
        <v>-4103858.9</v>
      </c>
      <c r="BQ66" s="212">
        <f t="shared" si="133"/>
        <v>-5088687.6499999994</v>
      </c>
      <c r="BR66" s="210">
        <f>ROUND(SUM(BR57:BR65),2)</f>
        <v>-5892441.2000000002</v>
      </c>
      <c r="BS66" s="212">
        <f t="shared" ref="BS66:ED66" si="134">ROUND(SUM(BS57:BS65),2)</f>
        <v>-4192357.15</v>
      </c>
      <c r="BT66" s="212">
        <f t="shared" si="134"/>
        <v>-3682292.2</v>
      </c>
      <c r="BU66" s="212">
        <f t="shared" si="134"/>
        <v>-2746535.14</v>
      </c>
      <c r="BV66" s="212">
        <f t="shared" si="134"/>
        <v>-1820747.98</v>
      </c>
      <c r="BW66" s="212">
        <f t="shared" si="134"/>
        <v>-1238768.58</v>
      </c>
      <c r="BX66" s="212">
        <f t="shared" si="134"/>
        <v>-850437.27</v>
      </c>
      <c r="BY66" s="212">
        <f t="shared" si="134"/>
        <v>-932940.29</v>
      </c>
      <c r="BZ66" s="212">
        <f t="shared" si="134"/>
        <v>-1328609.56</v>
      </c>
      <c r="CA66" s="212">
        <f t="shared" si="134"/>
        <v>-93705158.730000004</v>
      </c>
      <c r="CB66" s="212">
        <f t="shared" si="134"/>
        <v>6342058.0099999998</v>
      </c>
      <c r="CC66" s="212">
        <f t="shared" si="134"/>
        <v>8751058.4199999999</v>
      </c>
      <c r="CD66" s="212">
        <f t="shared" si="134"/>
        <v>9681823.5</v>
      </c>
      <c r="CE66" s="212">
        <f t="shared" si="134"/>
        <v>7317763.0300000003</v>
      </c>
      <c r="CF66" s="212">
        <f t="shared" si="134"/>
        <v>7551513.3099999996</v>
      </c>
      <c r="CG66" s="212">
        <f t="shared" si="134"/>
        <v>6017014.2999999998</v>
      </c>
      <c r="CH66" s="212">
        <f t="shared" si="134"/>
        <v>3531217.65</v>
      </c>
      <c r="CI66" s="212">
        <f t="shared" si="134"/>
        <v>3003144.19</v>
      </c>
      <c r="CJ66" s="212">
        <f t="shared" si="134"/>
        <v>1930626.92</v>
      </c>
      <c r="CK66" s="212">
        <f t="shared" si="134"/>
        <v>2352259.92</v>
      </c>
      <c r="CL66" s="212">
        <f t="shared" si="134"/>
        <v>2321417.2000000002</v>
      </c>
      <c r="CM66" s="212">
        <f t="shared" si="134"/>
        <v>-18566443.260000002</v>
      </c>
      <c r="CN66" s="212">
        <f t="shared" si="134"/>
        <v>1537255.09</v>
      </c>
      <c r="CO66" s="210">
        <f t="shared" si="134"/>
        <v>2737003.71</v>
      </c>
      <c r="CP66" s="212">
        <f t="shared" si="134"/>
        <v>2691357.92</v>
      </c>
      <c r="CQ66" s="212">
        <f t="shared" si="134"/>
        <v>2180754.58</v>
      </c>
      <c r="CR66" s="212">
        <f t="shared" si="134"/>
        <v>2279116.33</v>
      </c>
      <c r="CS66" s="212">
        <f t="shared" si="134"/>
        <v>1440733.1</v>
      </c>
      <c r="CT66" s="212">
        <f t="shared" si="134"/>
        <v>958729.93</v>
      </c>
      <c r="CU66" s="212">
        <f t="shared" si="134"/>
        <v>-20132380.760000002</v>
      </c>
      <c r="CV66" s="212">
        <f t="shared" si="134"/>
        <v>997876.12</v>
      </c>
      <c r="CW66" s="212">
        <f t="shared" si="134"/>
        <v>1298452.02</v>
      </c>
      <c r="CX66" s="212">
        <f t="shared" si="134"/>
        <v>1234836.25</v>
      </c>
      <c r="CY66" s="212">
        <f t="shared" si="134"/>
        <v>-58198557.549999997</v>
      </c>
      <c r="CZ66" s="212">
        <f t="shared" si="134"/>
        <v>8771796.3300000001</v>
      </c>
      <c r="DA66" s="212">
        <f t="shared" si="134"/>
        <v>14017837.310000001</v>
      </c>
      <c r="DB66" s="212">
        <f t="shared" si="134"/>
        <v>9644889.6199999992</v>
      </c>
      <c r="DC66" s="212">
        <f t="shared" si="134"/>
        <v>8413809.8699999992</v>
      </c>
      <c r="DD66" s="212">
        <f t="shared" si="134"/>
        <v>8626489.9100000001</v>
      </c>
      <c r="DE66" s="212">
        <f t="shared" si="134"/>
        <v>7074167.5099999998</v>
      </c>
      <c r="DF66" s="212">
        <f t="shared" si="134"/>
        <v>5437042.3700000001</v>
      </c>
      <c r="DG66" s="212">
        <f t="shared" si="134"/>
        <v>2940781.16</v>
      </c>
      <c r="DH66" s="212">
        <f t="shared" si="134"/>
        <v>2100299.38</v>
      </c>
      <c r="DI66" s="212">
        <f t="shared" si="134"/>
        <v>2324437.21</v>
      </c>
      <c r="DJ66" s="212">
        <f t="shared" si="134"/>
        <v>2312316.64</v>
      </c>
      <c r="DK66" s="212">
        <f t="shared" si="134"/>
        <v>4330354.84</v>
      </c>
      <c r="DL66" s="212">
        <f t="shared" si="134"/>
        <v>-14448999.609999999</v>
      </c>
      <c r="DM66" s="212">
        <f t="shared" si="134"/>
        <v>2266093.85</v>
      </c>
      <c r="DN66" s="212">
        <f t="shared" si="134"/>
        <v>2331702.12</v>
      </c>
      <c r="DO66" s="212">
        <f t="shared" si="134"/>
        <v>2303267.9900000002</v>
      </c>
      <c r="DP66" s="212">
        <f t="shared" si="134"/>
        <v>1972823.5</v>
      </c>
      <c r="DQ66" s="212">
        <f t="shared" si="134"/>
        <v>1828203.03</v>
      </c>
      <c r="DR66" s="212">
        <f t="shared" si="134"/>
        <v>1108722.8600000001</v>
      </c>
      <c r="DS66" s="212">
        <f t="shared" si="134"/>
        <v>730241.24</v>
      </c>
      <c r="DT66" s="212">
        <f t="shared" si="134"/>
        <v>575755.1</v>
      </c>
      <c r="DU66" s="212">
        <f t="shared" si="134"/>
        <v>751079.38</v>
      </c>
      <c r="DV66" s="212">
        <f t="shared" si="134"/>
        <v>582852.5</v>
      </c>
      <c r="DW66" s="212">
        <f t="shared" si="134"/>
        <v>1229667.8</v>
      </c>
      <c r="DX66" s="212">
        <f t="shared" si="134"/>
        <v>-20387635.469999999</v>
      </c>
      <c r="DY66" s="212">
        <f t="shared" si="134"/>
        <v>3367380.77</v>
      </c>
      <c r="DZ66" s="212">
        <f t="shared" si="134"/>
        <v>3501235.1</v>
      </c>
      <c r="EA66" s="212">
        <f t="shared" si="134"/>
        <v>2817513.97</v>
      </c>
      <c r="EB66" s="212">
        <f t="shared" si="134"/>
        <v>3197187.24</v>
      </c>
      <c r="EC66" s="212">
        <f t="shared" si="134"/>
        <v>1714290.43</v>
      </c>
      <c r="ED66" s="212">
        <f t="shared" si="134"/>
        <v>1273985.58</v>
      </c>
      <c r="EE66" s="212">
        <f t="shared" ref="EE66:GP66" si="135">ROUND(SUM(EE57:EE65),2)</f>
        <v>984043.23</v>
      </c>
      <c r="EF66" s="212">
        <f t="shared" si="135"/>
        <v>754854.58</v>
      </c>
      <c r="EG66" s="212">
        <f t="shared" si="135"/>
        <v>676606.96</v>
      </c>
      <c r="EH66" s="212">
        <f t="shared" si="135"/>
        <v>777497.31</v>
      </c>
      <c r="EI66" s="212">
        <f t="shared" si="135"/>
        <v>1575739.08</v>
      </c>
      <c r="EJ66" s="212">
        <f t="shared" si="135"/>
        <v>-32141496.68</v>
      </c>
      <c r="EK66" s="212">
        <f t="shared" si="135"/>
        <v>4908806.8</v>
      </c>
      <c r="EL66" s="212">
        <f t="shared" si="135"/>
        <v>5727196.1100000003</v>
      </c>
      <c r="EM66" s="212">
        <f t="shared" si="135"/>
        <v>4092864.3</v>
      </c>
      <c r="EN66" s="212">
        <f t="shared" si="135"/>
        <v>3714637.88</v>
      </c>
      <c r="EO66" s="212">
        <f t="shared" si="135"/>
        <v>2718870.57</v>
      </c>
      <c r="EP66" s="212">
        <f t="shared" si="135"/>
        <v>1810009.63</v>
      </c>
      <c r="EQ66" s="212">
        <f t="shared" si="135"/>
        <v>1145972.68</v>
      </c>
      <c r="ER66" s="212">
        <f t="shared" si="135"/>
        <v>1036190.9</v>
      </c>
      <c r="ES66" s="212">
        <f t="shared" si="135"/>
        <v>880744.46</v>
      </c>
      <c r="ET66" s="212">
        <f t="shared" si="135"/>
        <v>1327875.55</v>
      </c>
      <c r="EU66" s="212">
        <f t="shared" si="135"/>
        <v>2814207.2</v>
      </c>
      <c r="EV66" s="212">
        <f t="shared" si="135"/>
        <v>-8730090.0299999993</v>
      </c>
      <c r="EW66" s="212">
        <f t="shared" si="135"/>
        <v>1814252.84</v>
      </c>
      <c r="EX66" s="212">
        <f t="shared" si="135"/>
        <v>1578009.73</v>
      </c>
      <c r="EY66" s="212">
        <f t="shared" si="135"/>
        <v>1588247.74</v>
      </c>
      <c r="EZ66" s="212">
        <f t="shared" si="135"/>
        <v>1202746.1399999999</v>
      </c>
      <c r="FA66" s="212">
        <f t="shared" si="135"/>
        <v>825846.17</v>
      </c>
      <c r="FB66" s="212">
        <f t="shared" si="135"/>
        <v>531252.31999999995</v>
      </c>
      <c r="FC66" s="212">
        <f t="shared" si="135"/>
        <v>388343.16</v>
      </c>
      <c r="FD66" s="212">
        <f t="shared" si="135"/>
        <v>316590.27</v>
      </c>
      <c r="FE66" s="212">
        <f t="shared" si="135"/>
        <v>312959.62</v>
      </c>
      <c r="FF66" s="212">
        <f t="shared" si="135"/>
        <v>348939.71</v>
      </c>
      <c r="FG66" s="212">
        <f t="shared" si="135"/>
        <v>565107.57999999996</v>
      </c>
      <c r="FH66" s="212">
        <f t="shared" si="135"/>
        <v>27282422.280000001</v>
      </c>
      <c r="FI66" s="212">
        <f t="shared" si="135"/>
        <v>-3648296.21</v>
      </c>
      <c r="FJ66" s="212">
        <f t="shared" si="135"/>
        <v>-3476883.68</v>
      </c>
      <c r="FK66" s="212">
        <f t="shared" si="135"/>
        <v>-2666722.73</v>
      </c>
      <c r="FL66" s="212">
        <f t="shared" si="135"/>
        <v>-2589656.4900000002</v>
      </c>
      <c r="FM66" s="212">
        <f t="shared" si="135"/>
        <v>-2205111.63</v>
      </c>
      <c r="FN66" s="212">
        <f t="shared" si="135"/>
        <v>-1316118.33</v>
      </c>
      <c r="FO66" s="212">
        <f t="shared" si="135"/>
        <v>-875822.2</v>
      </c>
      <c r="FP66" s="212">
        <f t="shared" si="135"/>
        <v>-727651.5</v>
      </c>
      <c r="FQ66" s="212">
        <f t="shared" si="135"/>
        <v>-766708.84</v>
      </c>
      <c r="FR66" s="212">
        <f t="shared" si="135"/>
        <v>-1049201.18</v>
      </c>
      <c r="FS66" s="212">
        <f t="shared" si="135"/>
        <v>-1517423.08</v>
      </c>
      <c r="FT66" s="212">
        <f t="shared" si="135"/>
        <v>-37022906.539999999</v>
      </c>
      <c r="FU66" s="212">
        <f t="shared" si="135"/>
        <v>4690927.01</v>
      </c>
      <c r="FV66" s="212">
        <f t="shared" si="135"/>
        <v>4446473.1900000004</v>
      </c>
      <c r="FW66" s="212">
        <f t="shared" si="135"/>
        <v>3448970.03</v>
      </c>
      <c r="FX66" s="212">
        <f t="shared" si="135"/>
        <v>3352639.59</v>
      </c>
      <c r="FY66" s="212">
        <f t="shared" si="135"/>
        <v>1847413.43</v>
      </c>
      <c r="FZ66" s="212">
        <f t="shared" si="135"/>
        <v>1445926.78</v>
      </c>
      <c r="GA66" s="212">
        <f t="shared" si="135"/>
        <v>1128589.3999999999</v>
      </c>
      <c r="GB66" s="212">
        <f t="shared" si="135"/>
        <v>1078439.53</v>
      </c>
      <c r="GC66" s="212">
        <f t="shared" si="135"/>
        <v>893142.1</v>
      </c>
      <c r="GD66" s="212">
        <f t="shared" si="135"/>
        <v>1170638.22</v>
      </c>
      <c r="GE66" s="212">
        <f t="shared" si="135"/>
        <v>2052474.98</v>
      </c>
      <c r="GF66" s="212">
        <f t="shared" si="135"/>
        <v>-9475471.8100000005</v>
      </c>
      <c r="GG66" s="212">
        <f t="shared" si="135"/>
        <v>2419808.15</v>
      </c>
      <c r="GH66" s="212">
        <f t="shared" si="135"/>
        <v>2639917.23</v>
      </c>
      <c r="GI66" s="212">
        <f t="shared" si="135"/>
        <v>2094851.78</v>
      </c>
      <c r="GJ66" s="212">
        <f t="shared" si="135"/>
        <v>1869789.59</v>
      </c>
      <c r="GK66" s="212">
        <f t="shared" si="135"/>
        <v>1344103.11</v>
      </c>
      <c r="GL66" s="212">
        <f t="shared" si="135"/>
        <v>906191.52</v>
      </c>
      <c r="GM66" s="212">
        <f t="shared" si="135"/>
        <v>582607.65</v>
      </c>
      <c r="GN66" s="212">
        <f t="shared" si="135"/>
        <v>487982.86</v>
      </c>
      <c r="GO66" s="212">
        <f t="shared" si="135"/>
        <v>432724.49</v>
      </c>
      <c r="GP66" s="212">
        <f t="shared" si="135"/>
        <v>543840.46</v>
      </c>
      <c r="GQ66" s="212">
        <f t="shared" ref="GQ66:IW66" si="136">ROUND(SUM(GQ57:GQ65),2)</f>
        <v>1159465.95</v>
      </c>
      <c r="GR66" s="212">
        <f t="shared" si="136"/>
        <v>-13576139.119999999</v>
      </c>
      <c r="GS66" s="212">
        <f t="shared" si="136"/>
        <v>2273109.58</v>
      </c>
      <c r="GT66" s="212">
        <f t="shared" si="136"/>
        <v>2026017.93</v>
      </c>
      <c r="GU66" s="212">
        <f t="shared" si="136"/>
        <v>2043286.12</v>
      </c>
      <c r="GV66" s="212">
        <f t="shared" si="136"/>
        <v>1846909.56</v>
      </c>
      <c r="GW66" s="212">
        <f t="shared" si="136"/>
        <v>1254047.99</v>
      </c>
      <c r="GX66" s="212">
        <f t="shared" si="136"/>
        <v>663122.44999999995</v>
      </c>
      <c r="GY66" s="212">
        <f t="shared" si="136"/>
        <v>647941.48</v>
      </c>
      <c r="GZ66" s="212">
        <f t="shared" si="136"/>
        <v>383982.53</v>
      </c>
      <c r="HA66" s="212">
        <f t="shared" si="136"/>
        <v>474974.06</v>
      </c>
      <c r="HB66" s="212">
        <f t="shared" si="136"/>
        <v>531786.9</v>
      </c>
      <c r="HC66" s="212">
        <f t="shared" si="136"/>
        <v>1105594.54</v>
      </c>
      <c r="HD66" s="212">
        <f t="shared" si="136"/>
        <v>-49354313.140000001</v>
      </c>
      <c r="HE66" s="212">
        <f t="shared" si="136"/>
        <v>7240808.6600000001</v>
      </c>
      <c r="HF66" s="212">
        <f t="shared" si="136"/>
        <v>6972495.9900000002</v>
      </c>
      <c r="HG66" s="212">
        <f t="shared" si="136"/>
        <v>8292988.21</v>
      </c>
      <c r="HH66" s="212">
        <f t="shared" si="136"/>
        <v>6224377.3700000001</v>
      </c>
      <c r="HI66" s="212">
        <f t="shared" si="136"/>
        <v>3968390.66</v>
      </c>
      <c r="HJ66" s="212">
        <f t="shared" si="136"/>
        <v>51902009.630000003</v>
      </c>
      <c r="HK66" s="212">
        <f t="shared" si="136"/>
        <v>293396.13</v>
      </c>
      <c r="HL66" s="212">
        <f t="shared" si="136"/>
        <v>282360.96999999997</v>
      </c>
      <c r="HM66" s="212">
        <f t="shared" si="136"/>
        <v>280854.19</v>
      </c>
      <c r="HN66" s="212">
        <f t="shared" si="136"/>
        <v>305948.17</v>
      </c>
      <c r="HO66" s="212">
        <f t="shared" si="136"/>
        <v>484044.39</v>
      </c>
      <c r="HP66" s="212">
        <f t="shared" si="136"/>
        <v>94623277.359999999</v>
      </c>
      <c r="HQ66" s="212">
        <f t="shared" si="136"/>
        <v>-12064632.130000001</v>
      </c>
      <c r="HR66" s="212">
        <f t="shared" si="136"/>
        <v>-12356534.09</v>
      </c>
      <c r="HS66" s="212">
        <f t="shared" si="136"/>
        <v>-11396103.220000001</v>
      </c>
      <c r="HT66" s="212">
        <f t="shared" si="136"/>
        <v>-10835631.720000001</v>
      </c>
      <c r="HU66" s="212">
        <f t="shared" si="136"/>
        <v>-6400513.3600000003</v>
      </c>
      <c r="HV66" s="212">
        <f t="shared" si="136"/>
        <v>-1800145.25</v>
      </c>
      <c r="HW66" s="212">
        <f t="shared" si="136"/>
        <v>-1409413.98</v>
      </c>
      <c r="HX66" s="212">
        <f t="shared" si="136"/>
        <v>-956538.39</v>
      </c>
      <c r="HY66" s="212">
        <f t="shared" si="136"/>
        <v>-908236.57</v>
      </c>
      <c r="HZ66" s="212">
        <f t="shared" si="136"/>
        <v>-1088666.3899999999</v>
      </c>
      <c r="IA66" s="212">
        <f t="shared" si="136"/>
        <v>-369293.22</v>
      </c>
      <c r="IB66" s="212">
        <f t="shared" si="136"/>
        <v>11681117.220000001</v>
      </c>
      <c r="IC66" s="212">
        <f t="shared" si="136"/>
        <v>-5621627.5499999998</v>
      </c>
      <c r="ID66" s="212">
        <f t="shared" si="136"/>
        <v>-5717995.6399999997</v>
      </c>
      <c r="IE66" s="212">
        <f t="shared" si="136"/>
        <v>-6108102.2999999998</v>
      </c>
      <c r="IF66" s="212">
        <f t="shared" si="136"/>
        <v>-5279585.2</v>
      </c>
      <c r="IG66" s="212">
        <f t="shared" si="136"/>
        <v>-3094596.24</v>
      </c>
      <c r="IH66" s="212">
        <f t="shared" si="136"/>
        <v>-2194351.09</v>
      </c>
      <c r="II66" s="212">
        <f t="shared" si="136"/>
        <v>-1367248.62</v>
      </c>
      <c r="IJ66" s="212">
        <f t="shared" si="136"/>
        <v>-985587.32</v>
      </c>
      <c r="IK66" s="212">
        <f t="shared" si="136"/>
        <v>-1050308.0900000001</v>
      </c>
      <c r="IL66" s="212">
        <f t="shared" si="136"/>
        <v>-1498656.71</v>
      </c>
      <c r="IM66" s="212">
        <f t="shared" si="136"/>
        <v>-3138914.93</v>
      </c>
      <c r="IN66" s="212">
        <f t="shared" si="136"/>
        <v>-2526267.7999999998</v>
      </c>
      <c r="IO66" s="212">
        <f t="shared" si="136"/>
        <v>-3637034.77</v>
      </c>
      <c r="IP66" s="212">
        <f t="shared" si="136"/>
        <v>-3670965.14</v>
      </c>
      <c r="IQ66" s="212">
        <f t="shared" si="136"/>
        <v>-3008200.46</v>
      </c>
      <c r="IR66" s="212">
        <f t="shared" si="136"/>
        <v>-2622908.39</v>
      </c>
      <c r="IS66" s="212">
        <f t="shared" si="136"/>
        <v>-2262079.7000000002</v>
      </c>
      <c r="IT66" s="212">
        <f t="shared" si="136"/>
        <v>-1560016.1</v>
      </c>
      <c r="IU66" s="212">
        <f t="shared" si="136"/>
        <v>-960289.95</v>
      </c>
      <c r="IV66" s="212">
        <f t="shared" si="136"/>
        <v>-668132.6</v>
      </c>
      <c r="IW66" s="212">
        <f t="shared" si="136"/>
        <v>-516813.83</v>
      </c>
      <c r="IX66" s="212">
        <f t="shared" ref="IX66:JI66" si="137">ROUND(SUM(IX57:IX65),2)</f>
        <v>-626018.35</v>
      </c>
      <c r="IY66" s="212">
        <f t="shared" si="137"/>
        <v>-1186082.94</v>
      </c>
      <c r="IZ66" s="212">
        <f t="shared" si="137"/>
        <v>8928166.8499999996</v>
      </c>
      <c r="JA66" s="212">
        <f t="shared" si="137"/>
        <v>-5814663.0499999998</v>
      </c>
      <c r="JB66" s="212">
        <f t="shared" si="137"/>
        <v>-5118578.71</v>
      </c>
      <c r="JC66" s="212">
        <f t="shared" si="137"/>
        <v>-5043527.3</v>
      </c>
      <c r="JD66" s="212">
        <f t="shared" si="137"/>
        <v>-4642469.63</v>
      </c>
      <c r="JE66" s="212">
        <f t="shared" si="137"/>
        <v>-3662644.63</v>
      </c>
      <c r="JF66" s="212">
        <f t="shared" si="137"/>
        <v>-1533988.38</v>
      </c>
      <c r="JG66" s="212">
        <f t="shared" si="137"/>
        <v>-1303716.47</v>
      </c>
      <c r="JH66" s="212">
        <f t="shared" si="137"/>
        <v>-945108.42</v>
      </c>
      <c r="JI66" s="212">
        <f t="shared" si="137"/>
        <v>-977096.66</v>
      </c>
      <c r="JJ66" s="603"/>
      <c r="JK66" s="594"/>
      <c r="JL66" s="594"/>
      <c r="JM66" s="594"/>
      <c r="JN66" s="594"/>
      <c r="JO66" s="594"/>
      <c r="JP66" s="594"/>
      <c r="JQ66" s="594"/>
      <c r="JR66" s="594"/>
      <c r="JS66" s="594"/>
      <c r="JT66" s="594"/>
      <c r="JU66" s="594"/>
      <c r="JV66" s="594"/>
      <c r="JW66" s="604"/>
    </row>
    <row r="67" spans="1:283" x14ac:dyDescent="0.2">
      <c r="B67" s="49" t="s">
        <v>209</v>
      </c>
      <c r="D67" s="76">
        <f t="shared" ref="D67:AI67" si="138">+D56+D66</f>
        <v>59812470.350000001</v>
      </c>
      <c r="E67" s="76">
        <f t="shared" si="138"/>
        <v>120745657.28</v>
      </c>
      <c r="F67" s="76">
        <f t="shared" si="138"/>
        <v>116400172.34</v>
      </c>
      <c r="G67" s="76">
        <f t="shared" si="138"/>
        <v>105985135.08006337</v>
      </c>
      <c r="H67" s="76">
        <f t="shared" si="138"/>
        <v>92410074.882628947</v>
      </c>
      <c r="I67" s="76">
        <f t="shared" si="138"/>
        <v>73649281.133495629</v>
      </c>
      <c r="J67" s="76">
        <f t="shared" si="138"/>
        <v>54385898.571054831</v>
      </c>
      <c r="K67" s="76">
        <f t="shared" si="138"/>
        <v>37849031.228008136</v>
      </c>
      <c r="L67" s="76">
        <f t="shared" si="138"/>
        <v>19641296.89888484</v>
      </c>
      <c r="M67" s="76">
        <f t="shared" si="138"/>
        <v>7841036.4775772225</v>
      </c>
      <c r="N67" s="76">
        <f t="shared" si="138"/>
        <v>-1010074.6028453317</v>
      </c>
      <c r="O67" s="76">
        <f t="shared" si="138"/>
        <v>-869527.96</v>
      </c>
      <c r="P67" s="76">
        <f t="shared" si="138"/>
        <v>-903317.99</v>
      </c>
      <c r="Q67" s="76">
        <f t="shared" si="138"/>
        <v>-937108.02</v>
      </c>
      <c r="R67" s="76">
        <f t="shared" si="138"/>
        <v>-404021.02</v>
      </c>
      <c r="S67" s="76">
        <f t="shared" si="138"/>
        <v>-167814.39000000004</v>
      </c>
      <c r="T67" s="76">
        <f t="shared" si="138"/>
        <v>7284028.3326132959</v>
      </c>
      <c r="U67" s="76">
        <f t="shared" si="138"/>
        <v>16456818.117644336</v>
      </c>
      <c r="V67" s="76">
        <f t="shared" si="138"/>
        <v>-83020072.083796158</v>
      </c>
      <c r="W67" s="76">
        <f t="shared" si="138"/>
        <v>-74655652.509488285</v>
      </c>
      <c r="X67" s="76">
        <f t="shared" si="138"/>
        <v>-67370116.098532259</v>
      </c>
      <c r="Y67" s="76">
        <f t="shared" si="138"/>
        <v>-23540349.660309456</v>
      </c>
      <c r="Z67" s="76">
        <f t="shared" si="138"/>
        <v>-21389993.739909839</v>
      </c>
      <c r="AA67" s="76">
        <f t="shared" si="138"/>
        <v>-20155529.386130616</v>
      </c>
      <c r="AB67" s="76">
        <f t="shared" si="138"/>
        <v>-19157897.949999999</v>
      </c>
      <c r="AC67" s="76">
        <f t="shared" si="138"/>
        <v>-17677541.829999998</v>
      </c>
      <c r="AD67" s="76">
        <f t="shared" si="138"/>
        <v>-16440523.599999998</v>
      </c>
      <c r="AE67" s="196">
        <f t="shared" si="138"/>
        <v>-9467391.0081546195</v>
      </c>
      <c r="AF67" s="196">
        <f t="shared" si="138"/>
        <v>-8097534.0999999996</v>
      </c>
      <c r="AG67" s="196">
        <f t="shared" si="138"/>
        <v>-6589680.9100000001</v>
      </c>
      <c r="AH67" s="196">
        <f t="shared" si="138"/>
        <v>-5015530.6099999994</v>
      </c>
      <c r="AI67" s="196">
        <f t="shared" si="138"/>
        <v>-3737067.5300000003</v>
      </c>
      <c r="AJ67" s="196">
        <f t="shared" ref="AJ67:BO67" si="139">+AJ56+AJ66</f>
        <v>-2649582.36</v>
      </c>
      <c r="AK67" s="196">
        <f t="shared" si="139"/>
        <v>-1998438.8199999998</v>
      </c>
      <c r="AL67" s="196">
        <f t="shared" si="139"/>
        <v>-1478820.69</v>
      </c>
      <c r="AM67" s="196">
        <f t="shared" si="139"/>
        <v>-1094126.3299999998</v>
      </c>
      <c r="AN67" s="196">
        <f t="shared" si="139"/>
        <v>-775943.88000000012</v>
      </c>
      <c r="AO67" s="196">
        <f t="shared" si="139"/>
        <v>-417583.8</v>
      </c>
      <c r="AP67" s="196">
        <f t="shared" si="139"/>
        <v>24831.340000000026</v>
      </c>
      <c r="AQ67" s="196">
        <f t="shared" si="139"/>
        <v>8843522.0329453163</v>
      </c>
      <c r="AR67" s="196">
        <f t="shared" si="139"/>
        <v>7798610.8599999994</v>
      </c>
      <c r="AS67" s="196">
        <f t="shared" si="139"/>
        <v>6502736.5099999998</v>
      </c>
      <c r="AT67" s="196">
        <f t="shared" si="139"/>
        <v>5072724.59</v>
      </c>
      <c r="AU67" s="196">
        <f t="shared" si="139"/>
        <v>3940228.01</v>
      </c>
      <c r="AV67" s="196">
        <f t="shared" si="139"/>
        <v>3103055.42</v>
      </c>
      <c r="AW67" s="196">
        <f t="shared" si="139"/>
        <v>2348258.41</v>
      </c>
      <c r="AX67" s="196">
        <f t="shared" si="139"/>
        <v>1932732.7900000003</v>
      </c>
      <c r="AY67" s="196">
        <f t="shared" si="139"/>
        <v>1572373.78</v>
      </c>
      <c r="AZ67" s="196">
        <f t="shared" si="139"/>
        <v>1290114.3700000001</v>
      </c>
      <c r="BA67" s="196">
        <f t="shared" si="139"/>
        <v>990401.12000000011</v>
      </c>
      <c r="BB67" s="196">
        <f t="shared" si="139"/>
        <v>615834.31000000006</v>
      </c>
      <c r="BC67" s="196">
        <f t="shared" si="139"/>
        <v>30581310.789999999</v>
      </c>
      <c r="BD67" s="196">
        <f t="shared" si="139"/>
        <v>26559645.299999997</v>
      </c>
      <c r="BE67" s="196">
        <f t="shared" si="139"/>
        <v>21781178.890000001</v>
      </c>
      <c r="BF67" s="196">
        <f t="shared" si="139"/>
        <v>17469056</v>
      </c>
      <c r="BG67" s="196">
        <f t="shared" si="139"/>
        <v>13039483.300000001</v>
      </c>
      <c r="BH67" s="196">
        <f t="shared" si="139"/>
        <v>9224436.5100000016</v>
      </c>
      <c r="BI67" s="196">
        <f t="shared" si="139"/>
        <v>6581711.9000000004</v>
      </c>
      <c r="BJ67" s="196">
        <f t="shared" si="139"/>
        <v>4861599.01</v>
      </c>
      <c r="BK67" s="196">
        <f t="shared" si="139"/>
        <v>3724037.84</v>
      </c>
      <c r="BL67" s="196">
        <f t="shared" si="139"/>
        <v>2782475.2199999997</v>
      </c>
      <c r="BM67" s="196">
        <f t="shared" si="139"/>
        <v>1795259.86</v>
      </c>
      <c r="BN67" s="196">
        <f t="shared" si="139"/>
        <v>577870.62000000011</v>
      </c>
      <c r="BO67" s="196">
        <f t="shared" si="139"/>
        <v>69846585.370000005</v>
      </c>
      <c r="BP67" s="196">
        <f t="shared" ref="BP67:BQ67" si="140">+BP56+BP66</f>
        <v>65742726.470000006</v>
      </c>
      <c r="BQ67" s="196">
        <f t="shared" si="140"/>
        <v>60654038.82</v>
      </c>
      <c r="BR67" s="162">
        <f t="shared" ref="BR67:EC67" si="141">ROUND(+BR56+BR66,2)</f>
        <v>54761598.049999997</v>
      </c>
      <c r="BS67" s="196">
        <f t="shared" si="141"/>
        <v>50569240.899999999</v>
      </c>
      <c r="BT67" s="196">
        <f t="shared" si="141"/>
        <v>46886948.700000003</v>
      </c>
      <c r="BU67" s="196">
        <f t="shared" si="141"/>
        <v>44140413.560000002</v>
      </c>
      <c r="BV67" s="196">
        <f t="shared" si="141"/>
        <v>42319665.579999998</v>
      </c>
      <c r="BW67" s="196">
        <f t="shared" si="141"/>
        <v>41080897</v>
      </c>
      <c r="BX67" s="196">
        <f t="shared" si="141"/>
        <v>40230459.729999997</v>
      </c>
      <c r="BY67" s="196">
        <f t="shared" si="141"/>
        <v>39297519.439999998</v>
      </c>
      <c r="BZ67" s="196">
        <f t="shared" si="141"/>
        <v>37968909.880000003</v>
      </c>
      <c r="CA67" s="196">
        <f t="shared" si="141"/>
        <v>-55736248.850000001</v>
      </c>
      <c r="CB67" s="196">
        <f t="shared" si="141"/>
        <v>-49394190.840000004</v>
      </c>
      <c r="CC67" s="196">
        <f t="shared" si="141"/>
        <v>-40643132.420000002</v>
      </c>
      <c r="CD67" s="196">
        <f t="shared" si="141"/>
        <v>-30961308.920000002</v>
      </c>
      <c r="CE67" s="196">
        <f t="shared" si="141"/>
        <v>-23643545.890000001</v>
      </c>
      <c r="CF67" s="196">
        <f t="shared" si="141"/>
        <v>-16092032.58</v>
      </c>
      <c r="CG67" s="196">
        <f t="shared" si="141"/>
        <v>-10075018.279999999</v>
      </c>
      <c r="CH67" s="196">
        <f t="shared" si="141"/>
        <v>-6543800.6299999999</v>
      </c>
      <c r="CI67" s="196">
        <f t="shared" si="141"/>
        <v>-3540656.44</v>
      </c>
      <c r="CJ67" s="196">
        <f t="shared" si="141"/>
        <v>-1610029.52</v>
      </c>
      <c r="CK67" s="196">
        <f t="shared" si="141"/>
        <v>742230.4</v>
      </c>
      <c r="CL67" s="196">
        <f t="shared" si="141"/>
        <v>3063647.6</v>
      </c>
      <c r="CM67" s="196">
        <f t="shared" si="141"/>
        <v>-15502795.66</v>
      </c>
      <c r="CN67" s="196">
        <f t="shared" si="141"/>
        <v>-13965540.57</v>
      </c>
      <c r="CO67" s="162">
        <f t="shared" si="141"/>
        <v>-11228536.859999999</v>
      </c>
      <c r="CP67" s="196">
        <f t="shared" si="141"/>
        <v>-8537178.9399999995</v>
      </c>
      <c r="CQ67" s="196">
        <f t="shared" si="141"/>
        <v>-6356424.3600000003</v>
      </c>
      <c r="CR67" s="196">
        <f t="shared" si="141"/>
        <v>-4077308.03</v>
      </c>
      <c r="CS67" s="196">
        <f t="shared" si="141"/>
        <v>-2636574.9300000002</v>
      </c>
      <c r="CT67" s="196">
        <f t="shared" si="141"/>
        <v>-1677845</v>
      </c>
      <c r="CU67" s="196">
        <f t="shared" si="141"/>
        <v>-21810225.760000002</v>
      </c>
      <c r="CV67" s="196">
        <f t="shared" si="141"/>
        <v>-20812349.640000001</v>
      </c>
      <c r="CW67" s="196">
        <f t="shared" si="141"/>
        <v>-19513897.620000001</v>
      </c>
      <c r="CX67" s="196">
        <f t="shared" si="141"/>
        <v>-18279061.370000001</v>
      </c>
      <c r="CY67" s="196">
        <f t="shared" si="141"/>
        <v>-76477618.920000002</v>
      </c>
      <c r="CZ67" s="196">
        <f t="shared" si="141"/>
        <v>-67705822.590000004</v>
      </c>
      <c r="DA67" s="196">
        <f t="shared" si="141"/>
        <v>-53687985.280000001</v>
      </c>
      <c r="DB67" s="196">
        <f t="shared" si="141"/>
        <v>-44043095.659999996</v>
      </c>
      <c r="DC67" s="196">
        <f t="shared" si="141"/>
        <v>-35629285.789999999</v>
      </c>
      <c r="DD67" s="196">
        <f t="shared" si="141"/>
        <v>-27002795.879999999</v>
      </c>
      <c r="DE67" s="196">
        <f t="shared" si="141"/>
        <v>-19928628.370000001</v>
      </c>
      <c r="DF67" s="196">
        <f t="shared" si="141"/>
        <v>-14491586</v>
      </c>
      <c r="DG67" s="196">
        <f t="shared" si="141"/>
        <v>-11550804.84</v>
      </c>
      <c r="DH67" s="196">
        <f t="shared" si="141"/>
        <v>-9450505.4600000009</v>
      </c>
      <c r="DI67" s="196">
        <f t="shared" si="141"/>
        <v>-7126068.25</v>
      </c>
      <c r="DJ67" s="196">
        <f t="shared" si="141"/>
        <v>-4813751.6100000003</v>
      </c>
      <c r="DK67" s="196">
        <f t="shared" si="141"/>
        <v>-483396.77</v>
      </c>
      <c r="DL67" s="196">
        <f t="shared" si="141"/>
        <v>-14932396.380000001</v>
      </c>
      <c r="DM67" s="196">
        <f t="shared" si="141"/>
        <v>-12666302.529999999</v>
      </c>
      <c r="DN67" s="196">
        <f t="shared" si="141"/>
        <v>-10334600.41</v>
      </c>
      <c r="DO67" s="196">
        <f t="shared" si="141"/>
        <v>-8031332.4199999999</v>
      </c>
      <c r="DP67" s="196">
        <f t="shared" si="141"/>
        <v>-6058508.9199999999</v>
      </c>
      <c r="DQ67" s="196">
        <f t="shared" si="141"/>
        <v>-4230305.8899999997</v>
      </c>
      <c r="DR67" s="196">
        <f t="shared" si="141"/>
        <v>-3121583.03</v>
      </c>
      <c r="DS67" s="196">
        <f t="shared" si="141"/>
        <v>-2391341.79</v>
      </c>
      <c r="DT67" s="196">
        <f t="shared" si="141"/>
        <v>-1815586.69</v>
      </c>
      <c r="DU67" s="196">
        <f t="shared" si="141"/>
        <v>-1064507.31</v>
      </c>
      <c r="DV67" s="196">
        <f t="shared" si="141"/>
        <v>-481654.81</v>
      </c>
      <c r="DW67" s="196">
        <f t="shared" si="141"/>
        <v>748012.99</v>
      </c>
      <c r="DX67" s="196">
        <f t="shared" si="141"/>
        <v>-19639622.48</v>
      </c>
      <c r="DY67" s="196">
        <f t="shared" si="141"/>
        <v>-16272241.710000001</v>
      </c>
      <c r="DZ67" s="196">
        <f t="shared" si="141"/>
        <v>-12771006.609999999</v>
      </c>
      <c r="EA67" s="196">
        <f t="shared" si="141"/>
        <v>-9953492.6400000006</v>
      </c>
      <c r="EB67" s="196">
        <f t="shared" si="141"/>
        <v>-6756305.4000000004</v>
      </c>
      <c r="EC67" s="196">
        <f t="shared" si="141"/>
        <v>-5042014.97</v>
      </c>
      <c r="ED67" s="196">
        <f t="shared" ref="ED67:GO67" si="142">ROUND(+ED56+ED66,2)</f>
        <v>-3768029.39</v>
      </c>
      <c r="EE67" s="196">
        <f t="shared" si="142"/>
        <v>-2783986.16</v>
      </c>
      <c r="EF67" s="196">
        <f t="shared" si="142"/>
        <v>-2029131.58</v>
      </c>
      <c r="EG67" s="196">
        <f t="shared" si="142"/>
        <v>-1352524.62</v>
      </c>
      <c r="EH67" s="196">
        <f t="shared" si="142"/>
        <v>-575027.31000000006</v>
      </c>
      <c r="EI67" s="196">
        <f t="shared" si="142"/>
        <v>1000711.77</v>
      </c>
      <c r="EJ67" s="196">
        <f t="shared" si="142"/>
        <v>-31140784.91</v>
      </c>
      <c r="EK67" s="196">
        <f t="shared" si="142"/>
        <v>-26231978.109999999</v>
      </c>
      <c r="EL67" s="196">
        <f t="shared" si="142"/>
        <v>-20504782</v>
      </c>
      <c r="EM67" s="196">
        <f t="shared" si="142"/>
        <v>-16411917.699999999</v>
      </c>
      <c r="EN67" s="196">
        <f t="shared" si="142"/>
        <v>-12697279.82</v>
      </c>
      <c r="EO67" s="196">
        <f t="shared" si="142"/>
        <v>-9978409.25</v>
      </c>
      <c r="EP67" s="196">
        <f t="shared" si="142"/>
        <v>-8168399.6200000001</v>
      </c>
      <c r="EQ67" s="196">
        <f t="shared" si="142"/>
        <v>-7022426.9400000004</v>
      </c>
      <c r="ER67" s="196">
        <f t="shared" si="142"/>
        <v>-5986236.04</v>
      </c>
      <c r="ES67" s="196">
        <f t="shared" si="142"/>
        <v>-5105491.58</v>
      </c>
      <c r="ET67" s="196">
        <f t="shared" si="142"/>
        <v>-3777616.03</v>
      </c>
      <c r="EU67" s="196">
        <f t="shared" si="142"/>
        <v>-963408.83</v>
      </c>
      <c r="EV67" s="196">
        <f t="shared" si="142"/>
        <v>-9693498.8599999994</v>
      </c>
      <c r="EW67" s="196">
        <f t="shared" si="142"/>
        <v>-7879246.0199999996</v>
      </c>
      <c r="EX67" s="196">
        <f t="shared" si="142"/>
        <v>-6301236.29</v>
      </c>
      <c r="EY67" s="196">
        <f t="shared" si="142"/>
        <v>-4712988.55</v>
      </c>
      <c r="EZ67" s="196">
        <f t="shared" si="142"/>
        <v>-3510242.41</v>
      </c>
      <c r="FA67" s="196">
        <f t="shared" si="142"/>
        <v>-2684396.24</v>
      </c>
      <c r="FB67" s="196">
        <f t="shared" si="142"/>
        <v>-2153143.92</v>
      </c>
      <c r="FC67" s="196">
        <f t="shared" si="142"/>
        <v>-1764800.76</v>
      </c>
      <c r="FD67" s="196">
        <f t="shared" si="142"/>
        <v>-1448210.49</v>
      </c>
      <c r="FE67" s="196">
        <f t="shared" si="142"/>
        <v>-1135250.8700000001</v>
      </c>
      <c r="FF67" s="196">
        <f t="shared" si="142"/>
        <v>-786311.16</v>
      </c>
      <c r="FG67" s="196">
        <f t="shared" si="142"/>
        <v>-221203.58</v>
      </c>
      <c r="FH67" s="196">
        <f t="shared" si="142"/>
        <v>27061218.699999999</v>
      </c>
      <c r="FI67" s="196">
        <f t="shared" si="142"/>
        <v>23412922.489999998</v>
      </c>
      <c r="FJ67" s="196">
        <f t="shared" si="142"/>
        <v>19936038.809999999</v>
      </c>
      <c r="FK67" s="196">
        <f t="shared" si="142"/>
        <v>17269316.079999998</v>
      </c>
      <c r="FL67" s="196">
        <f t="shared" si="142"/>
        <v>14679659.59</v>
      </c>
      <c r="FM67" s="196">
        <f t="shared" si="142"/>
        <v>12474547.960000001</v>
      </c>
      <c r="FN67" s="196">
        <f t="shared" si="142"/>
        <v>11158429.630000001</v>
      </c>
      <c r="FO67" s="196">
        <f t="shared" si="142"/>
        <v>10282607.43</v>
      </c>
      <c r="FP67" s="196">
        <f t="shared" si="142"/>
        <v>9554955.9299999997</v>
      </c>
      <c r="FQ67" s="196">
        <f t="shared" si="142"/>
        <v>8788247.0899999999</v>
      </c>
      <c r="FR67" s="196">
        <f t="shared" si="142"/>
        <v>7739045.9100000001</v>
      </c>
      <c r="FS67" s="196">
        <f t="shared" si="142"/>
        <v>6221622.8300000001</v>
      </c>
      <c r="FT67" s="196">
        <f t="shared" si="142"/>
        <v>-30801283.710000001</v>
      </c>
      <c r="FU67" s="196">
        <f t="shared" si="142"/>
        <v>-26110356.699999999</v>
      </c>
      <c r="FV67" s="196">
        <f t="shared" si="142"/>
        <v>-21663883.510000002</v>
      </c>
      <c r="FW67" s="196">
        <f t="shared" si="142"/>
        <v>-18214913.48</v>
      </c>
      <c r="FX67" s="196">
        <f t="shared" si="142"/>
        <v>-14862273.890000001</v>
      </c>
      <c r="FY67" s="196">
        <f t="shared" si="142"/>
        <v>-13014860.460000001</v>
      </c>
      <c r="FZ67" s="196">
        <f t="shared" si="142"/>
        <v>-11568933.68</v>
      </c>
      <c r="GA67" s="196">
        <f t="shared" si="142"/>
        <v>-10440344.279999999</v>
      </c>
      <c r="GB67" s="196">
        <f t="shared" si="142"/>
        <v>-9361904.75</v>
      </c>
      <c r="GC67" s="196">
        <f t="shared" si="142"/>
        <v>-8468762.6500000004</v>
      </c>
      <c r="GD67" s="196">
        <f t="shared" si="142"/>
        <v>-7298124.4299999997</v>
      </c>
      <c r="GE67" s="196">
        <f t="shared" si="142"/>
        <v>-5245649.45</v>
      </c>
      <c r="GF67" s="196">
        <f t="shared" si="142"/>
        <v>-14721121.26</v>
      </c>
      <c r="GG67" s="196">
        <f t="shared" si="142"/>
        <v>-12301313.109999999</v>
      </c>
      <c r="GH67" s="196">
        <f t="shared" si="142"/>
        <v>-9661395.8800000008</v>
      </c>
      <c r="GI67" s="196">
        <f t="shared" si="142"/>
        <v>-7566544.0999999996</v>
      </c>
      <c r="GJ67" s="196">
        <f t="shared" si="142"/>
        <v>-5696754.5099999998</v>
      </c>
      <c r="GK67" s="196">
        <f t="shared" si="142"/>
        <v>-4352651.4000000004</v>
      </c>
      <c r="GL67" s="196">
        <f t="shared" si="142"/>
        <v>-3446459.88</v>
      </c>
      <c r="GM67" s="196">
        <f t="shared" si="142"/>
        <v>-2863852.23</v>
      </c>
      <c r="GN67" s="196">
        <f t="shared" si="142"/>
        <v>-2375869.37</v>
      </c>
      <c r="GO67" s="196">
        <f t="shared" si="142"/>
        <v>-1943144.88</v>
      </c>
      <c r="GP67" s="196">
        <f t="shared" ref="GP67:JA67" si="143">ROUND(+GP56+GP66,2)</f>
        <v>-1399304.42</v>
      </c>
      <c r="GQ67" s="196">
        <f t="shared" si="143"/>
        <v>-239838.47</v>
      </c>
      <c r="GR67" s="196">
        <f t="shared" si="143"/>
        <v>-13815977.59</v>
      </c>
      <c r="GS67" s="196">
        <f t="shared" si="143"/>
        <v>-11542868.01</v>
      </c>
      <c r="GT67" s="196">
        <f t="shared" si="143"/>
        <v>-9516850.0800000001</v>
      </c>
      <c r="GU67" s="196">
        <f t="shared" si="143"/>
        <v>-7473563.96</v>
      </c>
      <c r="GV67" s="196">
        <f t="shared" si="143"/>
        <v>-5626654.4000000004</v>
      </c>
      <c r="GW67" s="196">
        <f t="shared" si="143"/>
        <v>-4372606.41</v>
      </c>
      <c r="GX67" s="196">
        <f t="shared" si="143"/>
        <v>-3709483.96</v>
      </c>
      <c r="GY67" s="196">
        <f t="shared" si="143"/>
        <v>-3061542.48</v>
      </c>
      <c r="GZ67" s="196">
        <f t="shared" si="143"/>
        <v>-2677559.9500000002</v>
      </c>
      <c r="HA67" s="196">
        <f t="shared" si="143"/>
        <v>-2202585.89</v>
      </c>
      <c r="HB67" s="196">
        <f t="shared" si="143"/>
        <v>-1670798.99</v>
      </c>
      <c r="HC67" s="196">
        <f t="shared" si="143"/>
        <v>-565204.44999999995</v>
      </c>
      <c r="HD67" s="196">
        <f t="shared" si="143"/>
        <v>-49919517.590000004</v>
      </c>
      <c r="HE67" s="196">
        <f t="shared" si="143"/>
        <v>-42678708.93</v>
      </c>
      <c r="HF67" s="196">
        <f t="shared" si="143"/>
        <v>-35706212.939999998</v>
      </c>
      <c r="HG67" s="196">
        <f t="shared" si="143"/>
        <v>-27413224.73</v>
      </c>
      <c r="HH67" s="196">
        <f t="shared" si="143"/>
        <v>-21188847.359999999</v>
      </c>
      <c r="HI67" s="196">
        <f t="shared" si="143"/>
        <v>-17220456.699999999</v>
      </c>
      <c r="HJ67" s="196">
        <f t="shared" si="143"/>
        <v>34681552.93</v>
      </c>
      <c r="HK67" s="196">
        <f t="shared" si="143"/>
        <v>34974949.060000002</v>
      </c>
      <c r="HL67" s="196">
        <f t="shared" si="143"/>
        <v>35257310.030000001</v>
      </c>
      <c r="HM67" s="196">
        <f t="shared" si="143"/>
        <v>35538164.219999999</v>
      </c>
      <c r="HN67" s="196">
        <f t="shared" si="143"/>
        <v>35844112.390000001</v>
      </c>
      <c r="HO67" s="196">
        <f t="shared" si="143"/>
        <v>36328156.780000001</v>
      </c>
      <c r="HP67" s="196">
        <f t="shared" si="143"/>
        <v>130951434.14</v>
      </c>
      <c r="HQ67" s="196">
        <f t="shared" si="143"/>
        <v>118886802.01000001</v>
      </c>
      <c r="HR67" s="196">
        <f t="shared" si="143"/>
        <v>106530267.92</v>
      </c>
      <c r="HS67" s="196">
        <f t="shared" si="143"/>
        <v>95134164.700000003</v>
      </c>
      <c r="HT67" s="196">
        <f t="shared" si="143"/>
        <v>84298532.980000004</v>
      </c>
      <c r="HU67" s="196">
        <f t="shared" si="143"/>
        <v>77898019.620000005</v>
      </c>
      <c r="HV67" s="196">
        <f t="shared" si="143"/>
        <v>76097874.370000005</v>
      </c>
      <c r="HW67" s="196">
        <f t="shared" si="143"/>
        <v>74688460.390000001</v>
      </c>
      <c r="HX67" s="196">
        <f t="shared" si="143"/>
        <v>73731922</v>
      </c>
      <c r="HY67" s="196">
        <f t="shared" si="143"/>
        <v>72823685.430000007</v>
      </c>
      <c r="HZ67" s="196">
        <f t="shared" si="143"/>
        <v>71735019.040000007</v>
      </c>
      <c r="IA67" s="196">
        <f t="shared" si="143"/>
        <v>71365725.819999993</v>
      </c>
      <c r="IB67" s="196">
        <f t="shared" si="143"/>
        <v>83046843.040000007</v>
      </c>
      <c r="IC67" s="196">
        <f t="shared" si="143"/>
        <v>77425215.489999995</v>
      </c>
      <c r="ID67" s="196">
        <f t="shared" si="143"/>
        <v>71707219.849999994</v>
      </c>
      <c r="IE67" s="196">
        <f t="shared" si="143"/>
        <v>65599117.549999997</v>
      </c>
      <c r="IF67" s="196">
        <f t="shared" si="143"/>
        <v>60319532.350000001</v>
      </c>
      <c r="IG67" s="196">
        <f t="shared" si="143"/>
        <v>57224936.109999999</v>
      </c>
      <c r="IH67" s="196">
        <f t="shared" si="143"/>
        <v>55030585.020000003</v>
      </c>
      <c r="II67" s="196">
        <f t="shared" si="143"/>
        <v>53663336.399999999</v>
      </c>
      <c r="IJ67" s="196">
        <f t="shared" si="143"/>
        <v>52677749.079999998</v>
      </c>
      <c r="IK67" s="196">
        <f t="shared" si="143"/>
        <v>51627440.990000002</v>
      </c>
      <c r="IL67" s="196">
        <f t="shared" si="143"/>
        <v>50128784.280000001</v>
      </c>
      <c r="IM67" s="196">
        <f t="shared" si="143"/>
        <v>46989869.350000001</v>
      </c>
      <c r="IN67" s="196">
        <f t="shared" si="143"/>
        <v>44463601.549999997</v>
      </c>
      <c r="IO67" s="196">
        <f t="shared" si="143"/>
        <v>40826566.780000001</v>
      </c>
      <c r="IP67" s="196">
        <f t="shared" si="143"/>
        <v>37155601.640000001</v>
      </c>
      <c r="IQ67" s="196">
        <f t="shared" si="143"/>
        <v>34147401.18</v>
      </c>
      <c r="IR67" s="196">
        <f t="shared" si="143"/>
        <v>31524492.789999999</v>
      </c>
      <c r="IS67" s="196">
        <f t="shared" si="143"/>
        <v>29262413.09</v>
      </c>
      <c r="IT67" s="196">
        <f t="shared" si="143"/>
        <v>27702396.989999998</v>
      </c>
      <c r="IU67" s="196">
        <f t="shared" si="143"/>
        <v>26742107.039999999</v>
      </c>
      <c r="IV67" s="196">
        <f t="shared" si="143"/>
        <v>26073974.440000001</v>
      </c>
      <c r="IW67" s="196">
        <f t="shared" si="143"/>
        <v>25557160.609999999</v>
      </c>
      <c r="IX67" s="196">
        <f t="shared" si="143"/>
        <v>24931142.260000002</v>
      </c>
      <c r="IY67" s="196">
        <f t="shared" si="143"/>
        <v>23745059.32</v>
      </c>
      <c r="IZ67" s="196">
        <f t="shared" si="143"/>
        <v>32673226.170000002</v>
      </c>
      <c r="JA67" s="196">
        <f t="shared" si="143"/>
        <v>26858563.120000001</v>
      </c>
      <c r="JB67" s="196">
        <f t="shared" ref="JB67:JI67" si="144">ROUND(+JB56+JB66,2)</f>
        <v>21739984.41</v>
      </c>
      <c r="JC67" s="196">
        <f t="shared" si="144"/>
        <v>16696457.109999999</v>
      </c>
      <c r="JD67" s="196">
        <f t="shared" si="144"/>
        <v>12053987.48</v>
      </c>
      <c r="JE67" s="196">
        <f t="shared" si="144"/>
        <v>8391342.8499999996</v>
      </c>
      <c r="JF67" s="196">
        <f t="shared" si="144"/>
        <v>6857354.4699999997</v>
      </c>
      <c r="JG67" s="196">
        <f t="shared" si="144"/>
        <v>5553638</v>
      </c>
      <c r="JH67" s="196">
        <f t="shared" si="144"/>
        <v>4608529.58</v>
      </c>
      <c r="JI67" s="196">
        <f t="shared" si="144"/>
        <v>3631432.92</v>
      </c>
      <c r="JJ67" s="603"/>
      <c r="JK67" s="594"/>
      <c r="JL67" s="594"/>
      <c r="JM67" s="594"/>
      <c r="JN67" s="594"/>
      <c r="JO67" s="594"/>
      <c r="JP67" s="594"/>
      <c r="JQ67" s="594"/>
      <c r="JR67" s="594"/>
      <c r="JS67" s="594"/>
      <c r="JT67" s="594"/>
      <c r="JU67" s="594"/>
      <c r="JV67" s="594"/>
      <c r="JW67" s="604"/>
    </row>
    <row r="68" spans="1:283" x14ac:dyDescent="0.2">
      <c r="D68" s="232"/>
      <c r="E68" s="99"/>
      <c r="F68" s="220"/>
      <c r="G68" s="221"/>
      <c r="H68" s="99"/>
      <c r="I68" s="99"/>
      <c r="J68" s="99"/>
      <c r="K68" s="99"/>
      <c r="L68" s="99"/>
      <c r="M68" s="99"/>
      <c r="N68" s="99"/>
      <c r="O68" s="99"/>
      <c r="P68" s="99"/>
      <c r="Q68" s="99"/>
      <c r="R68" s="99"/>
      <c r="S68" s="99"/>
      <c r="T68" s="99"/>
      <c r="U68" s="99"/>
      <c r="V68" s="99"/>
      <c r="W68" s="99"/>
      <c r="X68" s="99"/>
      <c r="Y68" s="99"/>
      <c r="Z68" s="99"/>
      <c r="AA68" s="99"/>
      <c r="AB68" s="99"/>
      <c r="AC68" s="99"/>
      <c r="AD68" s="99"/>
      <c r="AE68" s="234"/>
      <c r="AF68" s="99"/>
      <c r="AG68" s="99"/>
      <c r="AH68" s="99"/>
      <c r="AI68" s="99"/>
      <c r="AJ68" s="99"/>
      <c r="AK68" s="99"/>
      <c r="AL68" s="99"/>
      <c r="AM68" s="99"/>
      <c r="AN68" s="99"/>
      <c r="AO68" s="99"/>
      <c r="AP68" s="99"/>
      <c r="AQ68" s="99"/>
      <c r="AR68" s="99"/>
      <c r="AS68" s="99"/>
      <c r="AT68" s="99"/>
      <c r="AU68" s="99"/>
      <c r="AV68" s="99"/>
      <c r="AW68" s="99"/>
      <c r="AX68" s="99"/>
      <c r="AY68" s="99"/>
      <c r="AZ68" s="99"/>
      <c r="BA68" s="99"/>
      <c r="BB68" s="99"/>
      <c r="BC68" s="99"/>
      <c r="BD68" s="99"/>
      <c r="BE68" s="99"/>
      <c r="BF68" s="99"/>
      <c r="BG68" s="99"/>
      <c r="BH68" s="99"/>
      <c r="BI68" s="99"/>
      <c r="BJ68" s="99"/>
      <c r="BK68" s="99"/>
      <c r="BL68" s="99"/>
      <c r="BM68" s="99"/>
      <c r="BN68" s="99"/>
      <c r="BO68" s="99"/>
      <c r="BP68" s="99"/>
      <c r="BQ68" s="99"/>
      <c r="BR68" s="76"/>
      <c r="BS68" s="99"/>
      <c r="BT68" s="99"/>
      <c r="BU68" s="99"/>
      <c r="BV68" s="99"/>
      <c r="BW68" s="99"/>
      <c r="BX68" s="99"/>
      <c r="BY68" s="99"/>
      <c r="BZ68" s="99"/>
      <c r="CA68" s="99"/>
      <c r="CB68" s="99"/>
      <c r="CC68" s="99"/>
      <c r="CD68" s="99"/>
      <c r="CE68" s="99"/>
      <c r="CF68" s="99"/>
      <c r="CG68" s="99"/>
      <c r="CH68" s="99"/>
      <c r="CI68" s="99"/>
      <c r="CJ68" s="99"/>
      <c r="CK68" s="99"/>
      <c r="CL68" s="99"/>
      <c r="CN68" s="99"/>
      <c r="CO68" s="76"/>
      <c r="CP68" s="99"/>
      <c r="CQ68" s="99"/>
      <c r="CR68" s="99"/>
      <c r="CS68" s="99"/>
      <c r="CT68" s="99"/>
      <c r="CU68" s="99"/>
      <c r="CV68" s="99"/>
      <c r="CW68" s="222"/>
      <c r="CX68" s="222"/>
      <c r="CY68" s="222"/>
      <c r="CZ68" s="222"/>
      <c r="DA68" s="222"/>
      <c r="DB68" s="222"/>
      <c r="DC68" s="222"/>
      <c r="DD68" s="222"/>
      <c r="DE68" s="222"/>
      <c r="DF68" s="222"/>
      <c r="DG68" s="156"/>
      <c r="DH68" s="156"/>
      <c r="DI68" s="156"/>
      <c r="DJ68" s="156"/>
      <c r="DK68" s="156"/>
      <c r="DL68" s="196"/>
      <c r="DM68" s="196"/>
      <c r="DN68" s="196"/>
      <c r="DO68" s="196"/>
      <c r="DP68" s="196"/>
      <c r="DQ68" s="196"/>
      <c r="DR68" s="196"/>
      <c r="DS68" s="196"/>
      <c r="DT68" s="196"/>
      <c r="DU68" s="196"/>
      <c r="DV68" s="196"/>
      <c r="DW68" s="196"/>
      <c r="DX68" s="196"/>
      <c r="DY68" s="196"/>
      <c r="DZ68" s="196"/>
      <c r="EA68" s="196"/>
      <c r="EB68" s="196"/>
      <c r="EC68" s="196"/>
      <c r="ED68" s="196"/>
      <c r="EE68" s="196"/>
      <c r="EF68" s="196"/>
      <c r="EG68" s="196"/>
      <c r="EH68" s="196"/>
      <c r="EI68" s="196"/>
      <c r="EJ68" s="196"/>
      <c r="EK68" s="196"/>
      <c r="EL68" s="196"/>
      <c r="EM68" s="196"/>
      <c r="EN68" s="196"/>
      <c r="EO68" s="196"/>
      <c r="EP68" s="196"/>
      <c r="EQ68" s="196"/>
      <c r="ER68" s="196"/>
      <c r="ES68" s="196"/>
      <c r="ET68" s="196"/>
      <c r="EU68" s="196"/>
      <c r="EV68" s="196"/>
      <c r="EW68" s="196"/>
      <c r="EX68" s="196"/>
      <c r="EY68" s="196"/>
      <c r="EZ68" s="196"/>
      <c r="FA68" s="196"/>
      <c r="FB68" s="196"/>
      <c r="FC68" s="196"/>
      <c r="FD68" s="196"/>
      <c r="FE68" s="196"/>
      <c r="FF68" s="196"/>
      <c r="FG68" s="196"/>
      <c r="FH68" s="196"/>
      <c r="FI68" s="196"/>
      <c r="FJ68" s="196"/>
      <c r="FK68" s="196"/>
      <c r="FL68" s="196"/>
      <c r="FM68" s="196"/>
      <c r="FN68" s="196"/>
      <c r="FO68" s="196"/>
      <c r="FP68" s="196"/>
      <c r="FQ68" s="196"/>
      <c r="FR68" s="196"/>
      <c r="FS68" s="196"/>
      <c r="FT68" s="196"/>
      <c r="FU68" s="196"/>
      <c r="FV68" s="196"/>
      <c r="FW68" s="196"/>
      <c r="FX68" s="196"/>
      <c r="FY68" s="196"/>
      <c r="FZ68" s="196"/>
      <c r="GA68" s="196"/>
      <c r="GB68" s="196"/>
      <c r="GC68" s="196"/>
      <c r="GD68" s="196"/>
      <c r="GE68" s="196"/>
      <c r="GF68" s="196"/>
      <c r="GG68" s="196"/>
      <c r="GH68" s="196"/>
      <c r="GI68" s="196"/>
      <c r="GJ68" s="196"/>
      <c r="GK68" s="196"/>
      <c r="GL68" s="196"/>
      <c r="GM68" s="196"/>
      <c r="GN68" s="196"/>
      <c r="GO68" s="196"/>
      <c r="GP68" s="196"/>
      <c r="GQ68" s="196"/>
      <c r="GR68" s="196"/>
      <c r="GS68" s="196"/>
      <c r="GT68" s="196"/>
      <c r="GU68" s="196"/>
      <c r="GV68" s="196"/>
      <c r="GW68" s="196"/>
      <c r="GX68" s="196"/>
      <c r="GY68" s="196"/>
      <c r="GZ68" s="196"/>
      <c r="HA68" s="196"/>
      <c r="HB68" s="196"/>
      <c r="HC68" s="196"/>
      <c r="HD68" s="196"/>
      <c r="HE68" s="196"/>
      <c r="HF68" s="196"/>
      <c r="HG68" s="196"/>
      <c r="HH68" s="196"/>
      <c r="HI68" s="196"/>
      <c r="HJ68" s="196"/>
      <c r="HK68" s="196"/>
      <c r="HL68" s="196"/>
      <c r="HM68" s="196"/>
      <c r="HN68" s="196"/>
      <c r="HO68" s="196"/>
      <c r="HP68" s="196"/>
      <c r="HQ68" s="196"/>
      <c r="HR68" s="196"/>
      <c r="HS68" s="196"/>
      <c r="HT68" s="196"/>
      <c r="HU68" s="196"/>
      <c r="HV68" s="196"/>
      <c r="HW68" s="196"/>
      <c r="HX68" s="196"/>
      <c r="HY68" s="196"/>
      <c r="HZ68" s="196"/>
      <c r="IA68" s="196"/>
      <c r="IB68" s="196"/>
      <c r="IC68" s="196"/>
      <c r="ID68" s="196"/>
      <c r="IE68" s="196"/>
      <c r="IF68" s="196"/>
      <c r="IG68" s="196"/>
      <c r="IH68" s="196"/>
      <c r="II68" s="196"/>
      <c r="IJ68" s="196"/>
      <c r="IK68" s="196"/>
      <c r="IL68" s="196"/>
      <c r="IM68" s="196"/>
      <c r="IN68" s="196"/>
      <c r="IO68" s="196"/>
      <c r="IP68" s="196"/>
      <c r="IQ68" s="196"/>
      <c r="IR68" s="196"/>
      <c r="IS68" s="196"/>
      <c r="IT68" s="196"/>
      <c r="IU68" s="196"/>
      <c r="IV68" s="196"/>
      <c r="IW68" s="196"/>
      <c r="IX68" s="196"/>
      <c r="IY68" s="196"/>
      <c r="IZ68" s="196"/>
      <c r="JA68" s="196"/>
      <c r="JB68" s="196"/>
      <c r="JC68" s="196"/>
      <c r="JD68" s="196"/>
      <c r="JE68" s="196"/>
      <c r="JF68" s="196"/>
      <c r="JG68" s="196"/>
      <c r="JH68" s="196"/>
      <c r="JI68" s="196"/>
      <c r="JJ68" s="603"/>
      <c r="JK68" s="594"/>
      <c r="JL68" s="594"/>
      <c r="JM68" s="594"/>
      <c r="JN68" s="594"/>
      <c r="JO68" s="594"/>
      <c r="JP68" s="594"/>
      <c r="JQ68" s="594"/>
      <c r="JR68" s="594"/>
      <c r="JS68" s="594"/>
      <c r="JT68" s="594"/>
      <c r="JU68" s="594"/>
      <c r="JV68" s="594"/>
      <c r="JW68" s="604"/>
    </row>
    <row r="69" spans="1:283" x14ac:dyDescent="0.2">
      <c r="A69" s="47" t="s">
        <v>223</v>
      </c>
      <c r="C69" s="49">
        <v>19100012</v>
      </c>
      <c r="D69" s="76"/>
      <c r="E69" s="76"/>
      <c r="F69" s="76"/>
      <c r="G69" s="76"/>
      <c r="H69" s="76"/>
      <c r="I69" s="76"/>
      <c r="J69" s="76"/>
      <c r="K69" s="76"/>
      <c r="L69" s="76"/>
      <c r="M69" s="76"/>
      <c r="N69" s="76"/>
      <c r="O69" s="76"/>
      <c r="P69" s="76"/>
      <c r="Q69" s="76"/>
      <c r="R69" s="76"/>
      <c r="S69" s="76"/>
      <c r="T69" s="76"/>
      <c r="U69" s="76"/>
      <c r="V69" s="76"/>
      <c r="W69" s="76"/>
      <c r="X69" s="76"/>
      <c r="Y69" s="76"/>
      <c r="Z69" s="76"/>
      <c r="AA69" s="76"/>
      <c r="AB69" s="76"/>
      <c r="AC69" s="76"/>
      <c r="AD69" s="76"/>
      <c r="AE69" s="76"/>
      <c r="AF69" s="76"/>
      <c r="AG69" s="76"/>
      <c r="AH69" s="76"/>
      <c r="AI69" s="76"/>
      <c r="AJ69" s="76"/>
      <c r="AK69" s="76"/>
      <c r="AL69" s="76"/>
      <c r="AM69" s="76"/>
      <c r="AN69" s="76"/>
      <c r="AO69" s="76"/>
      <c r="AP69" s="76"/>
      <c r="AQ69" s="76"/>
      <c r="AR69" s="76"/>
      <c r="AS69" s="76"/>
      <c r="AT69" s="76"/>
      <c r="AU69" s="76"/>
      <c r="AV69" s="76"/>
      <c r="AW69" s="76"/>
      <c r="AX69" s="76"/>
      <c r="AY69" s="76"/>
      <c r="AZ69" s="162"/>
      <c r="BA69" s="162"/>
      <c r="BB69" s="162"/>
      <c r="BC69" s="162"/>
      <c r="BD69" s="162"/>
      <c r="BE69" s="162"/>
      <c r="BF69" s="162"/>
      <c r="BG69" s="162"/>
      <c r="BH69" s="162"/>
      <c r="BI69" s="162"/>
      <c r="BJ69" s="162"/>
      <c r="BK69" s="162"/>
      <c r="BL69" s="162"/>
      <c r="BM69" s="162"/>
      <c r="BN69" s="162"/>
      <c r="BO69" s="162"/>
      <c r="BP69" s="162"/>
      <c r="BQ69" s="162"/>
      <c r="BR69" s="162"/>
      <c r="BS69" s="162"/>
      <c r="BT69" s="162"/>
      <c r="BU69" s="162"/>
      <c r="BV69" s="162"/>
      <c r="BW69" s="162"/>
      <c r="BX69" s="162"/>
      <c r="BY69" s="162"/>
      <c r="BZ69" s="162"/>
      <c r="CA69" s="162"/>
      <c r="CB69" s="162"/>
      <c r="CC69" s="162"/>
      <c r="CD69" s="162"/>
      <c r="CE69" s="162"/>
      <c r="CF69" s="162"/>
      <c r="CG69" s="162"/>
      <c r="CH69" s="162"/>
      <c r="CI69" s="162"/>
      <c r="CJ69" s="162"/>
      <c r="CK69" s="162"/>
      <c r="CL69" s="162"/>
      <c r="CM69" s="162"/>
      <c r="CN69" s="162"/>
      <c r="CO69" s="162"/>
      <c r="CP69" s="162"/>
      <c r="CQ69" s="162"/>
      <c r="CR69" s="162"/>
      <c r="CS69" s="162"/>
      <c r="CT69" s="162"/>
      <c r="CU69" s="162"/>
      <c r="CV69" s="162"/>
      <c r="CW69" s="162"/>
      <c r="CX69" s="162"/>
      <c r="CY69" s="162"/>
      <c r="CZ69" s="162"/>
      <c r="DA69" s="162"/>
      <c r="DB69" s="162"/>
      <c r="DC69" s="162"/>
      <c r="DD69" s="162"/>
      <c r="DE69" s="162"/>
      <c r="DF69" s="162"/>
      <c r="DG69" s="162"/>
      <c r="DH69" s="162"/>
      <c r="DI69" s="162"/>
      <c r="DJ69" s="162"/>
      <c r="DK69" s="162"/>
      <c r="DL69" s="196"/>
      <c r="DM69" s="196"/>
      <c r="DN69" s="196"/>
      <c r="DO69" s="196"/>
      <c r="DP69" s="196"/>
      <c r="DQ69" s="196"/>
      <c r="DR69" s="196"/>
      <c r="DS69" s="196"/>
      <c r="DT69" s="196"/>
      <c r="DU69" s="196"/>
      <c r="DV69" s="196"/>
      <c r="DW69" s="196"/>
      <c r="DX69" s="196"/>
      <c r="DY69" s="196"/>
      <c r="DZ69" s="196"/>
      <c r="EA69" s="196"/>
      <c r="EB69" s="196"/>
      <c r="EC69" s="196"/>
      <c r="ED69" s="196"/>
      <c r="EE69" s="196"/>
      <c r="EF69" s="196"/>
      <c r="EG69" s="196"/>
      <c r="EH69" s="196"/>
      <c r="EI69" s="196"/>
      <c r="EJ69" s="196"/>
      <c r="EK69" s="196"/>
      <c r="EL69" s="196"/>
      <c r="EM69" s="196"/>
      <c r="EN69" s="196"/>
      <c r="EO69" s="196"/>
      <c r="EP69" s="196"/>
      <c r="EQ69" s="196"/>
      <c r="ER69" s="196"/>
      <c r="ES69" s="196"/>
      <c r="ET69" s="196"/>
      <c r="EU69" s="196"/>
      <c r="EV69" s="196"/>
      <c r="EW69" s="196"/>
      <c r="EX69" s="196"/>
      <c r="EY69" s="196"/>
      <c r="EZ69" s="196"/>
      <c r="FA69" s="196"/>
      <c r="FB69" s="196"/>
      <c r="FC69" s="196"/>
      <c r="FD69" s="196"/>
      <c r="FE69" s="196"/>
      <c r="FF69" s="196"/>
      <c r="FG69" s="196"/>
      <c r="FH69" s="196"/>
      <c r="FI69" s="196"/>
      <c r="FJ69" s="196"/>
      <c r="FK69" s="196"/>
      <c r="FL69" s="196"/>
      <c r="FM69" s="196"/>
      <c r="FN69" s="196"/>
      <c r="FO69" s="196"/>
      <c r="FP69" s="196"/>
      <c r="FQ69" s="196"/>
      <c r="FR69" s="196"/>
      <c r="FS69" s="196"/>
      <c r="FT69" s="196"/>
      <c r="FU69" s="196"/>
      <c r="FV69" s="196"/>
      <c r="FW69" s="196"/>
      <c r="FX69" s="196"/>
      <c r="FY69" s="196"/>
      <c r="FZ69" s="196"/>
      <c r="GA69" s="196"/>
      <c r="GB69" s="196"/>
      <c r="GC69" s="196"/>
      <c r="GD69" s="196"/>
      <c r="GE69" s="196"/>
      <c r="GF69" s="196"/>
      <c r="GG69" s="196"/>
      <c r="GH69" s="196"/>
      <c r="GI69" s="196"/>
      <c r="GJ69" s="196"/>
      <c r="GK69" s="196"/>
      <c r="GL69" s="196"/>
      <c r="GM69" s="196"/>
      <c r="GN69" s="196"/>
      <c r="GO69" s="196"/>
      <c r="GP69" s="196"/>
      <c r="GQ69" s="196"/>
      <c r="GR69" s="196"/>
      <c r="GS69" s="196"/>
      <c r="GT69" s="196"/>
      <c r="GU69" s="196"/>
      <c r="GV69" s="196"/>
      <c r="GW69" s="196"/>
      <c r="GX69" s="196"/>
      <c r="GY69" s="196"/>
      <c r="GZ69" s="196"/>
      <c r="HA69" s="196"/>
      <c r="HB69" s="196"/>
      <c r="HC69" s="196"/>
      <c r="HD69" s="196"/>
      <c r="HE69" s="196"/>
      <c r="HF69" s="196"/>
      <c r="HG69" s="196"/>
      <c r="HH69" s="196"/>
      <c r="HI69" s="196"/>
      <c r="HJ69" s="196"/>
      <c r="HK69" s="196"/>
      <c r="HL69" s="196"/>
      <c r="HM69" s="196"/>
      <c r="HN69" s="196"/>
      <c r="HO69" s="196"/>
      <c r="HP69" s="196"/>
      <c r="HQ69" s="196"/>
      <c r="HR69" s="196"/>
      <c r="HS69" s="196"/>
      <c r="HT69" s="196"/>
      <c r="HU69" s="196"/>
      <c r="HV69" s="196"/>
      <c r="HW69" s="196"/>
      <c r="HX69" s="196"/>
      <c r="HY69" s="196"/>
      <c r="HZ69" s="196"/>
      <c r="IA69" s="196"/>
      <c r="IB69" s="196"/>
      <c r="IC69" s="196"/>
      <c r="ID69" s="196"/>
      <c r="IE69" s="196"/>
      <c r="IF69" s="196"/>
      <c r="IG69" s="196"/>
      <c r="IH69" s="196"/>
      <c r="II69" s="196"/>
      <c r="IJ69" s="196"/>
      <c r="IK69" s="196"/>
      <c r="IL69" s="196"/>
      <c r="IM69" s="196"/>
      <c r="IN69" s="196"/>
      <c r="IO69" s="196"/>
      <c r="IP69" s="196"/>
      <c r="IQ69" s="196"/>
      <c r="IR69" s="196"/>
      <c r="IS69" s="196"/>
      <c r="IT69" s="196"/>
      <c r="IU69" s="196"/>
      <c r="IV69" s="196"/>
      <c r="IW69" s="196"/>
      <c r="IX69" s="196"/>
      <c r="IY69" s="196"/>
      <c r="IZ69" s="196"/>
      <c r="JA69" s="196"/>
      <c r="JB69" s="196"/>
      <c r="JC69" s="196"/>
      <c r="JD69" s="196"/>
      <c r="JE69" s="196"/>
      <c r="JF69" s="196"/>
      <c r="JG69" s="196"/>
      <c r="JH69" s="196"/>
      <c r="JI69" s="196"/>
      <c r="JJ69" s="603"/>
      <c r="JK69" s="594"/>
      <c r="JL69" s="594"/>
      <c r="JM69" s="594"/>
      <c r="JN69" s="594"/>
      <c r="JO69" s="594"/>
      <c r="JP69" s="594"/>
      <c r="JQ69" s="594"/>
      <c r="JR69" s="594"/>
      <c r="JS69" s="594"/>
      <c r="JT69" s="594"/>
      <c r="JU69" s="594"/>
      <c r="JV69" s="594"/>
      <c r="JW69" s="604"/>
    </row>
    <row r="70" spans="1:283" x14ac:dyDescent="0.2">
      <c r="B70" s="49" t="s">
        <v>204</v>
      </c>
      <c r="D70" s="76">
        <v>1588024.97</v>
      </c>
      <c r="E70" s="76">
        <f>+D78</f>
        <v>6582659.4399999995</v>
      </c>
      <c r="F70" s="76">
        <f>+E78</f>
        <v>5149738.0699999994</v>
      </c>
      <c r="G70" s="76">
        <f>+F78</f>
        <v>9736881.959999999</v>
      </c>
      <c r="H70" s="76">
        <f>+G78</f>
        <v>9465493.7632345539</v>
      </c>
      <c r="I70" s="76">
        <f t="shared" ref="I70:AA70" si="145">ROUND(+H78,2)</f>
        <v>8173201.3600000003</v>
      </c>
      <c r="J70" s="76">
        <f t="shared" si="145"/>
        <v>524523.13</v>
      </c>
      <c r="K70" s="76">
        <f t="shared" si="145"/>
        <v>-5891876.8600000003</v>
      </c>
      <c r="L70" s="76">
        <f t="shared" si="145"/>
        <v>-10979374.390000001</v>
      </c>
      <c r="M70" s="76">
        <f t="shared" si="145"/>
        <v>-16753543.960000001</v>
      </c>
      <c r="N70" s="76">
        <f t="shared" si="145"/>
        <v>-18109970.579999998</v>
      </c>
      <c r="O70" s="76">
        <f t="shared" si="145"/>
        <v>-16625041.869999999</v>
      </c>
      <c r="P70" s="76">
        <f t="shared" si="145"/>
        <v>-11933883.35</v>
      </c>
      <c r="Q70" s="76">
        <f t="shared" si="145"/>
        <v>-5815922.6699999999</v>
      </c>
      <c r="R70" s="76">
        <f t="shared" si="145"/>
        <v>-761260.19</v>
      </c>
      <c r="S70" s="76">
        <f t="shared" si="145"/>
        <v>3474860.95</v>
      </c>
      <c r="T70" s="76">
        <f t="shared" si="145"/>
        <v>4513502.49</v>
      </c>
      <c r="U70" s="76">
        <f t="shared" si="145"/>
        <v>2972009.22</v>
      </c>
      <c r="V70" s="76">
        <f>ROUND(+U78,2)</f>
        <v>-595559.25</v>
      </c>
      <c r="W70" s="76">
        <f t="shared" si="145"/>
        <v>1285637.8600000001</v>
      </c>
      <c r="X70" s="76">
        <f t="shared" si="145"/>
        <v>-2473429.0699999998</v>
      </c>
      <c r="Y70" s="76">
        <f t="shared" si="145"/>
        <v>-3511047.84</v>
      </c>
      <c r="Z70" s="76">
        <f>ROUND(+Y78,2)</f>
        <v>-4104772.36</v>
      </c>
      <c r="AA70" s="76">
        <f t="shared" si="145"/>
        <v>-2009785.02</v>
      </c>
      <c r="AB70" s="76">
        <f>+AA78</f>
        <v>2741768.1679445463</v>
      </c>
      <c r="AC70" s="76">
        <f>+AB78</f>
        <v>7865588.6069445461</v>
      </c>
      <c r="AD70" s="76">
        <f>+AC78</f>
        <v>12194523.546944547</v>
      </c>
      <c r="AE70" s="76">
        <f t="shared" ref="AE70:AM70" si="146">+AD78</f>
        <v>16933402.656944547</v>
      </c>
      <c r="AF70" s="76">
        <f t="shared" si="146"/>
        <v>13097949.356944546</v>
      </c>
      <c r="AG70" s="76">
        <f t="shared" si="146"/>
        <v>8583069.6869445462</v>
      </c>
      <c r="AH70" s="76">
        <f t="shared" si="146"/>
        <v>4214314.8869445464</v>
      </c>
      <c r="AI70" s="76">
        <f t="shared" si="146"/>
        <v>-1264872.9630554533</v>
      </c>
      <c r="AJ70" s="76">
        <f t="shared" si="146"/>
        <v>-4362046.3830554532</v>
      </c>
      <c r="AK70" s="76">
        <f t="shared" si="146"/>
        <v>-5712635.0630554538</v>
      </c>
      <c r="AL70" s="76">
        <f t="shared" si="146"/>
        <v>-3875780.5730554536</v>
      </c>
      <c r="AM70" s="76">
        <f t="shared" si="146"/>
        <v>-522518.99305545352</v>
      </c>
      <c r="AN70" s="76">
        <f>+AM78</f>
        <v>3766785.0469445465</v>
      </c>
      <c r="AO70" s="76">
        <f>+AN78</f>
        <v>8723362.9969445467</v>
      </c>
      <c r="AP70" s="76">
        <f>+AO78</f>
        <v>13464257.476944547</v>
      </c>
      <c r="AQ70" s="76">
        <f>AP78</f>
        <v>17594509.646944545</v>
      </c>
      <c r="AR70" s="76">
        <f>+AQ78</f>
        <v>14864994.622064564</v>
      </c>
      <c r="AS70" s="76">
        <f>+AR78</f>
        <v>13536491.302064564</v>
      </c>
      <c r="AT70" s="76">
        <f t="shared" ref="AT70:BQ70" si="147">+AS78</f>
        <v>10162336.362064563</v>
      </c>
      <c r="AU70" s="76">
        <f t="shared" si="147"/>
        <v>5251216.1120645627</v>
      </c>
      <c r="AV70" s="76">
        <f t="shared" si="147"/>
        <v>2501977.0820645625</v>
      </c>
      <c r="AW70" s="76">
        <f t="shared" si="147"/>
        <v>3854350.3320645625</v>
      </c>
      <c r="AX70" s="76">
        <f t="shared" si="147"/>
        <v>4666461.4120645626</v>
      </c>
      <c r="AY70" s="76">
        <f t="shared" si="147"/>
        <v>8141879.1720645633</v>
      </c>
      <c r="AZ70" s="162">
        <f t="shared" si="147"/>
        <v>6143930.2720645629</v>
      </c>
      <c r="BA70" s="162">
        <f t="shared" si="147"/>
        <v>10500617.862064563</v>
      </c>
      <c r="BB70" s="162">
        <f t="shared" si="147"/>
        <v>14644081.872064563</v>
      </c>
      <c r="BC70" s="162">
        <f t="shared" si="147"/>
        <v>18029288.402064562</v>
      </c>
      <c r="BD70" s="162">
        <f t="shared" si="147"/>
        <v>11540972.062064562</v>
      </c>
      <c r="BE70" s="162">
        <f t="shared" si="147"/>
        <v>9477201.4020645618</v>
      </c>
      <c r="BF70" s="162">
        <f t="shared" si="147"/>
        <v>5769416.272064562</v>
      </c>
      <c r="BG70" s="162">
        <f t="shared" si="147"/>
        <v>3415611.2520645619</v>
      </c>
      <c r="BH70" s="162">
        <f t="shared" si="147"/>
        <v>657937.75206456194</v>
      </c>
      <c r="BI70" s="162">
        <f t="shared" si="147"/>
        <v>-626156.37793543818</v>
      </c>
      <c r="BJ70" s="162">
        <f t="shared" si="147"/>
        <v>695436.4620645619</v>
      </c>
      <c r="BK70" s="162">
        <f t="shared" si="147"/>
        <v>3994722.9220645619</v>
      </c>
      <c r="BL70" s="162">
        <f t="shared" si="147"/>
        <v>8667182.0120645612</v>
      </c>
      <c r="BM70" s="162">
        <f t="shared" si="147"/>
        <v>13554048.442064561</v>
      </c>
      <c r="BN70" s="162">
        <f t="shared" si="147"/>
        <v>18505601.30206456</v>
      </c>
      <c r="BO70" s="162">
        <f t="shared" si="147"/>
        <v>22814355.772064559</v>
      </c>
      <c r="BP70" s="162">
        <f t="shared" si="147"/>
        <v>11307013.272064559</v>
      </c>
      <c r="BQ70" s="162">
        <f t="shared" si="147"/>
        <v>7704419.2820645589</v>
      </c>
      <c r="BR70" s="215">
        <v>1503462.33</v>
      </c>
      <c r="BS70" s="162">
        <f>ROUND(+BR78,2)</f>
        <v>-6183149.46</v>
      </c>
      <c r="BT70" s="162">
        <f t="shared" ref="BT70:EE70" si="148">ROUND(+BS78,2)</f>
        <v>-5000919.9800000004</v>
      </c>
      <c r="BU70" s="162">
        <f t="shared" si="148"/>
        <v>-5614088.7800000003</v>
      </c>
      <c r="BV70" s="162">
        <f t="shared" si="148"/>
        <v>-7281013.5599999996</v>
      </c>
      <c r="BW70" s="162">
        <f t="shared" si="148"/>
        <v>-3392870.63</v>
      </c>
      <c r="BX70" s="162">
        <f t="shared" si="148"/>
        <v>1711998.95</v>
      </c>
      <c r="BY70" s="162">
        <f t="shared" si="148"/>
        <v>7915220.7400000002</v>
      </c>
      <c r="BZ70" s="162">
        <f t="shared" si="148"/>
        <v>14019578.050000001</v>
      </c>
      <c r="CA70" s="162">
        <f t="shared" si="148"/>
        <v>19143605.91</v>
      </c>
      <c r="CB70" s="162">
        <f t="shared" si="148"/>
        <v>13886149.810000001</v>
      </c>
      <c r="CC70" s="162">
        <f t="shared" si="148"/>
        <v>12186223.99</v>
      </c>
      <c r="CD70" s="162">
        <f t="shared" si="148"/>
        <v>7202820.2199999997</v>
      </c>
      <c r="CE70" s="162">
        <f t="shared" si="148"/>
        <v>829214.1</v>
      </c>
      <c r="CF70" s="162">
        <f t="shared" si="148"/>
        <v>-2077507.92</v>
      </c>
      <c r="CG70" s="162">
        <f t="shared" si="148"/>
        <v>-6182522.1600000001</v>
      </c>
      <c r="CH70" s="162">
        <f t="shared" si="148"/>
        <v>-6665349.9800000004</v>
      </c>
      <c r="CI70" s="162">
        <f t="shared" si="148"/>
        <v>-2817107.44</v>
      </c>
      <c r="CJ70" s="162">
        <f t="shared" si="148"/>
        <v>1628558.77</v>
      </c>
      <c r="CK70" s="162">
        <f t="shared" si="148"/>
        <v>7685713.8799999999</v>
      </c>
      <c r="CL70" s="162">
        <f t="shared" si="148"/>
        <v>13263418.949999999</v>
      </c>
      <c r="CM70" s="162">
        <f t="shared" si="148"/>
        <v>19750679.460000001</v>
      </c>
      <c r="CN70" s="162">
        <f t="shared" si="148"/>
        <v>14348846.65</v>
      </c>
      <c r="CO70" s="162">
        <f t="shared" si="148"/>
        <v>14803911.35</v>
      </c>
      <c r="CP70" s="162">
        <f t="shared" si="148"/>
        <v>7233570.6699999999</v>
      </c>
      <c r="CQ70" s="162">
        <f t="shared" si="148"/>
        <v>1251613.48</v>
      </c>
      <c r="CR70" s="162">
        <f t="shared" si="148"/>
        <v>-1871992.83</v>
      </c>
      <c r="CS70" s="162">
        <f t="shared" si="148"/>
        <v>-4970628.6900000004</v>
      </c>
      <c r="CT70" s="162">
        <f t="shared" si="148"/>
        <v>-3810468.23</v>
      </c>
      <c r="CU70" s="162">
        <f t="shared" si="148"/>
        <v>370044.73</v>
      </c>
      <c r="CV70" s="162">
        <f t="shared" si="148"/>
        <v>2976301.14</v>
      </c>
      <c r="CW70" s="162">
        <f t="shared" si="148"/>
        <v>9177086.0500000007</v>
      </c>
      <c r="CX70" s="162">
        <f t="shared" si="148"/>
        <v>14606652.279999999</v>
      </c>
      <c r="CY70" s="162">
        <f t="shared" si="148"/>
        <v>19970773.25</v>
      </c>
      <c r="CZ70" s="162">
        <f t="shared" si="148"/>
        <v>13233601.25</v>
      </c>
      <c r="DA70" s="162">
        <f t="shared" si="148"/>
        <v>11026504.630000001</v>
      </c>
      <c r="DB70" s="162">
        <f t="shared" si="148"/>
        <v>3767836.86</v>
      </c>
      <c r="DC70" s="162">
        <f t="shared" si="148"/>
        <v>3110581.82</v>
      </c>
      <c r="DD70" s="162">
        <f t="shared" si="148"/>
        <v>2964627.24</v>
      </c>
      <c r="DE70" s="162">
        <f t="shared" si="148"/>
        <v>2725763.85</v>
      </c>
      <c r="DF70" s="162">
        <f t="shared" si="148"/>
        <v>3476120.39</v>
      </c>
      <c r="DG70" s="162">
        <f t="shared" si="148"/>
        <v>6197076.4500000002</v>
      </c>
      <c r="DH70" s="162">
        <f t="shared" si="148"/>
        <v>10777915.380000001</v>
      </c>
      <c r="DI70" s="162">
        <f t="shared" si="148"/>
        <v>16619058.17</v>
      </c>
      <c r="DJ70" s="162">
        <f t="shared" si="148"/>
        <v>21568756.870000001</v>
      </c>
      <c r="DK70" s="162">
        <f t="shared" si="148"/>
        <v>26763111</v>
      </c>
      <c r="DL70" s="196">
        <f t="shared" si="148"/>
        <v>29201197.93</v>
      </c>
      <c r="DM70" s="196">
        <f t="shared" si="148"/>
        <v>10010392.359999999</v>
      </c>
      <c r="DN70" s="196">
        <f t="shared" si="148"/>
        <v>5076255.26</v>
      </c>
      <c r="DO70" s="196">
        <f t="shared" si="148"/>
        <v>-608500.51</v>
      </c>
      <c r="DP70" s="196">
        <f t="shared" si="148"/>
        <v>-5622920.6799999997</v>
      </c>
      <c r="DQ70" s="196">
        <f t="shared" si="148"/>
        <v>-8274598.5300000003</v>
      </c>
      <c r="DR70" s="196">
        <f t="shared" si="148"/>
        <v>-10434879.529999999</v>
      </c>
      <c r="DS70" s="196">
        <f t="shared" si="148"/>
        <v>-9000140.7100000009</v>
      </c>
      <c r="DT70" s="196">
        <f t="shared" si="148"/>
        <v>-4881008.8600000003</v>
      </c>
      <c r="DU70" s="196">
        <f t="shared" si="148"/>
        <v>1070838.73</v>
      </c>
      <c r="DV70" s="196">
        <f t="shared" si="148"/>
        <v>6048401.96</v>
      </c>
      <c r="DW70" s="196">
        <f t="shared" si="148"/>
        <v>6370851.0199999996</v>
      </c>
      <c r="DX70" s="196">
        <f t="shared" si="148"/>
        <v>8229609.21</v>
      </c>
      <c r="DY70" s="196">
        <f t="shared" si="148"/>
        <v>2336291.64</v>
      </c>
      <c r="DZ70" s="196">
        <f t="shared" si="148"/>
        <v>-4340949.49</v>
      </c>
      <c r="EA70" s="196">
        <f t="shared" si="148"/>
        <v>-12381228.109999999</v>
      </c>
      <c r="EB70" s="196">
        <f t="shared" si="148"/>
        <v>-17594177.530000001</v>
      </c>
      <c r="EC70" s="196">
        <f t="shared" si="148"/>
        <v>-24187297.899999999</v>
      </c>
      <c r="ED70" s="196">
        <f t="shared" si="148"/>
        <v>-23825985.899999999</v>
      </c>
      <c r="EE70" s="196">
        <f t="shared" si="148"/>
        <v>-21271461.579999998</v>
      </c>
      <c r="EF70" s="196">
        <f t="shared" ref="EF70:GQ70" si="149">ROUND(+EE78,2)</f>
        <v>-17174306.859999999</v>
      </c>
      <c r="EG70" s="196">
        <f t="shared" si="149"/>
        <v>-11635496.6</v>
      </c>
      <c r="EH70" s="196">
        <f t="shared" si="149"/>
        <v>-5613092.3700000001</v>
      </c>
      <c r="EI70" s="196">
        <f t="shared" si="149"/>
        <v>-337628.92</v>
      </c>
      <c r="EJ70" s="196">
        <f t="shared" si="149"/>
        <v>861777.57</v>
      </c>
      <c r="EK70" s="196">
        <f t="shared" si="149"/>
        <v>-1870320.56</v>
      </c>
      <c r="EL70" s="196">
        <f t="shared" si="149"/>
        <v>-8416253.8300000001</v>
      </c>
      <c r="EM70" s="196">
        <f t="shared" si="149"/>
        <v>-17908154.890000001</v>
      </c>
      <c r="EN70" s="196">
        <f t="shared" si="149"/>
        <v>-22407046.52</v>
      </c>
      <c r="EO70" s="196">
        <f t="shared" si="149"/>
        <v>-24081421.309999999</v>
      </c>
      <c r="EP70" s="196">
        <f t="shared" si="149"/>
        <v>-23994087.600000001</v>
      </c>
      <c r="EQ70" s="196">
        <f t="shared" si="149"/>
        <v>-20045520.300000001</v>
      </c>
      <c r="ER70" s="196">
        <f t="shared" si="149"/>
        <v>-14246754.1</v>
      </c>
      <c r="ES70" s="196">
        <f t="shared" si="149"/>
        <v>-7547667.3399999999</v>
      </c>
      <c r="ET70" s="196">
        <f t="shared" si="149"/>
        <v>-526099.24</v>
      </c>
      <c r="EU70" s="196">
        <f t="shared" si="149"/>
        <v>4766846.78</v>
      </c>
      <c r="EV70" s="196">
        <f t="shared" si="149"/>
        <v>5260686.53</v>
      </c>
      <c r="EW70" s="196">
        <f t="shared" si="149"/>
        <v>2151287.27</v>
      </c>
      <c r="EX70" s="196">
        <f t="shared" si="149"/>
        <v>-7362405.4299999997</v>
      </c>
      <c r="EY70" s="196">
        <f t="shared" si="149"/>
        <v>-14433551.67</v>
      </c>
      <c r="EZ70" s="196">
        <f t="shared" si="149"/>
        <v>-22077829.420000002</v>
      </c>
      <c r="FA70" s="196">
        <f t="shared" si="149"/>
        <v>-24539980.68</v>
      </c>
      <c r="FB70" s="196">
        <f t="shared" si="149"/>
        <v>-23444566.859999999</v>
      </c>
      <c r="FC70" s="196">
        <f t="shared" si="149"/>
        <v>-20385273.760000002</v>
      </c>
      <c r="FD70" s="196">
        <f t="shared" si="149"/>
        <v>-14837726.08</v>
      </c>
      <c r="FE70" s="196">
        <f t="shared" si="149"/>
        <v>-8469001.5500000007</v>
      </c>
      <c r="FF70" s="196">
        <f t="shared" si="149"/>
        <v>-2017902.33</v>
      </c>
      <c r="FG70" s="196">
        <f t="shared" si="149"/>
        <v>3815542.96</v>
      </c>
      <c r="FH70" s="196">
        <f t="shared" si="149"/>
        <v>7366194.6699999999</v>
      </c>
      <c r="FI70" s="196">
        <f t="shared" si="149"/>
        <v>3703443.97</v>
      </c>
      <c r="FJ70" s="196">
        <f t="shared" si="149"/>
        <v>-690244.91</v>
      </c>
      <c r="FK70" s="196">
        <f t="shared" si="149"/>
        <v>-3947216.53</v>
      </c>
      <c r="FL70" s="196">
        <f t="shared" si="149"/>
        <v>-4959661.24</v>
      </c>
      <c r="FM70" s="196">
        <f t="shared" si="149"/>
        <v>-4754414.43</v>
      </c>
      <c r="FN70" s="196">
        <f t="shared" si="149"/>
        <v>-4048870.01</v>
      </c>
      <c r="FO70" s="196">
        <f t="shared" si="149"/>
        <v>86784.05</v>
      </c>
      <c r="FP70" s="196">
        <f t="shared" si="149"/>
        <v>5814613.9900000002</v>
      </c>
      <c r="FQ70" s="196">
        <f t="shared" si="149"/>
        <v>10972834.76</v>
      </c>
      <c r="FR70" s="196">
        <f t="shared" si="149"/>
        <v>15960040.77</v>
      </c>
      <c r="FS70" s="196">
        <f t="shared" si="149"/>
        <v>23824579.530000001</v>
      </c>
      <c r="FT70" s="196">
        <f t="shared" si="149"/>
        <v>27234431.710000001</v>
      </c>
      <c r="FU70" s="196">
        <f t="shared" si="149"/>
        <v>15794015.01</v>
      </c>
      <c r="FV70" s="196">
        <f t="shared" si="149"/>
        <v>10034409.93</v>
      </c>
      <c r="FW70" s="196">
        <f t="shared" si="149"/>
        <v>4238992.45</v>
      </c>
      <c r="FX70" s="196">
        <f t="shared" si="149"/>
        <v>2541998</v>
      </c>
      <c r="FY70" s="196">
        <f t="shared" si="149"/>
        <v>1324879.3799999999</v>
      </c>
      <c r="FZ70" s="196">
        <f t="shared" si="149"/>
        <v>3706753.43</v>
      </c>
      <c r="GA70" s="196">
        <f t="shared" si="149"/>
        <v>7960029.9400000004</v>
      </c>
      <c r="GB70" s="196">
        <f t="shared" si="149"/>
        <v>13218821.789999999</v>
      </c>
      <c r="GC70" s="196">
        <f t="shared" si="149"/>
        <v>19058582.629999999</v>
      </c>
      <c r="GD70" s="196">
        <f t="shared" si="149"/>
        <v>25541747.66</v>
      </c>
      <c r="GE70" s="196">
        <f t="shared" si="149"/>
        <v>30439276.719999999</v>
      </c>
      <c r="GF70" s="196">
        <f t="shared" si="149"/>
        <v>32727247.800000001</v>
      </c>
      <c r="GG70" s="196">
        <f t="shared" si="149"/>
        <v>15321503.060000001</v>
      </c>
      <c r="GH70" s="196">
        <f t="shared" si="149"/>
        <v>6595868.7699999996</v>
      </c>
      <c r="GI70" s="196">
        <f t="shared" si="149"/>
        <v>-3451783.86</v>
      </c>
      <c r="GJ70" s="196">
        <f t="shared" si="149"/>
        <v>-10044571.9</v>
      </c>
      <c r="GK70" s="196">
        <f t="shared" si="149"/>
        <v>-14028382.51</v>
      </c>
      <c r="GL70" s="196">
        <f t="shared" si="149"/>
        <v>-15074048.130000001</v>
      </c>
      <c r="GM70" s="196">
        <f t="shared" si="149"/>
        <v>-12725871.98</v>
      </c>
      <c r="GN70" s="196">
        <f t="shared" si="149"/>
        <v>-7350443.2800000003</v>
      </c>
      <c r="GO70" s="196">
        <f t="shared" si="149"/>
        <v>-1431686.12</v>
      </c>
      <c r="GP70" s="196">
        <f t="shared" si="149"/>
        <v>4707235.2300000004</v>
      </c>
      <c r="GQ70" s="196">
        <f t="shared" si="149"/>
        <v>9929333.4700000007</v>
      </c>
      <c r="GR70" s="196">
        <f t="shared" ref="GR70:IX70" si="150">ROUND(+GQ78,2)</f>
        <v>10966404.59</v>
      </c>
      <c r="GS70" s="196">
        <f t="shared" si="150"/>
        <v>8424517.2200000007</v>
      </c>
      <c r="GT70" s="196">
        <f t="shared" si="150"/>
        <v>630515.52</v>
      </c>
      <c r="GU70" s="196">
        <f t="shared" si="150"/>
        <v>-4216486.12</v>
      </c>
      <c r="GV70" s="196">
        <f t="shared" si="150"/>
        <v>-10216957.43</v>
      </c>
      <c r="GW70" s="196">
        <f t="shared" si="150"/>
        <v>-13686696.32</v>
      </c>
      <c r="GX70" s="196">
        <f t="shared" si="150"/>
        <v>-13931829.720000001</v>
      </c>
      <c r="GY70" s="196">
        <f t="shared" si="150"/>
        <v>-9169059.7300000004</v>
      </c>
      <c r="GZ70" s="196">
        <f t="shared" si="150"/>
        <v>-4155658.75</v>
      </c>
      <c r="HA70" s="196">
        <f t="shared" si="150"/>
        <v>2398821.84</v>
      </c>
      <c r="HB70" s="196">
        <f t="shared" si="150"/>
        <v>8411939.8100000005</v>
      </c>
      <c r="HC70" s="196">
        <f t="shared" si="150"/>
        <v>13780230.35</v>
      </c>
      <c r="HD70" s="196">
        <f t="shared" si="150"/>
        <v>15254201.15</v>
      </c>
      <c r="HE70" s="196">
        <f t="shared" si="150"/>
        <v>13727081.83</v>
      </c>
      <c r="HF70" s="196">
        <f t="shared" si="150"/>
        <v>6663061.3300000001</v>
      </c>
      <c r="HG70" s="196">
        <f t="shared" si="150"/>
        <v>1535552.73</v>
      </c>
      <c r="HH70" s="196">
        <f t="shared" si="150"/>
        <v>-8072797.7599999998</v>
      </c>
      <c r="HI70" s="196">
        <f t="shared" si="150"/>
        <v>-10829832.539999999</v>
      </c>
      <c r="HJ70" s="196">
        <f t="shared" si="150"/>
        <v>-10307200.23</v>
      </c>
      <c r="HK70" s="196">
        <f t="shared" si="150"/>
        <v>-6287475.8799999999</v>
      </c>
      <c r="HL70" s="196">
        <f t="shared" si="150"/>
        <v>-812306.82</v>
      </c>
      <c r="HM70" s="196">
        <f t="shared" si="150"/>
        <v>5151877.28</v>
      </c>
      <c r="HN70" s="196">
        <f t="shared" si="150"/>
        <v>11379637.699999999</v>
      </c>
      <c r="HO70" s="196">
        <f t="shared" si="150"/>
        <v>16414945.93</v>
      </c>
      <c r="HP70" s="196">
        <f t="shared" si="150"/>
        <v>15982178.32</v>
      </c>
      <c r="HQ70" s="196">
        <f t="shared" si="150"/>
        <v>13192998.52</v>
      </c>
      <c r="HR70" s="196">
        <f t="shared" si="150"/>
        <v>5831506.6799999997</v>
      </c>
      <c r="HS70" s="196">
        <f t="shared" si="150"/>
        <v>-1504160.38</v>
      </c>
      <c r="HT70" s="196">
        <f t="shared" si="150"/>
        <v>-7730459.1299999999</v>
      </c>
      <c r="HU70" s="196">
        <f t="shared" si="150"/>
        <v>-12940519.84</v>
      </c>
      <c r="HV70" s="196">
        <f t="shared" si="150"/>
        <v>-12580368.93</v>
      </c>
      <c r="HW70" s="196">
        <f t="shared" si="150"/>
        <v>-8232849.2400000002</v>
      </c>
      <c r="HX70" s="196">
        <f t="shared" si="150"/>
        <v>-3291147.28</v>
      </c>
      <c r="HY70" s="196">
        <f t="shared" si="150"/>
        <v>3521847.31</v>
      </c>
      <c r="HZ70" s="196">
        <f t="shared" si="150"/>
        <v>10626618.17</v>
      </c>
      <c r="IA70" s="196">
        <f t="shared" si="150"/>
        <v>16838938.699999999</v>
      </c>
      <c r="IB70" s="196">
        <f t="shared" si="150"/>
        <v>18801089.120000001</v>
      </c>
      <c r="IC70" s="196">
        <f t="shared" si="150"/>
        <v>12313441.07</v>
      </c>
      <c r="ID70" s="196">
        <f t="shared" si="150"/>
        <v>5803339.4000000004</v>
      </c>
      <c r="IE70" s="196">
        <f t="shared" si="150"/>
        <v>-752662.69</v>
      </c>
      <c r="IF70" s="196">
        <f t="shared" si="150"/>
        <v>-8913946.4900000002</v>
      </c>
      <c r="IG70" s="196">
        <f t="shared" si="150"/>
        <v>-14113523.449999999</v>
      </c>
      <c r="IH70" s="196">
        <f t="shared" si="150"/>
        <v>-13853508.16</v>
      </c>
      <c r="II70" s="196">
        <f t="shared" si="150"/>
        <v>-9991213.8200000003</v>
      </c>
      <c r="IJ70" s="196">
        <f t="shared" si="150"/>
        <v>-4058110.54</v>
      </c>
      <c r="IK70" s="196">
        <f t="shared" si="150"/>
        <v>3196593.87</v>
      </c>
      <c r="IL70" s="196">
        <f t="shared" si="150"/>
        <v>10103136.710000001</v>
      </c>
      <c r="IM70" s="196">
        <f t="shared" si="150"/>
        <v>15748718.609999999</v>
      </c>
      <c r="IN70" s="196">
        <f t="shared" si="150"/>
        <v>16454483.41</v>
      </c>
      <c r="IO70" s="196">
        <f t="shared" si="150"/>
        <v>13684726.25</v>
      </c>
      <c r="IP70" s="196">
        <f t="shared" si="150"/>
        <v>4806904.46</v>
      </c>
      <c r="IQ70" s="196">
        <f t="shared" si="150"/>
        <v>-3504175.46</v>
      </c>
      <c r="IR70" s="196">
        <f t="shared" si="150"/>
        <v>-8979006.7599999998</v>
      </c>
      <c r="IS70" s="196">
        <f t="shared" si="150"/>
        <v>-11838694.369999999</v>
      </c>
      <c r="IT70" s="196">
        <f t="shared" si="150"/>
        <v>-14044453.26</v>
      </c>
      <c r="IU70" s="196">
        <f t="shared" si="150"/>
        <v>-11687134.59</v>
      </c>
      <c r="IV70" s="196">
        <f t="shared" si="150"/>
        <v>-6139282.96</v>
      </c>
      <c r="IW70" s="196">
        <f t="shared" si="150"/>
        <v>707112.16</v>
      </c>
      <c r="IX70" s="196">
        <f t="shared" si="150"/>
        <v>8370456.3799999999</v>
      </c>
      <c r="IY70" s="196">
        <f t="shared" ref="IY70" si="151">ROUND(+IX78,2)</f>
        <v>15095380.27</v>
      </c>
      <c r="IZ70" s="196">
        <f t="shared" ref="IZ70" si="152">ROUND(+IY78,2)</f>
        <v>19001609.949999999</v>
      </c>
      <c r="JA70" s="196">
        <f t="shared" ref="JA70" si="153">ROUND(+IZ78,2)</f>
        <v>11789960.24</v>
      </c>
      <c r="JB70" s="196">
        <f t="shared" ref="JB70" si="154">ROUND(+JA78,2)</f>
        <v>1611996.94</v>
      </c>
      <c r="JC70" s="196">
        <f t="shared" ref="JC70" si="155">ROUND(+JB78,2)</f>
        <v>-5890534.25</v>
      </c>
      <c r="JD70" s="196">
        <f t="shared" ref="JD70" si="156">ROUND(+JC78,2)</f>
        <v>-13804526.9</v>
      </c>
      <c r="JE70" s="196">
        <f t="shared" ref="JE70" si="157">ROUND(+JD78,2)</f>
        <v>-20096821.870000001</v>
      </c>
      <c r="JF70" s="196">
        <f t="shared" ref="JF70" si="158">ROUND(+JE78,2)</f>
        <v>-23190809.440000001</v>
      </c>
      <c r="JG70" s="196">
        <f t="shared" ref="JG70" si="159">ROUND(+JF78,2)</f>
        <v>-19044539.989999998</v>
      </c>
      <c r="JH70" s="196">
        <f t="shared" ref="JH70" si="160">ROUND(+JG78,2)</f>
        <v>-13968127.109999999</v>
      </c>
      <c r="JI70" s="196">
        <f t="shared" ref="JI70" si="161">ROUND(+JH78,2)</f>
        <v>-7533857.9500000002</v>
      </c>
      <c r="JJ70" s="603"/>
      <c r="JK70" s="594"/>
      <c r="JL70" s="594"/>
      <c r="JM70" s="594"/>
      <c r="JN70" s="594"/>
      <c r="JO70" s="594"/>
      <c r="JP70" s="594"/>
      <c r="JQ70" s="594"/>
      <c r="JR70" s="594"/>
      <c r="JS70" s="594"/>
      <c r="JT70" s="594"/>
      <c r="JU70" s="594"/>
      <c r="JV70" s="594"/>
      <c r="JW70" s="604"/>
    </row>
    <row r="71" spans="1:283" x14ac:dyDescent="0.2">
      <c r="B71" s="49" t="s">
        <v>205</v>
      </c>
      <c r="D71" s="197"/>
      <c r="E71" s="198">
        <v>-6500000</v>
      </c>
      <c r="F71" s="197"/>
      <c r="G71" s="197"/>
      <c r="H71" s="197"/>
      <c r="I71" s="197"/>
      <c r="J71" s="197"/>
      <c r="K71" s="197"/>
      <c r="L71" s="197"/>
      <c r="M71" s="197"/>
      <c r="N71" s="197"/>
      <c r="O71" s="197"/>
      <c r="P71" s="197"/>
      <c r="Q71" s="197"/>
      <c r="R71" s="197"/>
      <c r="S71" s="197"/>
      <c r="T71" s="197"/>
      <c r="U71" s="197"/>
      <c r="V71" s="197">
        <v>5000000</v>
      </c>
      <c r="W71" s="197"/>
      <c r="X71" s="197"/>
      <c r="Y71" s="198">
        <v>-1488952.16</v>
      </c>
      <c r="Z71" s="197"/>
      <c r="AA71" s="197"/>
      <c r="AB71" s="197"/>
      <c r="AC71" s="197"/>
      <c r="AD71" s="197"/>
      <c r="AE71" s="198">
        <v>-5785467.3200000003</v>
      </c>
      <c r="AF71" s="197"/>
      <c r="AG71" s="197"/>
      <c r="AH71" s="197"/>
      <c r="AI71" s="197"/>
      <c r="AJ71" s="197"/>
      <c r="AK71" s="197"/>
      <c r="AL71" s="197"/>
      <c r="AM71" s="197"/>
      <c r="AN71" s="197"/>
      <c r="AO71" s="197"/>
      <c r="AP71" s="197"/>
      <c r="AQ71" s="198">
        <v>-5311645.1048799818</v>
      </c>
      <c r="AR71" s="197"/>
      <c r="AS71" s="197"/>
      <c r="AT71" s="197"/>
      <c r="AU71" s="197"/>
      <c r="AV71" s="197"/>
      <c r="AW71" s="197"/>
      <c r="AX71" s="197"/>
      <c r="AY71" s="197"/>
      <c r="AZ71" s="196"/>
      <c r="BA71" s="196"/>
      <c r="BB71" s="196"/>
      <c r="BC71" s="199">
        <v>-8616943</v>
      </c>
      <c r="BD71" s="196"/>
      <c r="BE71" s="196"/>
      <c r="BF71" s="196"/>
      <c r="BG71" s="196"/>
      <c r="BH71" s="196"/>
      <c r="BI71" s="196"/>
      <c r="BJ71" s="196"/>
      <c r="BK71" s="196"/>
      <c r="BL71" s="196"/>
      <c r="BM71" s="196"/>
      <c r="BN71" s="199">
        <v>0</v>
      </c>
      <c r="BO71" s="199">
        <v>-12049393</v>
      </c>
      <c r="BP71" s="196"/>
      <c r="BQ71" s="196"/>
      <c r="BR71" s="162"/>
      <c r="BS71" s="196"/>
      <c r="BT71" s="196"/>
      <c r="BU71" s="196"/>
      <c r="BV71" s="196"/>
      <c r="BW71" s="196"/>
      <c r="BX71" s="196"/>
      <c r="BY71" s="196"/>
      <c r="BZ71" s="196"/>
      <c r="CA71" s="203">
        <v>-6825775</v>
      </c>
      <c r="CB71" s="196"/>
      <c r="CC71" s="196"/>
      <c r="CD71" s="196"/>
      <c r="CE71" s="196"/>
      <c r="CF71" s="196"/>
      <c r="CG71" s="196"/>
      <c r="CH71" s="196"/>
      <c r="CI71" s="196"/>
      <c r="CJ71" s="196"/>
      <c r="CK71" s="196"/>
      <c r="CL71" s="196"/>
      <c r="CM71" s="199">
        <v>-8083680</v>
      </c>
      <c r="CN71" s="196"/>
      <c r="CO71" s="162"/>
      <c r="CP71" s="196"/>
      <c r="CQ71" s="196"/>
      <c r="CR71" s="196"/>
      <c r="CS71" s="196"/>
      <c r="CT71" s="196"/>
      <c r="CU71" s="196"/>
      <c r="CV71" s="196"/>
      <c r="CW71" s="196"/>
      <c r="CX71" s="196"/>
      <c r="CY71" s="199">
        <v>-7939606</v>
      </c>
      <c r="CZ71" s="196"/>
      <c r="DA71" s="196"/>
      <c r="DB71" s="196"/>
      <c r="DC71" s="196"/>
      <c r="DD71" s="196"/>
      <c r="DE71" s="196"/>
      <c r="DF71" s="196"/>
      <c r="DG71" s="162"/>
      <c r="DH71" s="196"/>
      <c r="DI71" s="196"/>
      <c r="DJ71" s="196"/>
      <c r="DK71" s="196"/>
      <c r="DL71" s="201">
        <v>-15724253</v>
      </c>
      <c r="DM71" s="196"/>
      <c r="DN71" s="196"/>
      <c r="DO71" s="196"/>
      <c r="DP71" s="196"/>
      <c r="DQ71" s="196"/>
      <c r="DR71" s="196"/>
      <c r="DS71" s="196"/>
      <c r="DT71" s="196"/>
      <c r="DU71" s="196"/>
      <c r="DV71" s="196"/>
      <c r="DW71" s="196"/>
      <c r="DX71" s="196"/>
      <c r="DY71" s="196"/>
      <c r="DZ71" s="196"/>
      <c r="EA71" s="196"/>
      <c r="EB71" s="196"/>
      <c r="EC71" s="196"/>
      <c r="ED71" s="196"/>
      <c r="EE71" s="196"/>
      <c r="EF71" s="196"/>
      <c r="EG71" s="196"/>
      <c r="EH71" s="196"/>
      <c r="EI71" s="196"/>
      <c r="EJ71" s="196"/>
      <c r="EK71" s="196"/>
      <c r="EL71" s="196"/>
      <c r="EM71" s="196"/>
      <c r="EN71" s="196"/>
      <c r="EO71" s="196"/>
      <c r="EP71" s="196"/>
      <c r="EQ71" s="196"/>
      <c r="ER71" s="196"/>
      <c r="ES71" s="196"/>
      <c r="ET71" s="196"/>
      <c r="EU71" s="196"/>
      <c r="EV71" s="196"/>
      <c r="EW71" s="196"/>
      <c r="EX71" s="196"/>
      <c r="EY71" s="196"/>
      <c r="EZ71" s="196"/>
      <c r="FA71" s="196"/>
      <c r="FB71" s="196"/>
      <c r="FC71" s="196"/>
      <c r="FD71" s="196"/>
      <c r="FE71" s="196"/>
      <c r="FF71" s="196"/>
      <c r="FG71" s="196"/>
      <c r="FH71" s="196"/>
      <c r="FI71" s="196"/>
      <c r="FJ71" s="196"/>
      <c r="FK71" s="196"/>
      <c r="FL71" s="196"/>
      <c r="FM71" s="196"/>
      <c r="FN71" s="196"/>
      <c r="FO71" s="196"/>
      <c r="FP71" s="196"/>
      <c r="FQ71" s="196"/>
      <c r="FR71" s="196"/>
      <c r="FS71" s="196"/>
      <c r="FT71" s="201">
        <v>-8686364</v>
      </c>
      <c r="FU71" s="196"/>
      <c r="FV71" s="196"/>
      <c r="FW71" s="196"/>
      <c r="FX71" s="196"/>
      <c r="FY71" s="196"/>
      <c r="FZ71" s="196"/>
      <c r="GA71" s="196"/>
      <c r="GB71" s="196"/>
      <c r="GC71" s="196"/>
      <c r="GD71" s="196"/>
      <c r="GE71" s="196"/>
      <c r="GF71" s="201">
        <v>-17453921</v>
      </c>
      <c r="GG71" s="196"/>
      <c r="GH71" s="196"/>
      <c r="GI71" s="196"/>
      <c r="GJ71" s="196"/>
      <c r="GK71" s="196"/>
      <c r="GL71" s="196"/>
      <c r="GM71" s="196"/>
      <c r="GN71" s="196"/>
      <c r="GO71" s="196"/>
      <c r="GP71" s="196"/>
      <c r="GQ71" s="196"/>
      <c r="GR71" s="196"/>
      <c r="GS71" s="196"/>
      <c r="GT71" s="196"/>
      <c r="GU71" s="196"/>
      <c r="GV71" s="196"/>
      <c r="GW71" s="196"/>
      <c r="GX71" s="196"/>
      <c r="GY71" s="196"/>
      <c r="GZ71" s="196"/>
      <c r="HA71" s="196"/>
      <c r="HB71" s="196"/>
      <c r="HC71" s="196"/>
      <c r="HD71" s="196"/>
      <c r="HE71" s="196"/>
      <c r="HF71" s="196"/>
      <c r="HG71" s="196"/>
      <c r="HH71" s="196"/>
      <c r="HI71" s="196"/>
      <c r="HJ71" s="196"/>
      <c r="HK71" s="196"/>
      <c r="HL71" s="196"/>
      <c r="HM71" s="196"/>
      <c r="HN71" s="196"/>
      <c r="HO71" s="196"/>
      <c r="HP71" s="196"/>
      <c r="HQ71" s="196"/>
      <c r="HR71" s="196"/>
      <c r="HS71" s="196"/>
      <c r="HT71" s="196"/>
      <c r="HU71" s="196"/>
      <c r="HV71" s="196"/>
      <c r="HW71" s="196"/>
      <c r="HX71" s="196"/>
      <c r="HY71" s="196"/>
      <c r="HZ71" s="196"/>
      <c r="IA71" s="196"/>
      <c r="IB71" s="235">
        <v>-2381885.2999999998</v>
      </c>
      <c r="IC71" s="196"/>
      <c r="ID71" s="196"/>
      <c r="IE71" s="196"/>
      <c r="IF71" s="196"/>
      <c r="IG71" s="196"/>
      <c r="IH71" s="196"/>
      <c r="II71" s="196"/>
      <c r="IJ71" s="196"/>
      <c r="IK71" s="196"/>
      <c r="IL71" s="196"/>
      <c r="IM71" s="196"/>
      <c r="IN71" s="201">
        <v>-383526.23</v>
      </c>
      <c r="IO71" s="196"/>
      <c r="IP71" s="196"/>
      <c r="IQ71" s="196"/>
      <c r="IR71" s="196"/>
      <c r="IS71" s="196"/>
      <c r="IT71" s="196"/>
      <c r="IU71" s="196"/>
      <c r="IV71" s="196"/>
      <c r="IW71" s="196"/>
      <c r="IX71" s="196"/>
      <c r="IY71" s="196"/>
      <c r="IZ71" s="235">
        <v>-312102.83</v>
      </c>
      <c r="JA71" s="196"/>
      <c r="JB71" s="196"/>
      <c r="JC71" s="196"/>
      <c r="JD71" s="196"/>
      <c r="JE71" s="196"/>
      <c r="JF71" s="196"/>
      <c r="JG71" s="196"/>
      <c r="JH71" s="196"/>
      <c r="JI71" s="196"/>
      <c r="JJ71" s="603"/>
      <c r="JK71" s="595"/>
      <c r="JL71" s="595"/>
      <c r="JM71" s="594"/>
      <c r="JN71" s="594"/>
      <c r="JO71" s="594"/>
      <c r="JP71" s="594"/>
      <c r="JQ71" s="594"/>
      <c r="JR71" s="594"/>
      <c r="JS71" s="594"/>
      <c r="JT71" s="594"/>
      <c r="JU71" s="594"/>
      <c r="JV71" s="594"/>
      <c r="JW71" s="604"/>
    </row>
    <row r="72" spans="1:283" hidden="1" x14ac:dyDescent="0.2">
      <c r="B72" s="49" t="s">
        <v>224</v>
      </c>
      <c r="D72" s="197"/>
      <c r="E72" s="197"/>
      <c r="F72" s="197"/>
      <c r="G72" s="197"/>
      <c r="H72" s="197"/>
      <c r="I72" s="197"/>
      <c r="J72" s="197"/>
      <c r="K72" s="197"/>
      <c r="L72" s="197"/>
      <c r="M72" s="197"/>
      <c r="N72" s="197"/>
      <c r="O72" s="197"/>
      <c r="P72" s="197"/>
      <c r="Q72" s="197"/>
      <c r="R72" s="197"/>
      <c r="S72" s="197"/>
      <c r="T72" s="197"/>
      <c r="U72" s="197"/>
      <c r="V72" s="197"/>
      <c r="W72" s="197"/>
      <c r="X72" s="197"/>
      <c r="Y72" s="197"/>
      <c r="Z72" s="197"/>
      <c r="AA72" s="197"/>
      <c r="AB72" s="197"/>
      <c r="AC72" s="197"/>
      <c r="AD72" s="197"/>
      <c r="AE72" s="198"/>
      <c r="AF72" s="197"/>
      <c r="AG72" s="197"/>
      <c r="AH72" s="197"/>
      <c r="AI72" s="197"/>
      <c r="AJ72" s="197"/>
      <c r="AK72" s="197"/>
      <c r="AL72" s="197"/>
      <c r="AM72" s="197"/>
      <c r="AN72" s="197"/>
      <c r="AO72" s="197"/>
      <c r="AP72" s="197"/>
      <c r="AQ72" s="198"/>
      <c r="AR72" s="197"/>
      <c r="AS72" s="197"/>
      <c r="AT72" s="197"/>
      <c r="AU72" s="197"/>
      <c r="AV72" s="197"/>
      <c r="AW72" s="197"/>
      <c r="AX72" s="197"/>
      <c r="AY72" s="198">
        <v>-5531970</v>
      </c>
      <c r="AZ72" s="196"/>
      <c r="BA72" s="196"/>
      <c r="BB72" s="199">
        <v>-93681</v>
      </c>
      <c r="BC72" s="236"/>
      <c r="BD72" s="196"/>
      <c r="BE72" s="196"/>
      <c r="BF72" s="196"/>
      <c r="BG72" s="196"/>
      <c r="BH72" s="196"/>
      <c r="BI72" s="199">
        <v>-8899</v>
      </c>
      <c r="BJ72" s="196"/>
      <c r="BK72" s="196"/>
      <c r="BL72" s="196"/>
      <c r="BM72" s="196"/>
      <c r="BN72" s="196"/>
      <c r="BO72" s="196"/>
      <c r="BP72" s="196"/>
      <c r="BQ72" s="196"/>
      <c r="BR72" s="162"/>
      <c r="BS72" s="196"/>
      <c r="BT72" s="196"/>
      <c r="BU72" s="196"/>
      <c r="BV72" s="196"/>
      <c r="BW72" s="196"/>
      <c r="BX72" s="196"/>
      <c r="BY72" s="196"/>
      <c r="BZ72" s="196"/>
      <c r="CA72" s="203">
        <v>0</v>
      </c>
      <c r="CB72" s="196"/>
      <c r="CC72" s="196"/>
      <c r="CD72" s="196"/>
      <c r="CE72" s="196"/>
      <c r="CF72" s="196"/>
      <c r="CG72" s="196"/>
      <c r="CH72" s="196"/>
      <c r="CI72" s="196"/>
      <c r="CJ72" s="196"/>
      <c r="CK72" s="196"/>
      <c r="CL72" s="196"/>
      <c r="CM72" s="196"/>
      <c r="CN72" s="196"/>
      <c r="CO72" s="162"/>
      <c r="CP72" s="196"/>
      <c r="CQ72" s="196"/>
      <c r="CR72" s="196"/>
      <c r="CS72" s="196"/>
      <c r="CT72" s="196"/>
      <c r="CU72" s="199">
        <v>-1997732</v>
      </c>
      <c r="CV72" s="196"/>
      <c r="CW72" s="196"/>
      <c r="CX72" s="196"/>
      <c r="CY72" s="196"/>
      <c r="CZ72" s="196"/>
      <c r="DA72" s="196"/>
      <c r="DB72" s="196"/>
      <c r="DC72" s="196"/>
      <c r="DD72" s="196"/>
      <c r="DE72" s="196"/>
      <c r="DF72" s="196"/>
      <c r="DG72" s="162"/>
      <c r="DH72" s="196"/>
      <c r="DI72" s="196"/>
      <c r="DJ72" s="196"/>
      <c r="DK72" s="196"/>
      <c r="DL72" s="196"/>
      <c r="DM72" s="196"/>
      <c r="DN72" s="196"/>
      <c r="DO72" s="196"/>
      <c r="DP72" s="196"/>
      <c r="DQ72" s="196"/>
      <c r="DR72" s="196"/>
      <c r="DS72" s="196"/>
      <c r="DT72" s="196"/>
      <c r="DU72" s="196"/>
      <c r="DV72" s="196"/>
      <c r="DW72" s="196"/>
      <c r="DX72" s="196"/>
      <c r="DY72" s="196"/>
      <c r="DZ72" s="196"/>
      <c r="EA72" s="196"/>
      <c r="EB72" s="196"/>
      <c r="EC72" s="196"/>
      <c r="ED72" s="196"/>
      <c r="EE72" s="196"/>
      <c r="EF72" s="196"/>
      <c r="EG72" s="196"/>
      <c r="EH72" s="196"/>
      <c r="EI72" s="196"/>
      <c r="EJ72" s="196"/>
      <c r="EK72" s="196"/>
      <c r="EL72" s="196"/>
      <c r="EM72" s="196"/>
      <c r="EN72" s="196"/>
      <c r="EO72" s="196"/>
      <c r="EP72" s="196"/>
      <c r="EQ72" s="196"/>
      <c r="ER72" s="196"/>
      <c r="ES72" s="196"/>
      <c r="ET72" s="196"/>
      <c r="EU72" s="196"/>
      <c r="EV72" s="196"/>
      <c r="EW72" s="196"/>
      <c r="EX72" s="196"/>
      <c r="EY72" s="196"/>
      <c r="EZ72" s="196"/>
      <c r="FA72" s="196"/>
      <c r="FB72" s="196"/>
      <c r="FC72" s="196"/>
      <c r="FD72" s="196"/>
      <c r="FE72" s="196"/>
      <c r="FF72" s="196"/>
      <c r="FG72" s="196"/>
      <c r="FH72" s="196"/>
      <c r="FI72" s="196"/>
      <c r="FJ72" s="196"/>
      <c r="FK72" s="196"/>
      <c r="FL72" s="196"/>
      <c r="FM72" s="196"/>
      <c r="FN72" s="196"/>
      <c r="FO72" s="196"/>
      <c r="FP72" s="196"/>
      <c r="FQ72" s="196"/>
      <c r="FR72" s="196"/>
      <c r="FS72" s="196"/>
      <c r="FT72" s="196"/>
      <c r="FU72" s="196"/>
      <c r="FV72" s="196"/>
      <c r="FW72" s="196"/>
      <c r="FX72" s="196"/>
      <c r="FY72" s="196"/>
      <c r="FZ72" s="196"/>
      <c r="GA72" s="196"/>
      <c r="GB72" s="196"/>
      <c r="GC72" s="196"/>
      <c r="GD72" s="196"/>
      <c r="GE72" s="196"/>
      <c r="GF72" s="196"/>
      <c r="GG72" s="196"/>
      <c r="GH72" s="196"/>
      <c r="GI72" s="196"/>
      <c r="GJ72" s="196"/>
      <c r="GK72" s="196"/>
      <c r="GL72" s="196"/>
      <c r="GM72" s="196"/>
      <c r="GN72" s="196"/>
      <c r="GO72" s="196"/>
      <c r="GP72" s="196"/>
      <c r="GQ72" s="196"/>
      <c r="GR72" s="196"/>
      <c r="GS72" s="196"/>
      <c r="GT72" s="196"/>
      <c r="GU72" s="196"/>
      <c r="GV72" s="196"/>
      <c r="GW72" s="196"/>
      <c r="GX72" s="196"/>
      <c r="GY72" s="196"/>
      <c r="GZ72" s="196"/>
      <c r="HA72" s="196"/>
      <c r="HB72" s="196"/>
      <c r="HC72" s="196"/>
      <c r="HD72" s="196"/>
      <c r="HE72" s="196"/>
      <c r="HF72" s="196"/>
      <c r="HG72" s="196"/>
      <c r="HH72" s="196"/>
      <c r="HI72" s="196"/>
      <c r="HJ72" s="196"/>
      <c r="HK72" s="196"/>
      <c r="HL72" s="196"/>
      <c r="HM72" s="196"/>
      <c r="HN72" s="196"/>
      <c r="HO72" s="196"/>
      <c r="HP72" s="196"/>
      <c r="HQ72" s="196"/>
      <c r="HR72" s="196"/>
      <c r="HS72" s="196"/>
      <c r="HT72" s="196"/>
      <c r="HU72" s="196"/>
      <c r="HV72" s="196"/>
      <c r="HW72" s="196"/>
      <c r="HX72" s="196"/>
      <c r="HY72" s="196"/>
      <c r="HZ72" s="196"/>
      <c r="IA72" s="196"/>
      <c r="IB72" s="196"/>
      <c r="IC72" s="196"/>
      <c r="ID72" s="196"/>
      <c r="IE72" s="196"/>
      <c r="IF72" s="196"/>
      <c r="IG72" s="196"/>
      <c r="IH72" s="196"/>
      <c r="II72" s="196"/>
      <c r="IJ72" s="196"/>
      <c r="IK72" s="196"/>
      <c r="IL72" s="196"/>
      <c r="IM72" s="196"/>
      <c r="IN72" s="196"/>
      <c r="IO72" s="196"/>
      <c r="IP72" s="196"/>
      <c r="IQ72" s="196"/>
      <c r="IR72" s="196"/>
      <c r="IS72" s="196"/>
      <c r="IT72" s="196"/>
      <c r="IU72" s="196"/>
      <c r="IV72" s="196"/>
      <c r="IW72" s="196"/>
      <c r="IX72" s="196"/>
      <c r="IY72" s="196"/>
      <c r="IZ72" s="39"/>
      <c r="JA72" s="196"/>
      <c r="JB72" s="196"/>
      <c r="JC72" s="196"/>
      <c r="JD72" s="196"/>
      <c r="JE72" s="196"/>
      <c r="JF72" s="196"/>
      <c r="JG72" s="196"/>
      <c r="JH72" s="196"/>
      <c r="JI72" s="196"/>
      <c r="JJ72" s="603"/>
      <c r="JK72" s="594"/>
      <c r="JL72" s="594"/>
      <c r="JM72" s="594"/>
      <c r="JN72" s="594"/>
      <c r="JO72" s="594"/>
      <c r="JP72" s="594"/>
      <c r="JQ72" s="594"/>
      <c r="JR72" s="594"/>
      <c r="JS72" s="594"/>
      <c r="JT72" s="594"/>
      <c r="JU72" s="594"/>
      <c r="JV72" s="594"/>
      <c r="JW72" s="604"/>
    </row>
    <row r="73" spans="1:283" x14ac:dyDescent="0.2">
      <c r="B73" s="49" t="s">
        <v>225</v>
      </c>
      <c r="D73" s="198">
        <v>4089474.75</v>
      </c>
      <c r="E73" s="198">
        <v>4171714.94</v>
      </c>
      <c r="F73" s="198">
        <v>3475909.27</v>
      </c>
      <c r="G73" s="198">
        <v>-685344.51676544547</v>
      </c>
      <c r="H73" s="198">
        <v>-2053967.0809244113</v>
      </c>
      <c r="I73" s="198">
        <v>-8602333.5951142237</v>
      </c>
      <c r="J73" s="198">
        <v>-7205548.7879950386</v>
      </c>
      <c r="K73" s="198">
        <v>-5813378.8954994567</v>
      </c>
      <c r="L73" s="198">
        <v>-6578340.4865404824</v>
      </c>
      <c r="M73" s="198">
        <v>-2134672.3015407939</v>
      </c>
      <c r="N73" s="198">
        <v>685041.50399310607</v>
      </c>
      <c r="O73" s="198">
        <v>3754575.8780643744</v>
      </c>
      <c r="P73" s="198">
        <v>4023462.7666025441</v>
      </c>
      <c r="Q73" s="198">
        <v>4209565.4793500304</v>
      </c>
      <c r="R73" s="198">
        <v>3430386.24087924</v>
      </c>
      <c r="S73" s="198">
        <v>254545.04356379434</v>
      </c>
      <c r="T73" s="198">
        <v>-2307275.2363704294</v>
      </c>
      <c r="U73" s="198">
        <v>-4369507.1405999837</v>
      </c>
      <c r="V73" s="198">
        <v>-3900757.2618460394</v>
      </c>
      <c r="W73" s="198">
        <v>-4459013.8136782376</v>
      </c>
      <c r="X73" s="198">
        <v>-1820992.2164993491</v>
      </c>
      <c r="Y73" s="198">
        <v>117497.61788626108</v>
      </c>
      <c r="Z73" s="198">
        <v>1275890.5752564166</v>
      </c>
      <c r="AA73" s="198">
        <v>3973574.2279445468</v>
      </c>
      <c r="AB73" s="198">
        <v>4318540.9689999996</v>
      </c>
      <c r="AC73" s="198">
        <v>3525306.66</v>
      </c>
      <c r="AD73" s="198">
        <v>3961149.07</v>
      </c>
      <c r="AE73" s="198">
        <v>1146359.6399999999</v>
      </c>
      <c r="AF73" s="198">
        <v>-5310997.51</v>
      </c>
      <c r="AG73" s="198">
        <v>-5183461.5999999996</v>
      </c>
      <c r="AH73" s="198">
        <v>-6303314.5999999996</v>
      </c>
      <c r="AI73" s="198">
        <v>-3846434.75</v>
      </c>
      <c r="AJ73" s="198">
        <v>-2152560.7000000002</v>
      </c>
      <c r="AK73" s="198">
        <v>1061385.58</v>
      </c>
      <c r="AL73" s="198">
        <v>2546062.39</v>
      </c>
      <c r="AM73" s="198">
        <v>3513699.31</v>
      </c>
      <c r="AN73" s="198">
        <v>4150880.7</v>
      </c>
      <c r="AO73" s="198">
        <v>3939457.42</v>
      </c>
      <c r="AP73" s="198">
        <v>3354720.16</v>
      </c>
      <c r="AQ73" s="198">
        <v>1780730.85</v>
      </c>
      <c r="AR73" s="198">
        <v>-1528565.91</v>
      </c>
      <c r="AS73" s="198">
        <v>-3722444.97</v>
      </c>
      <c r="AT73" s="198">
        <v>-5194446.09</v>
      </c>
      <c r="AU73" s="198">
        <v>-3002248.49</v>
      </c>
      <c r="AV73" s="198">
        <v>1213489.3</v>
      </c>
      <c r="AW73" s="198">
        <v>550381.85</v>
      </c>
      <c r="AX73" s="198">
        <v>3204964.2</v>
      </c>
      <c r="AY73" s="198">
        <v>3272460.05</v>
      </c>
      <c r="AZ73" s="199">
        <v>4086234.02</v>
      </c>
      <c r="BA73" s="199">
        <v>3871035.97</v>
      </c>
      <c r="BB73" s="199">
        <v>3212442.77</v>
      </c>
      <c r="BC73" s="199">
        <v>1857157.57</v>
      </c>
      <c r="BD73" s="199">
        <v>-2320993.63</v>
      </c>
      <c r="BE73" s="199">
        <v>-3976360.15</v>
      </c>
      <c r="BF73" s="199">
        <v>-2632743.71</v>
      </c>
      <c r="BG73" s="199">
        <v>-3002346</v>
      </c>
      <c r="BH73" s="199">
        <v>-1554456.36</v>
      </c>
      <c r="BI73" s="199">
        <v>1065835.1200000001</v>
      </c>
      <c r="BJ73" s="199">
        <v>3017783.15</v>
      </c>
      <c r="BK73" s="199">
        <v>4402673.84</v>
      </c>
      <c r="BL73" s="199">
        <v>4604580.49</v>
      </c>
      <c r="BM73" s="199">
        <v>4672570.95</v>
      </c>
      <c r="BN73" s="199">
        <v>4035203.38</v>
      </c>
      <c r="BO73" s="199">
        <v>274004.34000000003</v>
      </c>
      <c r="BP73" s="199">
        <v>-3878479.48</v>
      </c>
      <c r="BQ73" s="199">
        <v>-6488183.2599999998</v>
      </c>
      <c r="BR73" s="202">
        <v>-7969861.2400000002</v>
      </c>
      <c r="BS73" s="199">
        <v>655068.56000000006</v>
      </c>
      <c r="BT73" s="199">
        <v>-1036511.53</v>
      </c>
      <c r="BU73" s="199">
        <v>-1911207.27</v>
      </c>
      <c r="BV73" s="199">
        <v>3503834.24</v>
      </c>
      <c r="BW73" s="199">
        <v>4731883.2</v>
      </c>
      <c r="BX73" s="199">
        <v>5825225.9000000004</v>
      </c>
      <c r="BY73" s="237">
        <v>5718129.3899999997</v>
      </c>
      <c r="BZ73" s="203">
        <v>4747288.09</v>
      </c>
      <c r="CA73" s="203">
        <v>0</v>
      </c>
      <c r="CB73" s="199">
        <v>-1707827.71</v>
      </c>
      <c r="CC73" s="199">
        <v>-4983403.78</v>
      </c>
      <c r="CD73" s="199">
        <v>-6373606.1200000001</v>
      </c>
      <c r="CE73" s="199">
        <v>-2906722.02</v>
      </c>
      <c r="CF73" s="199">
        <v>-4105014.24</v>
      </c>
      <c r="CG73" s="199">
        <v>-482827.82</v>
      </c>
      <c r="CH73" s="199">
        <v>3848242.54</v>
      </c>
      <c r="CI73" s="199">
        <v>4445666.21</v>
      </c>
      <c r="CJ73" s="199">
        <v>6057155.1100000003</v>
      </c>
      <c r="CK73" s="199">
        <v>5577705.0700000003</v>
      </c>
      <c r="CL73" s="199">
        <v>6487260.5099999998</v>
      </c>
      <c r="CM73" s="199">
        <v>2681847.19</v>
      </c>
      <c r="CN73" s="199">
        <v>455064.7</v>
      </c>
      <c r="CO73" s="202">
        <v>-7570340.6799999997</v>
      </c>
      <c r="CP73" s="199">
        <v>-5981957.1900000004</v>
      </c>
      <c r="CQ73" s="199">
        <v>-3123606.31</v>
      </c>
      <c r="CR73" s="199">
        <v>-3098635.86</v>
      </c>
      <c r="CS73" s="199">
        <v>1160160.46</v>
      </c>
      <c r="CT73" s="199">
        <v>4180512.96</v>
      </c>
      <c r="CU73" s="199">
        <v>4603988.41</v>
      </c>
      <c r="CV73" s="199">
        <v>6200784.9100000001</v>
      </c>
      <c r="CW73" s="199">
        <v>5429566.2300000004</v>
      </c>
      <c r="CX73" s="199">
        <v>5364120.97</v>
      </c>
      <c r="CY73" s="199">
        <v>1202434</v>
      </c>
      <c r="CZ73" s="205">
        <v>-2207096.62</v>
      </c>
      <c r="DA73" s="199">
        <v>-7258667.7699999996</v>
      </c>
      <c r="DB73" s="205">
        <v>-657255.04</v>
      </c>
      <c r="DC73" s="205">
        <v>-145954.57999999999</v>
      </c>
      <c r="DD73" s="199">
        <v>-238863.39</v>
      </c>
      <c r="DE73" s="199">
        <v>750356.54</v>
      </c>
      <c r="DF73" s="203">
        <v>2720956.06</v>
      </c>
      <c r="DG73" s="202">
        <v>4580838.93</v>
      </c>
      <c r="DH73" s="199">
        <v>5841142.79</v>
      </c>
      <c r="DI73" s="199">
        <v>4949698.7</v>
      </c>
      <c r="DJ73" s="199">
        <v>5194354.13</v>
      </c>
      <c r="DK73" s="199">
        <v>2438086.9300000002</v>
      </c>
      <c r="DL73" s="199">
        <v>-3466552.57</v>
      </c>
      <c r="DM73" s="199">
        <v>-4934137.0999999996</v>
      </c>
      <c r="DN73" s="199">
        <v>-5684755.7699999996</v>
      </c>
      <c r="DO73" s="199">
        <v>-5014420.17</v>
      </c>
      <c r="DP73" s="199">
        <v>-2651677.85</v>
      </c>
      <c r="DQ73" s="199">
        <v>-2160281</v>
      </c>
      <c r="DR73" s="199">
        <v>1434738.82</v>
      </c>
      <c r="DS73" s="199">
        <v>4119131.85</v>
      </c>
      <c r="DT73" s="199">
        <v>5951847.5899999999</v>
      </c>
      <c r="DU73" s="199">
        <v>4977563.2300000004</v>
      </c>
      <c r="DV73" s="199">
        <v>322449.06</v>
      </c>
      <c r="DW73" s="199">
        <v>1858758.19</v>
      </c>
      <c r="DX73" s="199">
        <v>-5893317.5700000003</v>
      </c>
      <c r="DY73" s="199">
        <v>-6677241.1299999999</v>
      </c>
      <c r="DZ73" s="199">
        <v>-8040278.6200000001</v>
      </c>
      <c r="EA73" s="201">
        <v>-5212949.42</v>
      </c>
      <c r="EB73" s="199">
        <v>-6593120.3700000001</v>
      </c>
      <c r="EC73" s="199">
        <v>361312</v>
      </c>
      <c r="ED73" s="199">
        <v>2554524.3199999998</v>
      </c>
      <c r="EE73" s="199">
        <v>4097154.72</v>
      </c>
      <c r="EF73" s="199">
        <v>5538810.2599999998</v>
      </c>
      <c r="EG73" s="201">
        <v>6022404.2300000004</v>
      </c>
      <c r="EH73" s="201">
        <v>5275463.45</v>
      </c>
      <c r="EI73" s="201">
        <v>1199406.49</v>
      </c>
      <c r="EJ73" s="201">
        <v>-2732098.13</v>
      </c>
      <c r="EK73" s="201">
        <v>-6545933.2699999996</v>
      </c>
      <c r="EL73" s="201">
        <v>-9491901.0600000005</v>
      </c>
      <c r="EM73" s="201">
        <v>-4498891.63</v>
      </c>
      <c r="EN73" s="201">
        <v>-1674374.79</v>
      </c>
      <c r="EO73" s="201">
        <v>87333.71</v>
      </c>
      <c r="EP73" s="201">
        <v>3948567.3</v>
      </c>
      <c r="EQ73" s="201">
        <v>5798766.2000000002</v>
      </c>
      <c r="ER73" s="201">
        <v>6699086.7599999998</v>
      </c>
      <c r="ES73" s="201">
        <v>7021568.0999999996</v>
      </c>
      <c r="ET73" s="205">
        <v>5292946.0199999996</v>
      </c>
      <c r="EU73" s="205">
        <v>493839.75</v>
      </c>
      <c r="EV73" s="205">
        <v>-3109399.26</v>
      </c>
      <c r="EW73" s="205">
        <v>-9513692.6999999993</v>
      </c>
      <c r="EX73" s="205">
        <v>-7071146.2400000002</v>
      </c>
      <c r="EY73" s="205">
        <v>-7644277.75</v>
      </c>
      <c r="EZ73" s="205">
        <v>-2462151.2599999998</v>
      </c>
      <c r="FA73" s="205">
        <v>1095413.82</v>
      </c>
      <c r="FB73" s="205">
        <v>3059293.1</v>
      </c>
      <c r="FC73" s="205">
        <v>5547547.6799999997</v>
      </c>
      <c r="FD73" s="205">
        <v>6368724.5300000003</v>
      </c>
      <c r="FE73" s="201">
        <v>6451099.2199999997</v>
      </c>
      <c r="FF73" s="201">
        <v>5833445.29</v>
      </c>
      <c r="FG73" s="201">
        <v>3550651.71</v>
      </c>
      <c r="FH73" s="201">
        <v>-3662750.7</v>
      </c>
      <c r="FI73" s="201">
        <v>-4393688.88</v>
      </c>
      <c r="FJ73" s="201">
        <v>-3256971.62</v>
      </c>
      <c r="FK73" s="201">
        <v>-1012444.71</v>
      </c>
      <c r="FL73" s="201">
        <v>205246.81</v>
      </c>
      <c r="FM73" s="201">
        <v>705544.42</v>
      </c>
      <c r="FN73" s="201">
        <v>4135654.06</v>
      </c>
      <c r="FO73" s="201">
        <v>5727829.9400000004</v>
      </c>
      <c r="FP73" s="201">
        <v>5158220.7699999996</v>
      </c>
      <c r="FQ73" s="201">
        <v>4987206.01</v>
      </c>
      <c r="FR73" s="201">
        <v>7864538.7599999998</v>
      </c>
      <c r="FS73" s="201">
        <v>3409852.18</v>
      </c>
      <c r="FT73" s="201">
        <v>-2754052.7</v>
      </c>
      <c r="FU73" s="201">
        <v>-5759605.0800000001</v>
      </c>
      <c r="FV73" s="201">
        <v>-5795417.4800000004</v>
      </c>
      <c r="FW73" s="201">
        <v>-1696994.45</v>
      </c>
      <c r="FX73" s="201">
        <v>-1217118.6200000001</v>
      </c>
      <c r="FY73" s="201">
        <v>2381874.0499999998</v>
      </c>
      <c r="FZ73" s="201">
        <v>4253276.51</v>
      </c>
      <c r="GA73" s="201">
        <v>5258791.8499999996</v>
      </c>
      <c r="GB73" s="201">
        <v>5839760.8399999999</v>
      </c>
      <c r="GC73" s="201">
        <v>6483165.0300000003</v>
      </c>
      <c r="GD73" s="201">
        <v>4897529.0599999996</v>
      </c>
      <c r="GE73" s="201">
        <v>2287971.08</v>
      </c>
      <c r="GF73" s="201">
        <v>48176.26</v>
      </c>
      <c r="GG73" s="201">
        <v>-8725634.2899999991</v>
      </c>
      <c r="GH73" s="201">
        <v>-10047652.630000001</v>
      </c>
      <c r="GI73" s="201">
        <v>-6592788.04</v>
      </c>
      <c r="GJ73" s="201">
        <v>-3983810.61</v>
      </c>
      <c r="GK73" s="201">
        <v>-1045665.62</v>
      </c>
      <c r="GL73" s="201">
        <v>2348176.15</v>
      </c>
      <c r="GM73" s="201">
        <v>5375428.7000000002</v>
      </c>
      <c r="GN73" s="201">
        <v>5918757.1600000001</v>
      </c>
      <c r="GO73" s="201">
        <v>6138921.3499999996</v>
      </c>
      <c r="GP73" s="238">
        <v>5222098.24</v>
      </c>
      <c r="GQ73" s="201">
        <v>1037071.12</v>
      </c>
      <c r="GR73" s="201">
        <v>-2541887.37</v>
      </c>
      <c r="GS73" s="201">
        <v>-7794001.7000000002</v>
      </c>
      <c r="GT73" s="201">
        <v>-4847001.6399999997</v>
      </c>
      <c r="GU73" s="201">
        <v>-6000471.3099999996</v>
      </c>
      <c r="GV73" s="201">
        <v>-3469738.89</v>
      </c>
      <c r="GW73" s="201">
        <v>-245133.4</v>
      </c>
      <c r="GX73" s="201">
        <v>4762769.99</v>
      </c>
      <c r="GY73" s="201">
        <v>5013400.9800000004</v>
      </c>
      <c r="GZ73" s="201">
        <v>6554480.5899999999</v>
      </c>
      <c r="HA73" s="201">
        <v>6013117.9699999997</v>
      </c>
      <c r="HB73" s="201">
        <v>5368290.54</v>
      </c>
      <c r="HC73" s="201">
        <v>1473970.8</v>
      </c>
      <c r="HD73" s="201">
        <v>-1527119.32</v>
      </c>
      <c r="HE73" s="201">
        <v>-7064020.5</v>
      </c>
      <c r="HF73" s="201">
        <v>-5127508.5999999996</v>
      </c>
      <c r="HG73" s="201">
        <v>-9608350.4900000002</v>
      </c>
      <c r="HH73" s="201">
        <v>-2757034.78</v>
      </c>
      <c r="HI73" s="201">
        <v>522632.31</v>
      </c>
      <c r="HJ73" s="201">
        <v>4019724.35</v>
      </c>
      <c r="HK73" s="201">
        <v>5475169.0599999996</v>
      </c>
      <c r="HL73" s="201">
        <v>5964184.0999999996</v>
      </c>
      <c r="HM73" s="201">
        <v>6227760.4199999999</v>
      </c>
      <c r="HN73" s="201">
        <v>5035308.2300000004</v>
      </c>
      <c r="HO73" s="201">
        <v>-432767.61</v>
      </c>
      <c r="HP73" s="201">
        <v>-2789179.8</v>
      </c>
      <c r="HQ73" s="201">
        <v>-7361491.8399999999</v>
      </c>
      <c r="HR73" s="201">
        <v>-7335667.0599999996</v>
      </c>
      <c r="HS73" s="201">
        <v>-6226298.75</v>
      </c>
      <c r="HT73" s="201">
        <v>-5210060.71</v>
      </c>
      <c r="HU73" s="201">
        <v>360150.91</v>
      </c>
      <c r="HV73" s="201">
        <v>4347519.6900000004</v>
      </c>
      <c r="HW73" s="201">
        <v>4941701.96</v>
      </c>
      <c r="HX73" s="201">
        <v>6812994.5899999999</v>
      </c>
      <c r="HY73" s="235">
        <v>7104770.8600000003</v>
      </c>
      <c r="HZ73" s="235">
        <v>6212320.5300000003</v>
      </c>
      <c r="IA73" s="235">
        <v>1962150.42</v>
      </c>
      <c r="IB73" s="235">
        <v>-4105762.75</v>
      </c>
      <c r="IC73" s="235">
        <v>-6510101.6699999999</v>
      </c>
      <c r="ID73" s="235">
        <v>-6556002.0899999999</v>
      </c>
      <c r="IE73" s="235">
        <v>-8161283.7999999998</v>
      </c>
      <c r="IF73" s="235">
        <v>-5199576.96</v>
      </c>
      <c r="IG73" s="235">
        <v>260015.29</v>
      </c>
      <c r="IH73" s="235">
        <v>3862294.34</v>
      </c>
      <c r="II73" s="235">
        <v>5933103.2800000003</v>
      </c>
      <c r="IJ73" s="235">
        <v>7254704.4100000001</v>
      </c>
      <c r="IK73" s="235">
        <v>6906542.8399999999</v>
      </c>
      <c r="IL73" s="235">
        <v>5645581.9000000004</v>
      </c>
      <c r="IM73" s="235">
        <v>705764.8</v>
      </c>
      <c r="IN73" s="235">
        <v>-2386230.9300000002</v>
      </c>
      <c r="IO73" s="235">
        <v>-8877821.7899999991</v>
      </c>
      <c r="IP73" s="235">
        <v>-8311079.9199999999</v>
      </c>
      <c r="IQ73" s="235">
        <v>-5474831.2999999998</v>
      </c>
      <c r="IR73" s="235">
        <v>-2859687.61</v>
      </c>
      <c r="IS73" s="235">
        <v>-2205758.89</v>
      </c>
      <c r="IT73" s="235">
        <v>2357318.67</v>
      </c>
      <c r="IU73" s="235">
        <v>5547851.6299999999</v>
      </c>
      <c r="IV73" s="235">
        <v>6846395.1200000001</v>
      </c>
      <c r="IW73" s="235">
        <v>7663344.2199999997</v>
      </c>
      <c r="IX73" s="235">
        <v>6724923.8899999997</v>
      </c>
      <c r="IY73" s="235">
        <v>3906229.68</v>
      </c>
      <c r="IZ73" s="235">
        <v>-6899546.8799999999</v>
      </c>
      <c r="JA73" s="235">
        <v>-10177963.300000001</v>
      </c>
      <c r="JB73" s="235">
        <v>-7502531.1900000004</v>
      </c>
      <c r="JC73" s="235">
        <v>-7913992.6500000004</v>
      </c>
      <c r="JD73" s="235">
        <v>-6292294.9699999997</v>
      </c>
      <c r="JE73" s="235">
        <v>-3093987.57</v>
      </c>
      <c r="JF73" s="235">
        <v>4146269.45</v>
      </c>
      <c r="JG73" s="235">
        <v>5076412.88</v>
      </c>
      <c r="JH73" s="235">
        <v>6434269.1600000001</v>
      </c>
      <c r="JI73" s="39">
        <v>6293547.3099999996</v>
      </c>
      <c r="JJ73" s="605"/>
      <c r="JK73" s="595"/>
      <c r="JL73" s="595"/>
      <c r="JM73" s="595"/>
      <c r="JN73" s="595"/>
      <c r="JO73" s="595"/>
      <c r="JP73" s="595"/>
      <c r="JQ73" s="595"/>
      <c r="JR73" s="595"/>
      <c r="JS73" s="595"/>
      <c r="JT73" s="595"/>
      <c r="JU73" s="595"/>
      <c r="JV73" s="595"/>
      <c r="JW73" s="606"/>
    </row>
    <row r="74" spans="1:283" x14ac:dyDescent="0.2">
      <c r="B74" s="49" t="s">
        <v>226</v>
      </c>
      <c r="D74" s="198">
        <v>842600</v>
      </c>
      <c r="E74" s="198">
        <v>842600</v>
      </c>
      <c r="F74" s="198">
        <v>842600</v>
      </c>
      <c r="G74" s="198">
        <v>803654.38</v>
      </c>
      <c r="H74" s="198">
        <v>414433.28000000003</v>
      </c>
      <c r="I74" s="198">
        <v>803654.38</v>
      </c>
      <c r="J74" s="198">
        <v>803654.38</v>
      </c>
      <c r="K74" s="198">
        <v>725881.37</v>
      </c>
      <c r="L74" s="198">
        <v>804170.92</v>
      </c>
      <c r="M74" s="198">
        <v>778245.68</v>
      </c>
      <c r="N74" s="198">
        <v>799887.21</v>
      </c>
      <c r="O74" s="198">
        <v>784911.95</v>
      </c>
      <c r="P74" s="198">
        <v>826370.43</v>
      </c>
      <c r="Q74" s="198">
        <v>845097</v>
      </c>
      <c r="R74" s="198">
        <v>805734.9</v>
      </c>
      <c r="S74" s="198">
        <v>784096.5</v>
      </c>
      <c r="T74" s="198">
        <v>765781.97</v>
      </c>
      <c r="U74" s="198">
        <v>801938.67</v>
      </c>
      <c r="V74" s="198">
        <v>781954.37</v>
      </c>
      <c r="W74" s="198">
        <v>699946.88</v>
      </c>
      <c r="X74" s="198">
        <v>783373.45</v>
      </c>
      <c r="Y74" s="198">
        <v>777730.02</v>
      </c>
      <c r="Z74" s="198">
        <v>819096.76</v>
      </c>
      <c r="AA74" s="198">
        <v>777978.96</v>
      </c>
      <c r="AB74" s="198">
        <v>805279.47</v>
      </c>
      <c r="AC74" s="198">
        <v>803628.28</v>
      </c>
      <c r="AD74" s="198">
        <v>777730.04</v>
      </c>
      <c r="AE74" s="198">
        <v>803654.38</v>
      </c>
      <c r="AF74" s="198">
        <v>796117.84</v>
      </c>
      <c r="AG74" s="198">
        <v>814706.8</v>
      </c>
      <c r="AH74" s="198">
        <v>824126.75</v>
      </c>
      <c r="AI74" s="198">
        <v>749261.33</v>
      </c>
      <c r="AJ74" s="198">
        <v>801972.02</v>
      </c>
      <c r="AK74" s="198">
        <v>775468.91</v>
      </c>
      <c r="AL74" s="198">
        <v>807199.19</v>
      </c>
      <c r="AM74" s="198">
        <v>775604.73</v>
      </c>
      <c r="AN74" s="198">
        <v>805697.25</v>
      </c>
      <c r="AO74" s="198">
        <v>801437.06</v>
      </c>
      <c r="AP74" s="198">
        <v>775532.01</v>
      </c>
      <c r="AQ74" s="198">
        <v>801399.23</v>
      </c>
      <c r="AR74" s="198">
        <v>200062.59</v>
      </c>
      <c r="AS74" s="198">
        <v>348290.03</v>
      </c>
      <c r="AT74" s="198">
        <v>283325.84000000003</v>
      </c>
      <c r="AU74" s="198">
        <v>253009.46</v>
      </c>
      <c r="AV74" s="198">
        <v>272950.95</v>
      </c>
      <c r="AW74" s="198">
        <v>261729.23</v>
      </c>
      <c r="AX74" s="198">
        <v>270453.56</v>
      </c>
      <c r="AY74" s="198">
        <v>261561.05</v>
      </c>
      <c r="AZ74" s="199">
        <v>270453.57</v>
      </c>
      <c r="BA74" s="199">
        <v>272428.03999999998</v>
      </c>
      <c r="BB74" s="199">
        <v>266444.76</v>
      </c>
      <c r="BC74" s="199">
        <v>271469.09000000003</v>
      </c>
      <c r="BD74" s="199">
        <v>257222.97</v>
      </c>
      <c r="BE74" s="199">
        <v>268575.02</v>
      </c>
      <c r="BF74" s="199">
        <v>278938.69</v>
      </c>
      <c r="BG74" s="199">
        <v>244672.5</v>
      </c>
      <c r="BH74" s="199">
        <v>270362.23</v>
      </c>
      <c r="BI74" s="199">
        <v>264656.71999999997</v>
      </c>
      <c r="BJ74" s="199">
        <v>281503.31</v>
      </c>
      <c r="BK74" s="199">
        <v>269785.25</v>
      </c>
      <c r="BL74" s="199">
        <v>282285.94</v>
      </c>
      <c r="BM74" s="199">
        <v>278981.90999999997</v>
      </c>
      <c r="BN74" s="199">
        <v>273551.09000000003</v>
      </c>
      <c r="BO74" s="199">
        <v>268046.15999999997</v>
      </c>
      <c r="BP74" s="199">
        <v>275885.49</v>
      </c>
      <c r="BQ74" s="199">
        <v>287226.21000000002</v>
      </c>
      <c r="BR74" s="202">
        <v>283249.45</v>
      </c>
      <c r="BS74" s="199">
        <v>527160.92000000004</v>
      </c>
      <c r="BT74" s="199">
        <v>423342.73</v>
      </c>
      <c r="BU74" s="199">
        <v>244282.49</v>
      </c>
      <c r="BV74" s="199">
        <v>384308.69</v>
      </c>
      <c r="BW74" s="199">
        <v>372986.38</v>
      </c>
      <c r="BX74" s="199">
        <v>377995.8900000006</v>
      </c>
      <c r="BY74" s="237">
        <v>386227.92</v>
      </c>
      <c r="BZ74" s="203">
        <v>376739.77</v>
      </c>
      <c r="CA74" s="203">
        <v>1239328.6200000001</v>
      </c>
      <c r="CB74" s="199">
        <v>7901.89</v>
      </c>
      <c r="CC74" s="199">
        <v>0.01</v>
      </c>
      <c r="CD74" s="199">
        <v>0</v>
      </c>
      <c r="CE74" s="196">
        <v>0</v>
      </c>
      <c r="CF74" s="196">
        <v>0</v>
      </c>
      <c r="CG74" s="196">
        <v>0</v>
      </c>
      <c r="CH74" s="196"/>
      <c r="CI74" s="196"/>
      <c r="CJ74" s="196"/>
      <c r="CK74" s="196"/>
      <c r="CL74" s="196"/>
      <c r="CM74" s="196"/>
      <c r="CN74" s="196"/>
      <c r="CO74" s="162"/>
      <c r="CP74" s="196"/>
      <c r="CQ74" s="196"/>
      <c r="CR74" s="196"/>
      <c r="CS74" s="196"/>
      <c r="CT74" s="196"/>
      <c r="CU74" s="196"/>
      <c r="CV74" s="196"/>
      <c r="CW74" s="196"/>
      <c r="CX74" s="196"/>
      <c r="CY74" s="196"/>
      <c r="CZ74" s="196"/>
      <c r="DA74" s="196"/>
      <c r="DB74" s="196"/>
      <c r="DC74" s="196"/>
      <c r="DD74" s="196"/>
      <c r="DE74" s="196"/>
      <c r="DF74" s="227"/>
      <c r="DG74" s="162"/>
      <c r="DH74" s="196"/>
      <c r="DI74" s="196"/>
      <c r="DJ74" s="196"/>
      <c r="DK74" s="196"/>
      <c r="DL74" s="196"/>
      <c r="DM74" s="196"/>
      <c r="DN74" s="196"/>
      <c r="DO74" s="196"/>
      <c r="DP74" s="196"/>
      <c r="DQ74" s="196"/>
      <c r="DR74" s="196"/>
      <c r="DS74" s="196"/>
      <c r="DT74" s="196"/>
      <c r="DU74" s="196"/>
      <c r="DV74" s="196"/>
      <c r="DW74" s="196"/>
      <c r="DX74" s="196"/>
      <c r="DY74" s="196"/>
      <c r="DZ74" s="196"/>
      <c r="EA74" s="196"/>
      <c r="EB74" s="196"/>
      <c r="EC74" s="196"/>
      <c r="ED74" s="196"/>
      <c r="EE74" s="196"/>
      <c r="EF74" s="196"/>
      <c r="EG74" s="196"/>
      <c r="EH74" s="196"/>
      <c r="EI74" s="196"/>
      <c r="EJ74" s="196"/>
      <c r="EK74" s="196"/>
      <c r="EL74" s="196"/>
      <c r="EM74" s="196"/>
      <c r="EN74" s="196"/>
      <c r="EO74" s="196"/>
      <c r="EP74" s="196"/>
      <c r="EQ74" s="196"/>
      <c r="ER74" s="196"/>
      <c r="ES74" s="196"/>
      <c r="ET74" s="196"/>
      <c r="EU74" s="196"/>
      <c r="EV74" s="196"/>
      <c r="EW74" s="196"/>
      <c r="EX74" s="196"/>
      <c r="EY74" s="196"/>
      <c r="EZ74" s="196"/>
      <c r="FA74" s="196"/>
      <c r="FB74" s="196"/>
      <c r="FC74" s="196"/>
      <c r="FD74" s="196"/>
      <c r="FE74" s="196"/>
      <c r="FF74" s="196"/>
      <c r="FG74" s="196"/>
      <c r="FH74" s="196"/>
      <c r="FI74" s="196"/>
      <c r="FJ74" s="196"/>
      <c r="FK74" s="196"/>
      <c r="FL74" s="196"/>
      <c r="FM74" s="196"/>
      <c r="FN74" s="196"/>
      <c r="FO74" s="196"/>
      <c r="FP74" s="196"/>
      <c r="FQ74" s="196"/>
      <c r="FR74" s="196"/>
      <c r="FS74" s="196"/>
      <c r="FT74" s="196"/>
      <c r="FU74" s="196"/>
      <c r="FV74" s="196"/>
      <c r="FW74" s="196"/>
      <c r="FX74" s="196"/>
      <c r="FY74" s="196"/>
      <c r="FZ74" s="196"/>
      <c r="GA74" s="196"/>
      <c r="GB74" s="196"/>
      <c r="GC74" s="196"/>
      <c r="GD74" s="196"/>
      <c r="GE74" s="196"/>
      <c r="GF74" s="196"/>
      <c r="GG74" s="196"/>
      <c r="GH74" s="196"/>
      <c r="GI74" s="196"/>
      <c r="GJ74" s="196"/>
      <c r="GK74" s="196"/>
      <c r="GL74" s="196"/>
      <c r="GM74" s="196"/>
      <c r="GN74" s="196"/>
      <c r="GO74" s="196"/>
      <c r="GP74" s="196"/>
      <c r="GQ74" s="196"/>
      <c r="GR74" s="196"/>
      <c r="GS74" s="196"/>
      <c r="GT74" s="196"/>
      <c r="GU74" s="196"/>
      <c r="GV74" s="196"/>
      <c r="GW74" s="196"/>
      <c r="GX74" s="196"/>
      <c r="GY74" s="196"/>
      <c r="GZ74" s="196"/>
      <c r="HA74" s="196"/>
      <c r="HB74" s="196"/>
      <c r="HC74" s="196"/>
      <c r="HD74" s="196"/>
      <c r="HE74" s="196"/>
      <c r="HF74" s="196"/>
      <c r="HG74" s="196"/>
      <c r="HH74" s="196"/>
      <c r="HI74" s="196"/>
      <c r="HJ74" s="196"/>
      <c r="HK74" s="196"/>
      <c r="HL74" s="196"/>
      <c r="HM74" s="196"/>
      <c r="HN74" s="196"/>
      <c r="HO74" s="196"/>
      <c r="HP74" s="196"/>
      <c r="HQ74" s="196"/>
      <c r="HR74" s="196"/>
      <c r="HS74" s="196"/>
      <c r="HT74" s="196"/>
      <c r="HU74" s="196"/>
      <c r="HV74" s="196"/>
      <c r="HW74" s="196"/>
      <c r="HX74" s="196"/>
      <c r="HY74" s="196"/>
      <c r="HZ74" s="196"/>
      <c r="IA74" s="196"/>
      <c r="IB74" s="196"/>
      <c r="IC74" s="196"/>
      <c r="ID74" s="196"/>
      <c r="IE74" s="196"/>
      <c r="IF74" s="196"/>
      <c r="IG74" s="196"/>
      <c r="IH74" s="196"/>
      <c r="II74" s="196"/>
      <c r="IJ74" s="196"/>
      <c r="IK74" s="196"/>
      <c r="IL74" s="196"/>
      <c r="IM74" s="196"/>
      <c r="IN74" s="196"/>
      <c r="IO74" s="196"/>
      <c r="IP74" s="196"/>
      <c r="IQ74" s="196"/>
      <c r="IR74" s="196"/>
      <c r="IS74" s="196"/>
      <c r="IT74" s="196"/>
      <c r="IU74" s="196"/>
      <c r="IV74" s="196"/>
      <c r="IW74" s="196"/>
      <c r="IX74" s="196"/>
      <c r="IY74" s="196"/>
      <c r="IZ74" s="196"/>
      <c r="JA74" s="196"/>
      <c r="JB74" s="196"/>
      <c r="JC74" s="196"/>
      <c r="JD74" s="196"/>
      <c r="JE74" s="196"/>
      <c r="JF74" s="196"/>
      <c r="JG74" s="196"/>
      <c r="JH74" s="196"/>
      <c r="JI74" s="196"/>
      <c r="JJ74" s="603"/>
      <c r="JK74" s="594"/>
      <c r="JL74" s="594"/>
      <c r="JM74" s="594"/>
      <c r="JN74" s="594"/>
      <c r="JO74" s="594"/>
      <c r="JP74" s="594"/>
      <c r="JQ74" s="594"/>
      <c r="JR74" s="594"/>
      <c r="JS74" s="594"/>
      <c r="JT74" s="594"/>
      <c r="JU74" s="594"/>
      <c r="JV74" s="594"/>
      <c r="JW74" s="604"/>
    </row>
    <row r="75" spans="1:283" x14ac:dyDescent="0.2">
      <c r="B75" s="49" t="s">
        <v>227</v>
      </c>
      <c r="D75" s="198">
        <v>62559.72</v>
      </c>
      <c r="E75" s="198">
        <v>52763.69</v>
      </c>
      <c r="F75" s="198">
        <v>268634.62</v>
      </c>
      <c r="G75" s="198">
        <v>-389698.06</v>
      </c>
      <c r="H75" s="198">
        <v>347241.4</v>
      </c>
      <c r="I75" s="198">
        <v>150000.99</v>
      </c>
      <c r="J75" s="198">
        <v>-14505.58</v>
      </c>
      <c r="K75" s="198"/>
      <c r="L75" s="198"/>
      <c r="M75" s="198"/>
      <c r="N75" s="198"/>
      <c r="O75" s="198"/>
      <c r="P75" s="198"/>
      <c r="Q75" s="198"/>
      <c r="R75" s="198"/>
      <c r="S75" s="198"/>
      <c r="T75" s="198"/>
      <c r="U75" s="198"/>
      <c r="V75" s="198"/>
      <c r="W75" s="198"/>
      <c r="X75" s="198"/>
      <c r="Y75" s="198"/>
      <c r="Z75" s="198"/>
      <c r="AA75" s="198"/>
      <c r="AB75" s="198"/>
      <c r="AC75" s="198"/>
      <c r="AD75" s="198"/>
      <c r="AE75" s="198"/>
      <c r="AF75" s="198"/>
      <c r="AG75" s="198"/>
      <c r="AH75" s="198"/>
      <c r="AI75" s="198"/>
      <c r="AJ75" s="198"/>
      <c r="AK75" s="198"/>
      <c r="AL75" s="198"/>
      <c r="AM75" s="198"/>
      <c r="AN75" s="198"/>
      <c r="AO75" s="198"/>
      <c r="AP75" s="198"/>
      <c r="AQ75" s="198"/>
      <c r="AR75" s="198"/>
      <c r="AS75" s="198"/>
      <c r="AT75" s="198"/>
      <c r="AU75" s="198"/>
      <c r="AV75" s="198">
        <v>-134067</v>
      </c>
      <c r="AW75" s="198"/>
      <c r="AX75" s="198"/>
      <c r="AY75" s="198"/>
      <c r="AZ75" s="196"/>
      <c r="BA75" s="196"/>
      <c r="BB75" s="196"/>
      <c r="BC75" s="196"/>
      <c r="BD75" s="196"/>
      <c r="BE75" s="196"/>
      <c r="BF75" s="196"/>
      <c r="BG75" s="196"/>
      <c r="BH75" s="196"/>
      <c r="BI75" s="196"/>
      <c r="BJ75" s="196"/>
      <c r="BK75" s="196"/>
      <c r="BL75" s="196"/>
      <c r="BM75" s="196"/>
      <c r="BN75" s="196"/>
      <c r="BO75" s="196"/>
      <c r="BP75" s="196"/>
      <c r="BQ75" s="196"/>
      <c r="BR75" s="162"/>
      <c r="BS75" s="196"/>
      <c r="BT75" s="196"/>
      <c r="BU75" s="196"/>
      <c r="BV75" s="196"/>
      <c r="BW75" s="196"/>
      <c r="BX75" s="196"/>
      <c r="BY75" s="196"/>
      <c r="BZ75" s="196"/>
      <c r="CA75" s="203">
        <v>328990.28000000003</v>
      </c>
      <c r="CB75" s="196"/>
      <c r="CC75" s="199"/>
      <c r="CD75" s="196"/>
      <c r="CE75" s="196"/>
      <c r="CF75" s="196"/>
      <c r="CG75" s="196"/>
      <c r="CH75" s="196"/>
      <c r="CI75" s="196"/>
      <c r="CJ75" s="196"/>
      <c r="CK75" s="196"/>
      <c r="CL75" s="196"/>
      <c r="CM75" s="196"/>
      <c r="CN75" s="196"/>
      <c r="CO75" s="162"/>
      <c r="CP75" s="196"/>
      <c r="CQ75" s="196"/>
      <c r="CR75" s="196"/>
      <c r="CS75" s="196"/>
      <c r="CT75" s="196"/>
      <c r="CU75" s="196"/>
      <c r="CV75" s="196"/>
      <c r="CW75" s="196"/>
      <c r="CX75" s="196"/>
      <c r="CY75" s="196"/>
      <c r="CZ75" s="196"/>
      <c r="DA75" s="196"/>
      <c r="DB75" s="196"/>
      <c r="DC75" s="196"/>
      <c r="DD75" s="196"/>
      <c r="DE75" s="196"/>
      <c r="DF75" s="227"/>
      <c r="DG75" s="162"/>
      <c r="DH75" s="196"/>
      <c r="DI75" s="196"/>
      <c r="DJ75" s="196"/>
      <c r="DK75" s="196"/>
      <c r="DL75" s="196"/>
      <c r="DM75" s="196"/>
      <c r="DN75" s="196"/>
      <c r="DO75" s="196"/>
      <c r="DP75" s="196"/>
      <c r="DQ75" s="196"/>
      <c r="DR75" s="196"/>
      <c r="DS75" s="196"/>
      <c r="DT75" s="196"/>
      <c r="DU75" s="196"/>
      <c r="DV75" s="196"/>
      <c r="DW75" s="196"/>
      <c r="DX75" s="196"/>
      <c r="DY75" s="196"/>
      <c r="DZ75" s="196"/>
      <c r="EA75" s="196"/>
      <c r="EB75" s="196"/>
      <c r="EC75" s="196"/>
      <c r="ED75" s="196"/>
      <c r="EE75" s="196"/>
      <c r="EF75" s="196"/>
      <c r="EG75" s="196"/>
      <c r="EH75" s="196"/>
      <c r="EI75" s="196"/>
      <c r="EJ75" s="196"/>
      <c r="EK75" s="196"/>
      <c r="EL75" s="196"/>
      <c r="EM75" s="196"/>
      <c r="EN75" s="196"/>
      <c r="EO75" s="196"/>
      <c r="EP75" s="196"/>
      <c r="EQ75" s="196"/>
      <c r="ER75" s="196"/>
      <c r="ES75" s="196"/>
      <c r="ET75" s="196"/>
      <c r="EU75" s="196"/>
      <c r="EV75" s="196"/>
      <c r="EW75" s="196"/>
      <c r="EX75" s="196"/>
      <c r="EY75" s="196"/>
      <c r="EZ75" s="196"/>
      <c r="FA75" s="196"/>
      <c r="FB75" s="196"/>
      <c r="FC75" s="196"/>
      <c r="FD75" s="196"/>
      <c r="FE75" s="196"/>
      <c r="FF75" s="196"/>
      <c r="FG75" s="196"/>
      <c r="FH75" s="196"/>
      <c r="FI75" s="196"/>
      <c r="FJ75" s="196"/>
      <c r="FK75" s="196"/>
      <c r="FL75" s="196"/>
      <c r="FM75" s="196"/>
      <c r="FN75" s="196"/>
      <c r="FO75" s="196"/>
      <c r="FP75" s="196"/>
      <c r="FQ75" s="196"/>
      <c r="FR75" s="196"/>
      <c r="FS75" s="196"/>
      <c r="FT75" s="196"/>
      <c r="FU75" s="196"/>
      <c r="FV75" s="196"/>
      <c r="FW75" s="196"/>
      <c r="FX75" s="196"/>
      <c r="FY75" s="196"/>
      <c r="FZ75" s="196"/>
      <c r="GA75" s="196"/>
      <c r="GB75" s="196"/>
      <c r="GC75" s="196"/>
      <c r="GD75" s="196"/>
      <c r="GE75" s="196"/>
      <c r="GF75" s="196"/>
      <c r="GG75" s="196"/>
      <c r="GH75" s="196"/>
      <c r="GI75" s="196"/>
      <c r="GJ75" s="196"/>
      <c r="GK75" s="196"/>
      <c r="GL75" s="196"/>
      <c r="GM75" s="196"/>
      <c r="GN75" s="196"/>
      <c r="GO75" s="196"/>
      <c r="GP75" s="196"/>
      <c r="GQ75" s="196"/>
      <c r="GR75" s="196"/>
      <c r="GS75" s="196"/>
      <c r="GT75" s="196"/>
      <c r="GU75" s="196"/>
      <c r="GV75" s="196"/>
      <c r="GW75" s="196"/>
      <c r="GX75" s="196"/>
      <c r="GY75" s="196"/>
      <c r="GZ75" s="196"/>
      <c r="HA75" s="196"/>
      <c r="HB75" s="196"/>
      <c r="HC75" s="196"/>
      <c r="HD75" s="196"/>
      <c r="HE75" s="196"/>
      <c r="HF75" s="196"/>
      <c r="HG75" s="196"/>
      <c r="HH75" s="196"/>
      <c r="HI75" s="196"/>
      <c r="HJ75" s="196"/>
      <c r="HK75" s="196"/>
      <c r="HL75" s="196"/>
      <c r="HM75" s="196"/>
      <c r="HN75" s="196"/>
      <c r="HO75" s="196"/>
      <c r="HP75" s="196"/>
      <c r="HQ75" s="196"/>
      <c r="HR75" s="196"/>
      <c r="HS75" s="196"/>
      <c r="HT75" s="196"/>
      <c r="HU75" s="196"/>
      <c r="HV75" s="196"/>
      <c r="HW75" s="196"/>
      <c r="HX75" s="196"/>
      <c r="HY75" s="196"/>
      <c r="HZ75" s="196"/>
      <c r="IA75" s="196"/>
      <c r="IB75" s="196"/>
      <c r="IC75" s="196"/>
      <c r="ID75" s="196"/>
      <c r="IE75" s="196"/>
      <c r="IF75" s="196"/>
      <c r="IG75" s="196"/>
      <c r="IH75" s="196"/>
      <c r="II75" s="196"/>
      <c r="IJ75" s="196"/>
      <c r="IK75" s="196"/>
      <c r="IL75" s="196"/>
      <c r="IM75" s="196"/>
      <c r="IN75" s="196"/>
      <c r="IO75" s="196"/>
      <c r="IP75" s="196"/>
      <c r="IQ75" s="196"/>
      <c r="IR75" s="196"/>
      <c r="IS75" s="196"/>
      <c r="IT75" s="196"/>
      <c r="IU75" s="196"/>
      <c r="IV75" s="196"/>
      <c r="IW75" s="196"/>
      <c r="IX75" s="196"/>
      <c r="IY75" s="196"/>
      <c r="IZ75" s="196"/>
      <c r="JA75" s="196"/>
      <c r="JB75" s="196"/>
      <c r="JC75" s="196"/>
      <c r="JD75" s="196"/>
      <c r="JE75" s="196"/>
      <c r="JF75" s="196"/>
      <c r="JG75" s="196"/>
      <c r="JH75" s="196"/>
      <c r="JI75" s="196"/>
      <c r="JJ75" s="603"/>
      <c r="JK75" s="594"/>
      <c r="JL75" s="594"/>
      <c r="JM75" s="594"/>
      <c r="JN75" s="594"/>
      <c r="JO75" s="594"/>
      <c r="JP75" s="594"/>
      <c r="JQ75" s="594"/>
      <c r="JR75" s="594"/>
      <c r="JS75" s="594"/>
      <c r="JT75" s="594"/>
      <c r="JU75" s="594"/>
      <c r="JV75" s="594"/>
      <c r="JW75" s="604"/>
    </row>
    <row r="76" spans="1:283" hidden="1" x14ac:dyDescent="0.2">
      <c r="B76" s="49" t="s">
        <v>221</v>
      </c>
      <c r="D76" s="197"/>
      <c r="E76" s="197"/>
      <c r="F76" s="197"/>
      <c r="G76" s="197"/>
      <c r="H76" s="197"/>
      <c r="I76" s="197"/>
      <c r="J76" s="197"/>
      <c r="K76" s="197"/>
      <c r="L76" s="197"/>
      <c r="M76" s="197"/>
      <c r="N76" s="197"/>
      <c r="O76" s="198">
        <v>151670.69</v>
      </c>
      <c r="P76" s="198">
        <v>1268127.48</v>
      </c>
      <c r="Q76" s="197"/>
      <c r="R76" s="197"/>
      <c r="S76" s="197"/>
      <c r="T76" s="197"/>
      <c r="U76" s="197"/>
      <c r="V76" s="197"/>
      <c r="W76" s="197"/>
      <c r="X76" s="197"/>
      <c r="Y76" s="197"/>
      <c r="Z76" s="197"/>
      <c r="AA76" s="197"/>
      <c r="AB76" s="197"/>
      <c r="AC76" s="197"/>
      <c r="AD76" s="197"/>
      <c r="AE76" s="198"/>
      <c r="AF76" s="198"/>
      <c r="AG76" s="198"/>
      <c r="AH76" s="198"/>
      <c r="AI76" s="198"/>
      <c r="AJ76" s="198"/>
      <c r="AK76" s="198"/>
      <c r="AL76" s="198"/>
      <c r="AM76" s="198"/>
      <c r="AN76" s="198"/>
      <c r="AO76" s="198"/>
      <c r="AP76" s="198"/>
      <c r="AQ76" s="198"/>
      <c r="AR76" s="198"/>
      <c r="AS76" s="198"/>
      <c r="AT76" s="198"/>
      <c r="AU76" s="198"/>
      <c r="AV76" s="198"/>
      <c r="AW76" s="198"/>
      <c r="AX76" s="198"/>
      <c r="AY76" s="198"/>
      <c r="AZ76" s="196"/>
      <c r="BA76" s="196"/>
      <c r="BB76" s="196"/>
      <c r="BC76" s="196"/>
      <c r="BD76" s="196"/>
      <c r="BE76" s="196"/>
      <c r="BF76" s="196"/>
      <c r="BG76" s="196"/>
      <c r="BH76" s="196"/>
      <c r="BI76" s="196"/>
      <c r="BJ76" s="196"/>
      <c r="BK76" s="196"/>
      <c r="BL76" s="196"/>
      <c r="BM76" s="196"/>
      <c r="BN76" s="196"/>
      <c r="BO76" s="196"/>
      <c r="BP76" s="196"/>
      <c r="BQ76" s="196"/>
      <c r="BR76" s="162"/>
      <c r="BS76" s="196"/>
      <c r="BT76" s="196"/>
      <c r="BU76" s="196"/>
      <c r="BV76" s="196"/>
      <c r="BW76" s="196"/>
      <c r="BX76" s="196"/>
      <c r="BY76" s="196"/>
      <c r="BZ76" s="196"/>
      <c r="CA76" s="196"/>
      <c r="CB76" s="196"/>
      <c r="CC76" s="196"/>
      <c r="CD76" s="196"/>
      <c r="CE76" s="196"/>
      <c r="CF76" s="196"/>
      <c r="CG76" s="196"/>
      <c r="CH76" s="196"/>
      <c r="CI76" s="196"/>
      <c r="CJ76" s="196"/>
      <c r="CK76" s="196"/>
      <c r="CL76" s="196"/>
      <c r="CM76" s="196"/>
      <c r="CN76" s="196"/>
      <c r="CO76" s="162"/>
      <c r="CP76" s="196"/>
      <c r="CQ76" s="196"/>
      <c r="CR76" s="196"/>
      <c r="CS76" s="196"/>
      <c r="CT76" s="196"/>
      <c r="CU76" s="196"/>
      <c r="CV76" s="196"/>
      <c r="CW76" s="196"/>
      <c r="CX76" s="196"/>
      <c r="CY76" s="196"/>
      <c r="CZ76" s="196"/>
      <c r="DA76" s="196"/>
      <c r="DB76" s="196"/>
      <c r="DC76" s="196"/>
      <c r="DD76" s="196"/>
      <c r="DE76" s="196"/>
      <c r="DF76" s="196"/>
      <c r="DG76" s="162"/>
      <c r="DH76" s="196"/>
      <c r="DI76" s="196"/>
      <c r="DJ76" s="196"/>
      <c r="DK76" s="196"/>
      <c r="DL76" s="196"/>
      <c r="DM76" s="196"/>
      <c r="DN76" s="196"/>
      <c r="DO76" s="196"/>
      <c r="DP76" s="196"/>
      <c r="DQ76" s="196"/>
      <c r="DR76" s="196"/>
      <c r="DS76" s="196"/>
      <c r="DT76" s="196"/>
      <c r="DU76" s="196"/>
      <c r="DV76" s="196"/>
      <c r="DW76" s="196"/>
      <c r="DX76" s="196"/>
      <c r="DY76" s="196"/>
      <c r="DZ76" s="196"/>
      <c r="EA76" s="196"/>
      <c r="EB76" s="196"/>
      <c r="EC76" s="196"/>
      <c r="ED76" s="196"/>
      <c r="EE76" s="196"/>
      <c r="EF76" s="196"/>
      <c r="EG76" s="196"/>
      <c r="EH76" s="196"/>
      <c r="EI76" s="196"/>
      <c r="EJ76" s="196"/>
      <c r="EK76" s="196"/>
      <c r="EL76" s="196"/>
      <c r="EM76" s="196"/>
      <c r="EN76" s="196"/>
      <c r="EO76" s="196"/>
      <c r="EP76" s="196"/>
      <c r="EQ76" s="196"/>
      <c r="ER76" s="196"/>
      <c r="ES76" s="196"/>
      <c r="ET76" s="196"/>
      <c r="EU76" s="196"/>
      <c r="EV76" s="196"/>
      <c r="EW76" s="196"/>
      <c r="EX76" s="196"/>
      <c r="EY76" s="196"/>
      <c r="EZ76" s="196"/>
      <c r="FA76" s="196"/>
      <c r="FB76" s="196"/>
      <c r="FC76" s="196"/>
      <c r="FD76" s="196"/>
      <c r="FE76" s="196"/>
      <c r="FF76" s="196"/>
      <c r="FG76" s="196"/>
      <c r="FH76" s="196"/>
      <c r="FI76" s="196"/>
      <c r="FJ76" s="196"/>
      <c r="FK76" s="196"/>
      <c r="FL76" s="196"/>
      <c r="FM76" s="196"/>
      <c r="FN76" s="196"/>
      <c r="FO76" s="196"/>
      <c r="FP76" s="196"/>
      <c r="FQ76" s="196"/>
      <c r="FR76" s="196"/>
      <c r="FS76" s="196"/>
      <c r="FT76" s="196"/>
      <c r="FU76" s="196"/>
      <c r="FV76" s="196"/>
      <c r="FW76" s="196"/>
      <c r="FX76" s="196"/>
      <c r="FY76" s="196"/>
      <c r="FZ76" s="196"/>
      <c r="GA76" s="196"/>
      <c r="GB76" s="196"/>
      <c r="GC76" s="196"/>
      <c r="GD76" s="196"/>
      <c r="GE76" s="196"/>
      <c r="GF76" s="196"/>
      <c r="GG76" s="196"/>
      <c r="GH76" s="196"/>
      <c r="GI76" s="196"/>
      <c r="GJ76" s="196"/>
      <c r="GK76" s="196"/>
      <c r="GL76" s="196"/>
      <c r="GM76" s="196"/>
      <c r="GN76" s="196"/>
      <c r="GO76" s="196"/>
      <c r="GP76" s="196"/>
      <c r="GQ76" s="196"/>
      <c r="GR76" s="196"/>
      <c r="GS76" s="196"/>
      <c r="GT76" s="196"/>
      <c r="GU76" s="196"/>
      <c r="GV76" s="196"/>
      <c r="GW76" s="196"/>
      <c r="GX76" s="196"/>
      <c r="GY76" s="196"/>
      <c r="GZ76" s="196"/>
      <c r="HA76" s="196"/>
      <c r="HB76" s="196"/>
      <c r="HC76" s="196"/>
      <c r="HD76" s="196"/>
      <c r="HE76" s="196"/>
      <c r="HF76" s="196"/>
      <c r="HG76" s="196"/>
      <c r="HH76" s="196"/>
      <c r="HI76" s="196"/>
      <c r="HJ76" s="196"/>
      <c r="HK76" s="196"/>
      <c r="HL76" s="196"/>
      <c r="HM76" s="196"/>
      <c r="HN76" s="196"/>
      <c r="HO76" s="196"/>
      <c r="HP76" s="196"/>
      <c r="HQ76" s="196"/>
      <c r="HR76" s="196"/>
      <c r="HS76" s="196"/>
      <c r="HT76" s="196"/>
      <c r="HU76" s="196"/>
      <c r="HV76" s="196"/>
      <c r="HW76" s="196"/>
      <c r="HX76" s="196"/>
      <c r="HY76" s="196"/>
      <c r="HZ76" s="196"/>
      <c r="IA76" s="196"/>
      <c r="IB76" s="196"/>
      <c r="IC76" s="196"/>
      <c r="ID76" s="196"/>
      <c r="IE76" s="196"/>
      <c r="IF76" s="196"/>
      <c r="IG76" s="196"/>
      <c r="IH76" s="196"/>
      <c r="II76" s="196"/>
      <c r="IJ76" s="196"/>
      <c r="IK76" s="196"/>
      <c r="IL76" s="196"/>
      <c r="IM76" s="196"/>
      <c r="IN76" s="196"/>
      <c r="IO76" s="196"/>
      <c r="IP76" s="196"/>
      <c r="IQ76" s="196"/>
      <c r="IR76" s="196"/>
      <c r="IS76" s="196"/>
      <c r="IT76" s="196"/>
      <c r="IU76" s="196"/>
      <c r="IV76" s="196"/>
      <c r="IW76" s="196"/>
      <c r="IX76" s="196"/>
      <c r="IY76" s="196"/>
      <c r="IZ76" s="196"/>
      <c r="JA76" s="196"/>
      <c r="JB76" s="196"/>
      <c r="JC76" s="196"/>
      <c r="JD76" s="196"/>
      <c r="JE76" s="196"/>
      <c r="JF76" s="196"/>
      <c r="JG76" s="196"/>
      <c r="JH76" s="196"/>
      <c r="JI76" s="196"/>
      <c r="JJ76" s="603"/>
      <c r="JK76" s="594"/>
      <c r="JL76" s="594"/>
      <c r="JM76" s="594"/>
      <c r="JN76" s="594"/>
      <c r="JO76" s="594"/>
      <c r="JP76" s="594"/>
      <c r="JQ76" s="594"/>
      <c r="JR76" s="594"/>
      <c r="JS76" s="594"/>
      <c r="JT76" s="594"/>
      <c r="JU76" s="594"/>
      <c r="JV76" s="594"/>
      <c r="JW76" s="604"/>
    </row>
    <row r="77" spans="1:283" x14ac:dyDescent="0.2">
      <c r="B77" s="49" t="s">
        <v>208</v>
      </c>
      <c r="D77" s="239">
        <f t="shared" ref="D77:N77" si="162">SUM(D71:D75)</f>
        <v>4994634.47</v>
      </c>
      <c r="E77" s="239">
        <f t="shared" si="162"/>
        <v>-1432921.37</v>
      </c>
      <c r="F77" s="239">
        <f t="shared" si="162"/>
        <v>4587143.8899999997</v>
      </c>
      <c r="G77" s="239">
        <f t="shared" si="162"/>
        <v>-271388.19676544546</v>
      </c>
      <c r="H77" s="239">
        <f t="shared" si="162"/>
        <v>-1292292.4009244111</v>
      </c>
      <c r="I77" s="239">
        <f t="shared" si="162"/>
        <v>-7648678.2251142235</v>
      </c>
      <c r="J77" s="239">
        <f t="shared" si="162"/>
        <v>-6416399.9879950387</v>
      </c>
      <c r="K77" s="239">
        <f t="shared" si="162"/>
        <v>-5087497.5254994566</v>
      </c>
      <c r="L77" s="239">
        <f t="shared" si="162"/>
        <v>-5774169.5665404825</v>
      </c>
      <c r="M77" s="239">
        <f t="shared" si="162"/>
        <v>-1356426.6215407937</v>
      </c>
      <c r="N77" s="239">
        <f t="shared" si="162"/>
        <v>1484928.713993106</v>
      </c>
      <c r="O77" s="239">
        <f t="shared" ref="O77:AB77" si="163">SUM(O71:O76)</f>
        <v>4691158.518064375</v>
      </c>
      <c r="P77" s="239">
        <f t="shared" si="163"/>
        <v>6117960.6766025443</v>
      </c>
      <c r="Q77" s="239">
        <f t="shared" si="163"/>
        <v>5054662.4793500304</v>
      </c>
      <c r="R77" s="239">
        <f t="shared" si="163"/>
        <v>4236121.1408792399</v>
      </c>
      <c r="S77" s="239">
        <f t="shared" si="163"/>
        <v>1038641.5435637943</v>
      </c>
      <c r="T77" s="239">
        <f t="shared" si="163"/>
        <v>-1541493.2663704294</v>
      </c>
      <c r="U77" s="239">
        <f t="shared" si="163"/>
        <v>-3567568.4705999838</v>
      </c>
      <c r="V77" s="239">
        <f t="shared" si="163"/>
        <v>1881197.1081539607</v>
      </c>
      <c r="W77" s="239">
        <f t="shared" si="163"/>
        <v>-3759066.9336782377</v>
      </c>
      <c r="X77" s="239">
        <f t="shared" si="163"/>
        <v>-1037618.7664993491</v>
      </c>
      <c r="Y77" s="239">
        <f t="shared" si="163"/>
        <v>-593724.52211373881</v>
      </c>
      <c r="Z77" s="239">
        <f t="shared" si="163"/>
        <v>2094987.3352564166</v>
      </c>
      <c r="AA77" s="239">
        <f t="shared" si="163"/>
        <v>4751553.1879445463</v>
      </c>
      <c r="AB77" s="239">
        <f t="shared" si="163"/>
        <v>5123820.4389999993</v>
      </c>
      <c r="AC77" s="239">
        <f>SUM(AC71:AC76)</f>
        <v>4328934.9400000004</v>
      </c>
      <c r="AD77" s="239">
        <f>SUM(AD71:AD76)</f>
        <v>4738879.1099999994</v>
      </c>
      <c r="AE77" s="239">
        <f>SUM(AE71:AE76)</f>
        <v>-3835453.3000000007</v>
      </c>
      <c r="AF77" s="239">
        <f t="shared" ref="AF77:AP77" si="164">SUM(AF71:AF76)</f>
        <v>-4514879.67</v>
      </c>
      <c r="AG77" s="239">
        <f t="shared" si="164"/>
        <v>-4368754.8</v>
      </c>
      <c r="AH77" s="239">
        <f t="shared" si="164"/>
        <v>-5479187.8499999996</v>
      </c>
      <c r="AI77" s="239">
        <f t="shared" si="164"/>
        <v>-3097173.42</v>
      </c>
      <c r="AJ77" s="239">
        <f t="shared" si="164"/>
        <v>-1350588.6800000002</v>
      </c>
      <c r="AK77" s="239">
        <f t="shared" si="164"/>
        <v>1836854.4900000002</v>
      </c>
      <c r="AL77" s="239">
        <f t="shared" si="164"/>
        <v>3353261.58</v>
      </c>
      <c r="AM77" s="239">
        <f t="shared" si="164"/>
        <v>4289304.04</v>
      </c>
      <c r="AN77" s="239">
        <f t="shared" si="164"/>
        <v>4956577.95</v>
      </c>
      <c r="AO77" s="239">
        <f t="shared" si="164"/>
        <v>4740894.4800000004</v>
      </c>
      <c r="AP77" s="239">
        <f t="shared" si="164"/>
        <v>4130252.17</v>
      </c>
      <c r="AQ77" s="239">
        <f>SUM(AQ71:AQ76)</f>
        <v>-2729515.0248799818</v>
      </c>
      <c r="AR77" s="239">
        <f>SUM(AR71:AR76)</f>
        <v>-1328503.3199999998</v>
      </c>
      <c r="AS77" s="239">
        <f>SUM(AS71:AS76)</f>
        <v>-3374154.9400000004</v>
      </c>
      <c r="AT77" s="239">
        <f t="shared" ref="AT77:BQ77" si="165">SUM(AT71:AT76)</f>
        <v>-4911120.25</v>
      </c>
      <c r="AU77" s="239">
        <f t="shared" si="165"/>
        <v>-2749239.0300000003</v>
      </c>
      <c r="AV77" s="239">
        <f t="shared" si="165"/>
        <v>1352373.25</v>
      </c>
      <c r="AW77" s="239">
        <f t="shared" si="165"/>
        <v>812111.08</v>
      </c>
      <c r="AX77" s="239">
        <f t="shared" si="165"/>
        <v>3475417.7600000002</v>
      </c>
      <c r="AY77" s="239">
        <f t="shared" si="165"/>
        <v>-1997948.9000000001</v>
      </c>
      <c r="AZ77" s="239">
        <f t="shared" si="165"/>
        <v>4356687.59</v>
      </c>
      <c r="BA77" s="239">
        <f t="shared" si="165"/>
        <v>4143464.0100000002</v>
      </c>
      <c r="BB77" s="239">
        <f t="shared" si="165"/>
        <v>3385206.5300000003</v>
      </c>
      <c r="BC77" s="239">
        <f t="shared" si="165"/>
        <v>-6488316.3399999999</v>
      </c>
      <c r="BD77" s="239">
        <f t="shared" si="165"/>
        <v>-2063770.66</v>
      </c>
      <c r="BE77" s="239">
        <f t="shared" si="165"/>
        <v>-3707785.13</v>
      </c>
      <c r="BF77" s="239">
        <f t="shared" si="165"/>
        <v>-2353805.02</v>
      </c>
      <c r="BG77" s="239">
        <f t="shared" si="165"/>
        <v>-2757673.5</v>
      </c>
      <c r="BH77" s="239">
        <f t="shared" si="165"/>
        <v>-1284094.1300000001</v>
      </c>
      <c r="BI77" s="239">
        <f t="shared" si="165"/>
        <v>1321592.8400000001</v>
      </c>
      <c r="BJ77" s="239">
        <f t="shared" si="165"/>
        <v>3299286.46</v>
      </c>
      <c r="BK77" s="239">
        <f t="shared" si="165"/>
        <v>4672459.09</v>
      </c>
      <c r="BL77" s="239">
        <f t="shared" si="165"/>
        <v>4886866.4300000006</v>
      </c>
      <c r="BM77" s="239">
        <f t="shared" si="165"/>
        <v>4951552.8600000003</v>
      </c>
      <c r="BN77" s="239">
        <f t="shared" si="165"/>
        <v>4308754.47</v>
      </c>
      <c r="BO77" s="239">
        <f t="shared" si="165"/>
        <v>-11507342.5</v>
      </c>
      <c r="BP77" s="239">
        <f t="shared" si="165"/>
        <v>-3602593.99</v>
      </c>
      <c r="BQ77" s="239">
        <f t="shared" si="165"/>
        <v>-6200957.0499999998</v>
      </c>
      <c r="BR77" s="239">
        <f>ROUND(SUM(BR71:BR76),2)</f>
        <v>-7686611.79</v>
      </c>
      <c r="BS77" s="239">
        <f t="shared" ref="BS77:ED77" si="166">ROUND(SUM(BS71:BS76),2)</f>
        <v>1182229.48</v>
      </c>
      <c r="BT77" s="239">
        <f t="shared" si="166"/>
        <v>-613168.80000000005</v>
      </c>
      <c r="BU77" s="239">
        <f t="shared" si="166"/>
        <v>-1666924.78</v>
      </c>
      <c r="BV77" s="239">
        <f t="shared" si="166"/>
        <v>3888142.93</v>
      </c>
      <c r="BW77" s="239">
        <f t="shared" si="166"/>
        <v>5104869.58</v>
      </c>
      <c r="BX77" s="239">
        <f t="shared" si="166"/>
        <v>6203221.79</v>
      </c>
      <c r="BY77" s="239">
        <f t="shared" si="166"/>
        <v>6104357.3099999996</v>
      </c>
      <c r="BZ77" s="239">
        <f t="shared" si="166"/>
        <v>5124027.8600000003</v>
      </c>
      <c r="CA77" s="239">
        <f t="shared" si="166"/>
        <v>-5257456.0999999996</v>
      </c>
      <c r="CB77" s="239">
        <f t="shared" si="166"/>
        <v>-1699925.82</v>
      </c>
      <c r="CC77" s="239">
        <f t="shared" si="166"/>
        <v>-4983403.7699999996</v>
      </c>
      <c r="CD77" s="239">
        <f t="shared" si="166"/>
        <v>-6373606.1200000001</v>
      </c>
      <c r="CE77" s="239">
        <f t="shared" si="166"/>
        <v>-2906722.02</v>
      </c>
      <c r="CF77" s="239">
        <f t="shared" si="166"/>
        <v>-4105014.24</v>
      </c>
      <c r="CG77" s="239">
        <f t="shared" si="166"/>
        <v>-482827.82</v>
      </c>
      <c r="CH77" s="239">
        <f t="shared" si="166"/>
        <v>3848242.54</v>
      </c>
      <c r="CI77" s="210">
        <f t="shared" si="166"/>
        <v>4445666.21</v>
      </c>
      <c r="CJ77" s="239">
        <f t="shared" si="166"/>
        <v>6057155.1100000003</v>
      </c>
      <c r="CK77" s="239">
        <f t="shared" si="166"/>
        <v>5577705.0700000003</v>
      </c>
      <c r="CL77" s="239">
        <f t="shared" si="166"/>
        <v>6487260.5099999998</v>
      </c>
      <c r="CM77" s="239">
        <f t="shared" si="166"/>
        <v>-5401832.8099999996</v>
      </c>
      <c r="CN77" s="239">
        <f t="shared" si="166"/>
        <v>455064.7</v>
      </c>
      <c r="CO77" s="239">
        <f t="shared" si="166"/>
        <v>-7570340.6799999997</v>
      </c>
      <c r="CP77" s="239">
        <f t="shared" si="166"/>
        <v>-5981957.1900000004</v>
      </c>
      <c r="CQ77" s="239">
        <f t="shared" si="166"/>
        <v>-3123606.31</v>
      </c>
      <c r="CR77" s="239">
        <f t="shared" si="166"/>
        <v>-3098635.86</v>
      </c>
      <c r="CS77" s="239">
        <f t="shared" si="166"/>
        <v>1160160.46</v>
      </c>
      <c r="CT77" s="239">
        <f t="shared" si="166"/>
        <v>4180512.96</v>
      </c>
      <c r="CU77" s="239">
        <f t="shared" si="166"/>
        <v>2606256.41</v>
      </c>
      <c r="CV77" s="239">
        <f t="shared" si="166"/>
        <v>6200784.9100000001</v>
      </c>
      <c r="CW77" s="239">
        <f t="shared" si="166"/>
        <v>5429566.2300000004</v>
      </c>
      <c r="CX77" s="239">
        <f t="shared" si="166"/>
        <v>5364120.97</v>
      </c>
      <c r="CY77" s="239">
        <f t="shared" si="166"/>
        <v>-6737172</v>
      </c>
      <c r="CZ77" s="239">
        <f t="shared" si="166"/>
        <v>-2207096.62</v>
      </c>
      <c r="DA77" s="239">
        <f t="shared" si="166"/>
        <v>-7258667.7699999996</v>
      </c>
      <c r="DB77" s="239">
        <f t="shared" si="166"/>
        <v>-657255.04</v>
      </c>
      <c r="DC77" s="239">
        <f t="shared" si="166"/>
        <v>-145954.57999999999</v>
      </c>
      <c r="DD77" s="239">
        <f t="shared" si="166"/>
        <v>-238863.39</v>
      </c>
      <c r="DE77" s="239">
        <f t="shared" si="166"/>
        <v>750356.54</v>
      </c>
      <c r="DF77" s="239">
        <f t="shared" si="166"/>
        <v>2720956.06</v>
      </c>
      <c r="DG77" s="239">
        <f t="shared" si="166"/>
        <v>4580838.93</v>
      </c>
      <c r="DH77" s="239">
        <f t="shared" si="166"/>
        <v>5841142.79</v>
      </c>
      <c r="DI77" s="239">
        <f t="shared" si="166"/>
        <v>4949698.7</v>
      </c>
      <c r="DJ77" s="239">
        <f t="shared" si="166"/>
        <v>5194354.13</v>
      </c>
      <c r="DK77" s="239">
        <f t="shared" si="166"/>
        <v>2438086.9300000002</v>
      </c>
      <c r="DL77" s="231">
        <f t="shared" si="166"/>
        <v>-19190805.57</v>
      </c>
      <c r="DM77" s="231">
        <f t="shared" si="166"/>
        <v>-4934137.0999999996</v>
      </c>
      <c r="DN77" s="231">
        <f t="shared" si="166"/>
        <v>-5684755.7699999996</v>
      </c>
      <c r="DO77" s="231">
        <f t="shared" si="166"/>
        <v>-5014420.17</v>
      </c>
      <c r="DP77" s="231">
        <f t="shared" si="166"/>
        <v>-2651677.85</v>
      </c>
      <c r="DQ77" s="231">
        <f t="shared" si="166"/>
        <v>-2160281</v>
      </c>
      <c r="DR77" s="231">
        <f t="shared" si="166"/>
        <v>1434738.82</v>
      </c>
      <c r="DS77" s="231">
        <f t="shared" si="166"/>
        <v>4119131.85</v>
      </c>
      <c r="DT77" s="231">
        <f t="shared" si="166"/>
        <v>5951847.5899999999</v>
      </c>
      <c r="DU77" s="231">
        <f t="shared" si="166"/>
        <v>4977563.2300000004</v>
      </c>
      <c r="DV77" s="231">
        <f t="shared" si="166"/>
        <v>322449.06</v>
      </c>
      <c r="DW77" s="231">
        <f t="shared" si="166"/>
        <v>1858758.19</v>
      </c>
      <c r="DX77" s="231">
        <f t="shared" si="166"/>
        <v>-5893317.5700000003</v>
      </c>
      <c r="DY77" s="231">
        <f t="shared" si="166"/>
        <v>-6677241.1299999999</v>
      </c>
      <c r="DZ77" s="231">
        <f t="shared" si="166"/>
        <v>-8040278.6200000001</v>
      </c>
      <c r="EA77" s="231">
        <f t="shared" si="166"/>
        <v>-5212949.42</v>
      </c>
      <c r="EB77" s="231">
        <f t="shared" si="166"/>
        <v>-6593120.3700000001</v>
      </c>
      <c r="EC77" s="231">
        <f t="shared" si="166"/>
        <v>361312</v>
      </c>
      <c r="ED77" s="231">
        <f t="shared" si="166"/>
        <v>2554524.3199999998</v>
      </c>
      <c r="EE77" s="231">
        <f t="shared" ref="EE77:GP77" si="167">ROUND(SUM(EE71:EE76),2)</f>
        <v>4097154.72</v>
      </c>
      <c r="EF77" s="231">
        <f t="shared" si="167"/>
        <v>5538810.2599999998</v>
      </c>
      <c r="EG77" s="231">
        <f t="shared" si="167"/>
        <v>6022404.2300000004</v>
      </c>
      <c r="EH77" s="231">
        <f t="shared" si="167"/>
        <v>5275463.45</v>
      </c>
      <c r="EI77" s="231">
        <f t="shared" si="167"/>
        <v>1199406.49</v>
      </c>
      <c r="EJ77" s="231">
        <f t="shared" si="167"/>
        <v>-2732098.13</v>
      </c>
      <c r="EK77" s="231">
        <f t="shared" si="167"/>
        <v>-6545933.2699999996</v>
      </c>
      <c r="EL77" s="231">
        <f t="shared" si="167"/>
        <v>-9491901.0600000005</v>
      </c>
      <c r="EM77" s="231">
        <f t="shared" si="167"/>
        <v>-4498891.63</v>
      </c>
      <c r="EN77" s="231">
        <f t="shared" si="167"/>
        <v>-1674374.79</v>
      </c>
      <c r="EO77" s="231">
        <f t="shared" si="167"/>
        <v>87333.71</v>
      </c>
      <c r="EP77" s="231">
        <f t="shared" si="167"/>
        <v>3948567.3</v>
      </c>
      <c r="EQ77" s="231">
        <f t="shared" si="167"/>
        <v>5798766.2000000002</v>
      </c>
      <c r="ER77" s="231">
        <f t="shared" si="167"/>
        <v>6699086.7599999998</v>
      </c>
      <c r="ES77" s="231">
        <f t="shared" si="167"/>
        <v>7021568.0999999996</v>
      </c>
      <c r="ET77" s="231">
        <f t="shared" si="167"/>
        <v>5292946.0199999996</v>
      </c>
      <c r="EU77" s="231">
        <f t="shared" si="167"/>
        <v>493839.75</v>
      </c>
      <c r="EV77" s="231">
        <f t="shared" si="167"/>
        <v>-3109399.26</v>
      </c>
      <c r="EW77" s="231">
        <f t="shared" si="167"/>
        <v>-9513692.6999999993</v>
      </c>
      <c r="EX77" s="231">
        <f t="shared" si="167"/>
        <v>-7071146.2400000002</v>
      </c>
      <c r="EY77" s="231">
        <f t="shared" si="167"/>
        <v>-7644277.75</v>
      </c>
      <c r="EZ77" s="231">
        <f t="shared" si="167"/>
        <v>-2462151.2599999998</v>
      </c>
      <c r="FA77" s="231">
        <f t="shared" si="167"/>
        <v>1095413.82</v>
      </c>
      <c r="FB77" s="231">
        <f t="shared" si="167"/>
        <v>3059293.1</v>
      </c>
      <c r="FC77" s="231">
        <f t="shared" si="167"/>
        <v>5547547.6799999997</v>
      </c>
      <c r="FD77" s="231">
        <f t="shared" si="167"/>
        <v>6368724.5300000003</v>
      </c>
      <c r="FE77" s="231">
        <f t="shared" si="167"/>
        <v>6451099.2199999997</v>
      </c>
      <c r="FF77" s="231">
        <f t="shared" si="167"/>
        <v>5833445.29</v>
      </c>
      <c r="FG77" s="231">
        <f t="shared" si="167"/>
        <v>3550651.71</v>
      </c>
      <c r="FH77" s="231">
        <f t="shared" si="167"/>
        <v>-3662750.7</v>
      </c>
      <c r="FI77" s="231">
        <f t="shared" si="167"/>
        <v>-4393688.88</v>
      </c>
      <c r="FJ77" s="231">
        <f t="shared" si="167"/>
        <v>-3256971.62</v>
      </c>
      <c r="FK77" s="231">
        <f t="shared" si="167"/>
        <v>-1012444.71</v>
      </c>
      <c r="FL77" s="231">
        <f t="shared" si="167"/>
        <v>205246.81</v>
      </c>
      <c r="FM77" s="231">
        <f t="shared" si="167"/>
        <v>705544.42</v>
      </c>
      <c r="FN77" s="231">
        <f t="shared" si="167"/>
        <v>4135654.06</v>
      </c>
      <c r="FO77" s="231">
        <f t="shared" si="167"/>
        <v>5727829.9400000004</v>
      </c>
      <c r="FP77" s="231">
        <f t="shared" si="167"/>
        <v>5158220.7699999996</v>
      </c>
      <c r="FQ77" s="231">
        <f t="shared" si="167"/>
        <v>4987206.01</v>
      </c>
      <c r="FR77" s="231">
        <f t="shared" si="167"/>
        <v>7864538.7599999998</v>
      </c>
      <c r="FS77" s="231">
        <f t="shared" si="167"/>
        <v>3409852.18</v>
      </c>
      <c r="FT77" s="231">
        <f t="shared" si="167"/>
        <v>-11440416.699999999</v>
      </c>
      <c r="FU77" s="231">
        <f t="shared" si="167"/>
        <v>-5759605.0800000001</v>
      </c>
      <c r="FV77" s="231">
        <f t="shared" si="167"/>
        <v>-5795417.4800000004</v>
      </c>
      <c r="FW77" s="231">
        <f t="shared" si="167"/>
        <v>-1696994.45</v>
      </c>
      <c r="FX77" s="231">
        <f t="shared" si="167"/>
        <v>-1217118.6200000001</v>
      </c>
      <c r="FY77" s="231">
        <f t="shared" si="167"/>
        <v>2381874.0499999998</v>
      </c>
      <c r="FZ77" s="231">
        <f t="shared" si="167"/>
        <v>4253276.51</v>
      </c>
      <c r="GA77" s="231">
        <f t="shared" si="167"/>
        <v>5258791.8499999996</v>
      </c>
      <c r="GB77" s="231">
        <f t="shared" si="167"/>
        <v>5839760.8399999999</v>
      </c>
      <c r="GC77" s="231">
        <f t="shared" si="167"/>
        <v>6483165.0300000003</v>
      </c>
      <c r="GD77" s="231">
        <f t="shared" si="167"/>
        <v>4897529.0599999996</v>
      </c>
      <c r="GE77" s="231">
        <f t="shared" si="167"/>
        <v>2287971.08</v>
      </c>
      <c r="GF77" s="231">
        <f t="shared" si="167"/>
        <v>-17405744.739999998</v>
      </c>
      <c r="GG77" s="231">
        <f t="shared" si="167"/>
        <v>-8725634.2899999991</v>
      </c>
      <c r="GH77" s="231">
        <f t="shared" si="167"/>
        <v>-10047652.630000001</v>
      </c>
      <c r="GI77" s="231">
        <f t="shared" si="167"/>
        <v>-6592788.04</v>
      </c>
      <c r="GJ77" s="231">
        <f t="shared" si="167"/>
        <v>-3983810.61</v>
      </c>
      <c r="GK77" s="231">
        <f t="shared" si="167"/>
        <v>-1045665.62</v>
      </c>
      <c r="GL77" s="231">
        <f t="shared" si="167"/>
        <v>2348176.15</v>
      </c>
      <c r="GM77" s="231">
        <f t="shared" si="167"/>
        <v>5375428.7000000002</v>
      </c>
      <c r="GN77" s="231">
        <f t="shared" si="167"/>
        <v>5918757.1600000001</v>
      </c>
      <c r="GO77" s="231">
        <f t="shared" si="167"/>
        <v>6138921.3499999996</v>
      </c>
      <c r="GP77" s="231">
        <f t="shared" si="167"/>
        <v>5222098.24</v>
      </c>
      <c r="GQ77" s="231">
        <f t="shared" ref="GQ77:IX77" si="168">ROUND(SUM(GQ71:GQ76),2)</f>
        <v>1037071.12</v>
      </c>
      <c r="GR77" s="231">
        <f t="shared" si="168"/>
        <v>-2541887.37</v>
      </c>
      <c r="GS77" s="231">
        <f t="shared" si="168"/>
        <v>-7794001.7000000002</v>
      </c>
      <c r="GT77" s="231">
        <f t="shared" si="168"/>
        <v>-4847001.6399999997</v>
      </c>
      <c r="GU77" s="231">
        <f t="shared" si="168"/>
        <v>-6000471.3099999996</v>
      </c>
      <c r="GV77" s="231">
        <f t="shared" si="168"/>
        <v>-3469738.89</v>
      </c>
      <c r="GW77" s="231">
        <f t="shared" si="168"/>
        <v>-245133.4</v>
      </c>
      <c r="GX77" s="231">
        <f t="shared" si="168"/>
        <v>4762769.99</v>
      </c>
      <c r="GY77" s="231">
        <f t="shared" si="168"/>
        <v>5013400.9800000004</v>
      </c>
      <c r="GZ77" s="231">
        <f t="shared" si="168"/>
        <v>6554480.5899999999</v>
      </c>
      <c r="HA77" s="231">
        <f t="shared" si="168"/>
        <v>6013117.9699999997</v>
      </c>
      <c r="HB77" s="231">
        <f t="shared" si="168"/>
        <v>5368290.54</v>
      </c>
      <c r="HC77" s="231">
        <f t="shared" si="168"/>
        <v>1473970.8</v>
      </c>
      <c r="HD77" s="231">
        <f t="shared" si="168"/>
        <v>-1527119.32</v>
      </c>
      <c r="HE77" s="231">
        <f t="shared" si="168"/>
        <v>-7064020.5</v>
      </c>
      <c r="HF77" s="231">
        <f t="shared" si="168"/>
        <v>-5127508.5999999996</v>
      </c>
      <c r="HG77" s="231">
        <f t="shared" si="168"/>
        <v>-9608350.4900000002</v>
      </c>
      <c r="HH77" s="231">
        <f t="shared" si="168"/>
        <v>-2757034.78</v>
      </c>
      <c r="HI77" s="231">
        <f t="shared" si="168"/>
        <v>522632.31</v>
      </c>
      <c r="HJ77" s="231">
        <f t="shared" si="168"/>
        <v>4019724.35</v>
      </c>
      <c r="HK77" s="231">
        <f t="shared" si="168"/>
        <v>5475169.0599999996</v>
      </c>
      <c r="HL77" s="231">
        <f t="shared" si="168"/>
        <v>5964184.0999999996</v>
      </c>
      <c r="HM77" s="231">
        <f t="shared" si="168"/>
        <v>6227760.4199999999</v>
      </c>
      <c r="HN77" s="231">
        <f t="shared" si="168"/>
        <v>5035308.2300000004</v>
      </c>
      <c r="HO77" s="231">
        <f t="shared" si="168"/>
        <v>-432767.61</v>
      </c>
      <c r="HP77" s="231">
        <f t="shared" si="168"/>
        <v>-2789179.8</v>
      </c>
      <c r="HQ77" s="231">
        <f t="shared" si="168"/>
        <v>-7361491.8399999999</v>
      </c>
      <c r="HR77" s="231">
        <f t="shared" si="168"/>
        <v>-7335667.0599999996</v>
      </c>
      <c r="HS77" s="231">
        <f t="shared" si="168"/>
        <v>-6226298.75</v>
      </c>
      <c r="HT77" s="231">
        <f t="shared" si="168"/>
        <v>-5210060.71</v>
      </c>
      <c r="HU77" s="231">
        <f t="shared" si="168"/>
        <v>360150.91</v>
      </c>
      <c r="HV77" s="231">
        <f t="shared" si="168"/>
        <v>4347519.6900000004</v>
      </c>
      <c r="HW77" s="231">
        <f t="shared" si="168"/>
        <v>4941701.96</v>
      </c>
      <c r="HX77" s="231">
        <f t="shared" si="168"/>
        <v>6812994.5899999999</v>
      </c>
      <c r="HY77" s="231">
        <f t="shared" si="168"/>
        <v>7104770.8600000003</v>
      </c>
      <c r="HZ77" s="231">
        <f t="shared" si="168"/>
        <v>6212320.5300000003</v>
      </c>
      <c r="IA77" s="231">
        <f t="shared" si="168"/>
        <v>1962150.42</v>
      </c>
      <c r="IB77" s="231">
        <f t="shared" si="168"/>
        <v>-6487648.0499999998</v>
      </c>
      <c r="IC77" s="231">
        <f t="shared" si="168"/>
        <v>-6510101.6699999999</v>
      </c>
      <c r="ID77" s="231">
        <f t="shared" si="168"/>
        <v>-6556002.0899999999</v>
      </c>
      <c r="IE77" s="231">
        <f t="shared" si="168"/>
        <v>-8161283.7999999998</v>
      </c>
      <c r="IF77" s="231">
        <f t="shared" si="168"/>
        <v>-5199576.96</v>
      </c>
      <c r="IG77" s="231">
        <f t="shared" si="168"/>
        <v>260015.29</v>
      </c>
      <c r="IH77" s="231">
        <f t="shared" si="168"/>
        <v>3862294.34</v>
      </c>
      <c r="II77" s="231">
        <f t="shared" si="168"/>
        <v>5933103.2800000003</v>
      </c>
      <c r="IJ77" s="231">
        <f t="shared" si="168"/>
        <v>7254704.4100000001</v>
      </c>
      <c r="IK77" s="231">
        <f t="shared" si="168"/>
        <v>6906542.8399999999</v>
      </c>
      <c r="IL77" s="231">
        <f t="shared" si="168"/>
        <v>5645581.9000000004</v>
      </c>
      <c r="IM77" s="231">
        <f t="shared" si="168"/>
        <v>705764.8</v>
      </c>
      <c r="IN77" s="231">
        <f t="shared" si="168"/>
        <v>-2769757.16</v>
      </c>
      <c r="IO77" s="231">
        <f t="shared" si="168"/>
        <v>-8877821.7899999991</v>
      </c>
      <c r="IP77" s="231">
        <f t="shared" si="168"/>
        <v>-8311079.9199999999</v>
      </c>
      <c r="IQ77" s="231">
        <f t="shared" si="168"/>
        <v>-5474831.2999999998</v>
      </c>
      <c r="IR77" s="231">
        <f t="shared" si="168"/>
        <v>-2859687.61</v>
      </c>
      <c r="IS77" s="231">
        <f t="shared" si="168"/>
        <v>-2205758.89</v>
      </c>
      <c r="IT77" s="231">
        <f t="shared" si="168"/>
        <v>2357318.67</v>
      </c>
      <c r="IU77" s="231">
        <f t="shared" si="168"/>
        <v>5547851.6299999999</v>
      </c>
      <c r="IV77" s="231">
        <f t="shared" si="168"/>
        <v>6846395.1200000001</v>
      </c>
      <c r="IW77" s="231">
        <f t="shared" si="168"/>
        <v>7663344.2199999997</v>
      </c>
      <c r="IX77" s="231">
        <f t="shared" si="168"/>
        <v>6724923.8899999997</v>
      </c>
      <c r="IY77" s="231">
        <f t="shared" ref="IY77:JI77" si="169">ROUND(SUM(IY71:IY76),2)</f>
        <v>3906229.68</v>
      </c>
      <c r="IZ77" s="231">
        <f>ROUND(SUM(IZ71:IZ76),2)</f>
        <v>-7211649.71</v>
      </c>
      <c r="JA77" s="231">
        <f t="shared" si="169"/>
        <v>-10177963.300000001</v>
      </c>
      <c r="JB77" s="231">
        <f t="shared" si="169"/>
        <v>-7502531.1900000004</v>
      </c>
      <c r="JC77" s="231">
        <f t="shared" si="169"/>
        <v>-7913992.6500000004</v>
      </c>
      <c r="JD77" s="231">
        <f t="shared" si="169"/>
        <v>-6292294.9699999997</v>
      </c>
      <c r="JE77" s="231">
        <f t="shared" si="169"/>
        <v>-3093987.57</v>
      </c>
      <c r="JF77" s="231">
        <f t="shared" si="169"/>
        <v>4146269.45</v>
      </c>
      <c r="JG77" s="231">
        <f t="shared" si="169"/>
        <v>5076412.88</v>
      </c>
      <c r="JH77" s="231">
        <f t="shared" si="169"/>
        <v>6434269.1600000001</v>
      </c>
      <c r="JI77" s="231">
        <f t="shared" si="169"/>
        <v>6293547.3099999996</v>
      </c>
      <c r="JJ77" s="603"/>
      <c r="JK77" s="594"/>
      <c r="JL77" s="594"/>
      <c r="JM77" s="594"/>
      <c r="JN77" s="594"/>
      <c r="JO77" s="594"/>
      <c r="JP77" s="594"/>
      <c r="JQ77" s="594"/>
      <c r="JR77" s="594"/>
      <c r="JS77" s="594"/>
      <c r="JT77" s="594"/>
      <c r="JU77" s="594"/>
      <c r="JV77" s="594"/>
      <c r="JW77" s="604"/>
    </row>
    <row r="78" spans="1:283" x14ac:dyDescent="0.2">
      <c r="B78" s="49" t="s">
        <v>209</v>
      </c>
      <c r="D78" s="76">
        <f t="shared" ref="D78:AB78" si="170">+D70+D77</f>
        <v>6582659.4399999995</v>
      </c>
      <c r="E78" s="76">
        <f t="shared" si="170"/>
        <v>5149738.0699999994</v>
      </c>
      <c r="F78" s="76">
        <f t="shared" si="170"/>
        <v>9736881.959999999</v>
      </c>
      <c r="G78" s="76">
        <f t="shared" si="170"/>
        <v>9465493.7632345539</v>
      </c>
      <c r="H78" s="76">
        <f t="shared" si="170"/>
        <v>8173201.3623101432</v>
      </c>
      <c r="I78" s="76">
        <f t="shared" si="170"/>
        <v>524523.13488577679</v>
      </c>
      <c r="J78" s="76">
        <f t="shared" si="170"/>
        <v>-5891876.8579950389</v>
      </c>
      <c r="K78" s="76">
        <f t="shared" si="170"/>
        <v>-10979374.385499457</v>
      </c>
      <c r="L78" s="76">
        <f t="shared" si="170"/>
        <v>-16753543.956540484</v>
      </c>
      <c r="M78" s="76">
        <f t="shared" si="170"/>
        <v>-18109970.581540793</v>
      </c>
      <c r="N78" s="76">
        <f t="shared" si="170"/>
        <v>-16625041.866006892</v>
      </c>
      <c r="O78" s="76">
        <f t="shared" si="170"/>
        <v>-11933883.351935625</v>
      </c>
      <c r="P78" s="76">
        <f t="shared" si="170"/>
        <v>-5815922.6733974554</v>
      </c>
      <c r="Q78" s="76">
        <f t="shared" si="170"/>
        <v>-761260.1906499695</v>
      </c>
      <c r="R78" s="76">
        <f t="shared" si="170"/>
        <v>3474860.9508792399</v>
      </c>
      <c r="S78" s="76">
        <f t="shared" si="170"/>
        <v>4513502.4935637945</v>
      </c>
      <c r="T78" s="76">
        <f t="shared" si="170"/>
        <v>2972009.2236295706</v>
      </c>
      <c r="U78" s="76">
        <f t="shared" si="170"/>
        <v>-595559.25059998361</v>
      </c>
      <c r="V78" s="76">
        <f t="shared" si="170"/>
        <v>1285637.8581539607</v>
      </c>
      <c r="W78" s="76">
        <f t="shared" si="170"/>
        <v>-2473429.0736782374</v>
      </c>
      <c r="X78" s="76">
        <f t="shared" si="170"/>
        <v>-3511047.8364993492</v>
      </c>
      <c r="Y78" s="76">
        <f t="shared" si="170"/>
        <v>-4104772.3621137384</v>
      </c>
      <c r="Z78" s="76">
        <f t="shared" si="170"/>
        <v>-2009785.0247435833</v>
      </c>
      <c r="AA78" s="76">
        <f t="shared" si="170"/>
        <v>2741768.1679445463</v>
      </c>
      <c r="AB78" s="76">
        <f t="shared" si="170"/>
        <v>7865588.6069445461</v>
      </c>
      <c r="AC78" s="76">
        <f>+AC70+AC77</f>
        <v>12194523.546944547</v>
      </c>
      <c r="AD78" s="76">
        <f>+AD70+AD77</f>
        <v>16933402.656944547</v>
      </c>
      <c r="AE78" s="76">
        <f t="shared" ref="AE78:AP78" si="171">+AE70+AE77</f>
        <v>13097949.356944546</v>
      </c>
      <c r="AF78" s="76">
        <f t="shared" si="171"/>
        <v>8583069.6869445462</v>
      </c>
      <c r="AG78" s="76">
        <f t="shared" si="171"/>
        <v>4214314.8869445464</v>
      </c>
      <c r="AH78" s="76">
        <f t="shared" si="171"/>
        <v>-1264872.9630554533</v>
      </c>
      <c r="AI78" s="76">
        <f t="shared" si="171"/>
        <v>-4362046.3830554532</v>
      </c>
      <c r="AJ78" s="76">
        <f t="shared" si="171"/>
        <v>-5712635.0630554538</v>
      </c>
      <c r="AK78" s="76">
        <f t="shared" si="171"/>
        <v>-3875780.5730554536</v>
      </c>
      <c r="AL78" s="76">
        <f t="shared" si="171"/>
        <v>-522518.99305545352</v>
      </c>
      <c r="AM78" s="76">
        <f t="shared" si="171"/>
        <v>3766785.0469445465</v>
      </c>
      <c r="AN78" s="76">
        <f t="shared" si="171"/>
        <v>8723362.9969445467</v>
      </c>
      <c r="AO78" s="76">
        <f t="shared" si="171"/>
        <v>13464257.476944547</v>
      </c>
      <c r="AP78" s="76">
        <f t="shared" si="171"/>
        <v>17594509.646944545</v>
      </c>
      <c r="AQ78" s="76">
        <f>+AQ70+AQ77</f>
        <v>14864994.622064564</v>
      </c>
      <c r="AR78" s="76">
        <f>+AR70+AR77</f>
        <v>13536491.302064564</v>
      </c>
      <c r="AS78" s="76">
        <f>+AS70+AS77</f>
        <v>10162336.362064563</v>
      </c>
      <c r="AT78" s="76">
        <f t="shared" ref="AT78:BQ78" si="172">+AT70+AT77</f>
        <v>5251216.1120645627</v>
      </c>
      <c r="AU78" s="76">
        <f t="shared" si="172"/>
        <v>2501977.0820645625</v>
      </c>
      <c r="AV78" s="76">
        <f t="shared" si="172"/>
        <v>3854350.3320645625</v>
      </c>
      <c r="AW78" s="76">
        <f t="shared" si="172"/>
        <v>4666461.4120645626</v>
      </c>
      <c r="AX78" s="76">
        <f t="shared" si="172"/>
        <v>8141879.1720645633</v>
      </c>
      <c r="AY78" s="76">
        <f t="shared" si="172"/>
        <v>6143930.2720645629</v>
      </c>
      <c r="AZ78" s="76">
        <f t="shared" si="172"/>
        <v>10500617.862064563</v>
      </c>
      <c r="BA78" s="76">
        <f t="shared" si="172"/>
        <v>14644081.872064563</v>
      </c>
      <c r="BB78" s="76">
        <f t="shared" si="172"/>
        <v>18029288.402064562</v>
      </c>
      <c r="BC78" s="76">
        <f t="shared" si="172"/>
        <v>11540972.062064562</v>
      </c>
      <c r="BD78" s="76">
        <f t="shared" si="172"/>
        <v>9477201.4020645618</v>
      </c>
      <c r="BE78" s="76">
        <f t="shared" si="172"/>
        <v>5769416.272064562</v>
      </c>
      <c r="BF78" s="76">
        <f t="shared" si="172"/>
        <v>3415611.2520645619</v>
      </c>
      <c r="BG78" s="76">
        <f t="shared" si="172"/>
        <v>657937.75206456194</v>
      </c>
      <c r="BH78" s="76">
        <f t="shared" si="172"/>
        <v>-626156.37793543818</v>
      </c>
      <c r="BI78" s="76">
        <f t="shared" si="172"/>
        <v>695436.4620645619</v>
      </c>
      <c r="BJ78" s="76">
        <f t="shared" si="172"/>
        <v>3994722.9220645619</v>
      </c>
      <c r="BK78" s="76">
        <f t="shared" si="172"/>
        <v>8667182.0120645612</v>
      </c>
      <c r="BL78" s="76">
        <f t="shared" si="172"/>
        <v>13554048.442064561</v>
      </c>
      <c r="BM78" s="76">
        <f t="shared" si="172"/>
        <v>18505601.30206456</v>
      </c>
      <c r="BN78" s="76">
        <f t="shared" si="172"/>
        <v>22814355.772064559</v>
      </c>
      <c r="BO78" s="76">
        <f t="shared" si="172"/>
        <v>11307013.272064559</v>
      </c>
      <c r="BP78" s="76">
        <f t="shared" si="172"/>
        <v>7704419.2820645589</v>
      </c>
      <c r="BQ78" s="76">
        <f t="shared" si="172"/>
        <v>1503462.2320645591</v>
      </c>
      <c r="BR78" s="76">
        <f>ROUND(+BR70+BR77,2)</f>
        <v>-6183149.46</v>
      </c>
      <c r="BS78" s="76">
        <f t="shared" ref="BS78:ED78" si="173">ROUND(+BS70+BS77,2)</f>
        <v>-5000919.9800000004</v>
      </c>
      <c r="BT78" s="76">
        <f t="shared" si="173"/>
        <v>-5614088.7800000003</v>
      </c>
      <c r="BU78" s="76">
        <f t="shared" si="173"/>
        <v>-7281013.5599999996</v>
      </c>
      <c r="BV78" s="76">
        <f t="shared" si="173"/>
        <v>-3392870.63</v>
      </c>
      <c r="BW78" s="76">
        <f t="shared" si="173"/>
        <v>1711998.95</v>
      </c>
      <c r="BX78" s="76">
        <f t="shared" si="173"/>
        <v>7915220.7400000002</v>
      </c>
      <c r="BY78" s="76">
        <f t="shared" si="173"/>
        <v>14019578.050000001</v>
      </c>
      <c r="BZ78" s="76">
        <f t="shared" si="173"/>
        <v>19143605.91</v>
      </c>
      <c r="CA78" s="76">
        <f t="shared" si="173"/>
        <v>13886149.810000001</v>
      </c>
      <c r="CB78" s="76">
        <f t="shared" si="173"/>
        <v>12186223.99</v>
      </c>
      <c r="CC78" s="76">
        <f t="shared" si="173"/>
        <v>7202820.2199999997</v>
      </c>
      <c r="CD78" s="76">
        <f t="shared" si="173"/>
        <v>829214.1</v>
      </c>
      <c r="CE78" s="76">
        <f t="shared" si="173"/>
        <v>-2077507.92</v>
      </c>
      <c r="CF78" s="76">
        <f t="shared" si="173"/>
        <v>-6182522.1600000001</v>
      </c>
      <c r="CG78" s="76">
        <f t="shared" si="173"/>
        <v>-6665349.9800000004</v>
      </c>
      <c r="CH78" s="76">
        <f t="shared" si="173"/>
        <v>-2817107.44</v>
      </c>
      <c r="CI78" s="76">
        <f t="shared" si="173"/>
        <v>1628558.77</v>
      </c>
      <c r="CJ78" s="76">
        <f t="shared" si="173"/>
        <v>7685713.8799999999</v>
      </c>
      <c r="CK78" s="76">
        <f t="shared" si="173"/>
        <v>13263418.949999999</v>
      </c>
      <c r="CL78" s="76">
        <f t="shared" si="173"/>
        <v>19750679.460000001</v>
      </c>
      <c r="CM78" s="76">
        <f t="shared" si="173"/>
        <v>14348846.65</v>
      </c>
      <c r="CN78" s="76">
        <f t="shared" si="173"/>
        <v>14803911.35</v>
      </c>
      <c r="CO78" s="76">
        <f t="shared" si="173"/>
        <v>7233570.6699999999</v>
      </c>
      <c r="CP78" s="76">
        <f t="shared" si="173"/>
        <v>1251613.48</v>
      </c>
      <c r="CQ78" s="76">
        <f t="shared" si="173"/>
        <v>-1871992.83</v>
      </c>
      <c r="CR78" s="76">
        <f t="shared" si="173"/>
        <v>-4970628.6900000004</v>
      </c>
      <c r="CS78" s="76">
        <f t="shared" si="173"/>
        <v>-3810468.23</v>
      </c>
      <c r="CT78" s="76">
        <f t="shared" si="173"/>
        <v>370044.73</v>
      </c>
      <c r="CU78" s="76">
        <f t="shared" si="173"/>
        <v>2976301.14</v>
      </c>
      <c r="CV78" s="76">
        <f t="shared" si="173"/>
        <v>9177086.0500000007</v>
      </c>
      <c r="CW78" s="76">
        <f t="shared" si="173"/>
        <v>14606652.279999999</v>
      </c>
      <c r="CX78" s="76">
        <f t="shared" si="173"/>
        <v>19970773.25</v>
      </c>
      <c r="CY78" s="76">
        <f t="shared" si="173"/>
        <v>13233601.25</v>
      </c>
      <c r="CZ78" s="76">
        <f t="shared" si="173"/>
        <v>11026504.630000001</v>
      </c>
      <c r="DA78" s="76">
        <f t="shared" si="173"/>
        <v>3767836.86</v>
      </c>
      <c r="DB78" s="76">
        <f t="shared" si="173"/>
        <v>3110581.82</v>
      </c>
      <c r="DC78" s="76">
        <f t="shared" si="173"/>
        <v>2964627.24</v>
      </c>
      <c r="DD78" s="76">
        <f t="shared" si="173"/>
        <v>2725763.85</v>
      </c>
      <c r="DE78" s="76">
        <f t="shared" si="173"/>
        <v>3476120.39</v>
      </c>
      <c r="DF78" s="76">
        <f t="shared" si="173"/>
        <v>6197076.4500000002</v>
      </c>
      <c r="DG78" s="76">
        <f t="shared" si="173"/>
        <v>10777915.380000001</v>
      </c>
      <c r="DH78" s="76">
        <f t="shared" si="173"/>
        <v>16619058.17</v>
      </c>
      <c r="DI78" s="76">
        <f t="shared" si="173"/>
        <v>21568756.870000001</v>
      </c>
      <c r="DJ78" s="76">
        <f t="shared" si="173"/>
        <v>26763111</v>
      </c>
      <c r="DK78" s="76">
        <f t="shared" si="173"/>
        <v>29201197.93</v>
      </c>
      <c r="DL78" s="76">
        <f t="shared" si="173"/>
        <v>10010392.359999999</v>
      </c>
      <c r="DM78" s="76">
        <f t="shared" si="173"/>
        <v>5076255.26</v>
      </c>
      <c r="DN78" s="76">
        <f t="shared" si="173"/>
        <v>-608500.51</v>
      </c>
      <c r="DO78" s="76">
        <f t="shared" si="173"/>
        <v>-5622920.6799999997</v>
      </c>
      <c r="DP78" s="76">
        <f t="shared" si="173"/>
        <v>-8274598.5300000003</v>
      </c>
      <c r="DQ78" s="76">
        <f t="shared" si="173"/>
        <v>-10434879.529999999</v>
      </c>
      <c r="DR78" s="76">
        <f t="shared" si="173"/>
        <v>-9000140.7100000009</v>
      </c>
      <c r="DS78" s="76">
        <f t="shared" si="173"/>
        <v>-4881008.8600000003</v>
      </c>
      <c r="DT78" s="76">
        <f t="shared" si="173"/>
        <v>1070838.73</v>
      </c>
      <c r="DU78" s="76">
        <f t="shared" si="173"/>
        <v>6048401.96</v>
      </c>
      <c r="DV78" s="76">
        <f t="shared" si="173"/>
        <v>6370851.0199999996</v>
      </c>
      <c r="DW78" s="76">
        <f t="shared" si="173"/>
        <v>8229609.21</v>
      </c>
      <c r="DX78" s="76">
        <f t="shared" si="173"/>
        <v>2336291.64</v>
      </c>
      <c r="DY78" s="76">
        <f t="shared" si="173"/>
        <v>-4340949.49</v>
      </c>
      <c r="DZ78" s="76">
        <f t="shared" si="173"/>
        <v>-12381228.109999999</v>
      </c>
      <c r="EA78" s="76">
        <f t="shared" si="173"/>
        <v>-17594177.530000001</v>
      </c>
      <c r="EB78" s="76">
        <f t="shared" si="173"/>
        <v>-24187297.899999999</v>
      </c>
      <c r="EC78" s="76">
        <f t="shared" si="173"/>
        <v>-23825985.899999999</v>
      </c>
      <c r="ED78" s="76">
        <f t="shared" si="173"/>
        <v>-21271461.579999998</v>
      </c>
      <c r="EE78" s="76">
        <f t="shared" ref="EE78:GP78" si="174">ROUND(+EE70+EE77,2)</f>
        <v>-17174306.859999999</v>
      </c>
      <c r="EF78" s="76">
        <f t="shared" si="174"/>
        <v>-11635496.6</v>
      </c>
      <c r="EG78" s="76">
        <f t="shared" si="174"/>
        <v>-5613092.3700000001</v>
      </c>
      <c r="EH78" s="76">
        <f t="shared" si="174"/>
        <v>-337628.92</v>
      </c>
      <c r="EI78" s="76">
        <f t="shared" si="174"/>
        <v>861777.57</v>
      </c>
      <c r="EJ78" s="76">
        <f t="shared" si="174"/>
        <v>-1870320.56</v>
      </c>
      <c r="EK78" s="76">
        <f t="shared" si="174"/>
        <v>-8416253.8300000001</v>
      </c>
      <c r="EL78" s="76">
        <f t="shared" si="174"/>
        <v>-17908154.890000001</v>
      </c>
      <c r="EM78" s="76">
        <f t="shared" si="174"/>
        <v>-22407046.52</v>
      </c>
      <c r="EN78" s="76">
        <f t="shared" si="174"/>
        <v>-24081421.309999999</v>
      </c>
      <c r="EO78" s="76">
        <f t="shared" si="174"/>
        <v>-23994087.600000001</v>
      </c>
      <c r="EP78" s="76">
        <f t="shared" si="174"/>
        <v>-20045520.300000001</v>
      </c>
      <c r="EQ78" s="76">
        <f t="shared" si="174"/>
        <v>-14246754.1</v>
      </c>
      <c r="ER78" s="76">
        <f t="shared" si="174"/>
        <v>-7547667.3399999999</v>
      </c>
      <c r="ES78" s="76">
        <f t="shared" si="174"/>
        <v>-526099.24</v>
      </c>
      <c r="ET78" s="76">
        <f t="shared" si="174"/>
        <v>4766846.78</v>
      </c>
      <c r="EU78" s="76">
        <f t="shared" si="174"/>
        <v>5260686.53</v>
      </c>
      <c r="EV78" s="76">
        <f t="shared" si="174"/>
        <v>2151287.27</v>
      </c>
      <c r="EW78" s="76">
        <f t="shared" si="174"/>
        <v>-7362405.4299999997</v>
      </c>
      <c r="EX78" s="76">
        <f t="shared" si="174"/>
        <v>-14433551.67</v>
      </c>
      <c r="EY78" s="76">
        <f t="shared" si="174"/>
        <v>-22077829.420000002</v>
      </c>
      <c r="EZ78" s="76">
        <f t="shared" si="174"/>
        <v>-24539980.68</v>
      </c>
      <c r="FA78" s="76">
        <f t="shared" si="174"/>
        <v>-23444566.859999999</v>
      </c>
      <c r="FB78" s="76">
        <f t="shared" si="174"/>
        <v>-20385273.760000002</v>
      </c>
      <c r="FC78" s="76">
        <f t="shared" si="174"/>
        <v>-14837726.08</v>
      </c>
      <c r="FD78" s="76">
        <f t="shared" si="174"/>
        <v>-8469001.5500000007</v>
      </c>
      <c r="FE78" s="76">
        <f t="shared" si="174"/>
        <v>-2017902.33</v>
      </c>
      <c r="FF78" s="76">
        <f t="shared" si="174"/>
        <v>3815542.96</v>
      </c>
      <c r="FG78" s="76">
        <f t="shared" si="174"/>
        <v>7366194.6699999999</v>
      </c>
      <c r="FH78" s="76">
        <f t="shared" si="174"/>
        <v>3703443.97</v>
      </c>
      <c r="FI78" s="76">
        <f t="shared" si="174"/>
        <v>-690244.91</v>
      </c>
      <c r="FJ78" s="76">
        <f t="shared" si="174"/>
        <v>-3947216.53</v>
      </c>
      <c r="FK78" s="76">
        <f t="shared" si="174"/>
        <v>-4959661.24</v>
      </c>
      <c r="FL78" s="76">
        <f t="shared" si="174"/>
        <v>-4754414.43</v>
      </c>
      <c r="FM78" s="76">
        <f t="shared" si="174"/>
        <v>-4048870.01</v>
      </c>
      <c r="FN78" s="76">
        <f t="shared" si="174"/>
        <v>86784.05</v>
      </c>
      <c r="FO78" s="76">
        <f t="shared" si="174"/>
        <v>5814613.9900000002</v>
      </c>
      <c r="FP78" s="76">
        <f t="shared" si="174"/>
        <v>10972834.76</v>
      </c>
      <c r="FQ78" s="76">
        <f t="shared" si="174"/>
        <v>15960040.77</v>
      </c>
      <c r="FR78" s="76">
        <f t="shared" si="174"/>
        <v>23824579.530000001</v>
      </c>
      <c r="FS78" s="76">
        <f t="shared" si="174"/>
        <v>27234431.710000001</v>
      </c>
      <c r="FT78" s="76">
        <f t="shared" si="174"/>
        <v>15794015.01</v>
      </c>
      <c r="FU78" s="76">
        <f t="shared" si="174"/>
        <v>10034409.93</v>
      </c>
      <c r="FV78" s="76">
        <f t="shared" si="174"/>
        <v>4238992.45</v>
      </c>
      <c r="FW78" s="76">
        <f t="shared" si="174"/>
        <v>2541998</v>
      </c>
      <c r="FX78" s="76">
        <f t="shared" si="174"/>
        <v>1324879.3799999999</v>
      </c>
      <c r="FY78" s="76">
        <f t="shared" si="174"/>
        <v>3706753.43</v>
      </c>
      <c r="FZ78" s="76">
        <f t="shared" si="174"/>
        <v>7960029.9400000004</v>
      </c>
      <c r="GA78" s="76">
        <f t="shared" si="174"/>
        <v>13218821.789999999</v>
      </c>
      <c r="GB78" s="76">
        <f t="shared" si="174"/>
        <v>19058582.629999999</v>
      </c>
      <c r="GC78" s="76">
        <f t="shared" si="174"/>
        <v>25541747.66</v>
      </c>
      <c r="GD78" s="76">
        <f t="shared" si="174"/>
        <v>30439276.719999999</v>
      </c>
      <c r="GE78" s="76">
        <f t="shared" si="174"/>
        <v>32727247.800000001</v>
      </c>
      <c r="GF78" s="76">
        <f t="shared" si="174"/>
        <v>15321503.060000001</v>
      </c>
      <c r="GG78" s="76">
        <f t="shared" si="174"/>
        <v>6595868.7699999996</v>
      </c>
      <c r="GH78" s="76">
        <f t="shared" si="174"/>
        <v>-3451783.86</v>
      </c>
      <c r="GI78" s="76">
        <f t="shared" si="174"/>
        <v>-10044571.9</v>
      </c>
      <c r="GJ78" s="76">
        <f t="shared" si="174"/>
        <v>-14028382.51</v>
      </c>
      <c r="GK78" s="76">
        <f t="shared" si="174"/>
        <v>-15074048.130000001</v>
      </c>
      <c r="GL78" s="76">
        <f t="shared" si="174"/>
        <v>-12725871.98</v>
      </c>
      <c r="GM78" s="76">
        <f t="shared" si="174"/>
        <v>-7350443.2800000003</v>
      </c>
      <c r="GN78" s="76">
        <f t="shared" si="174"/>
        <v>-1431686.12</v>
      </c>
      <c r="GO78" s="76">
        <f t="shared" si="174"/>
        <v>4707235.2300000004</v>
      </c>
      <c r="GP78" s="76">
        <f t="shared" si="174"/>
        <v>9929333.4700000007</v>
      </c>
      <c r="GQ78" s="76">
        <f t="shared" ref="GQ78:IX78" si="175">ROUND(+GQ70+GQ77,2)</f>
        <v>10966404.59</v>
      </c>
      <c r="GR78" s="76">
        <f t="shared" si="175"/>
        <v>8424517.2200000007</v>
      </c>
      <c r="GS78" s="76">
        <f t="shared" si="175"/>
        <v>630515.52</v>
      </c>
      <c r="GT78" s="76">
        <f t="shared" si="175"/>
        <v>-4216486.12</v>
      </c>
      <c r="GU78" s="76">
        <f t="shared" si="175"/>
        <v>-10216957.43</v>
      </c>
      <c r="GV78" s="76">
        <f t="shared" si="175"/>
        <v>-13686696.32</v>
      </c>
      <c r="GW78" s="76">
        <f t="shared" si="175"/>
        <v>-13931829.720000001</v>
      </c>
      <c r="GX78" s="76">
        <f t="shared" si="175"/>
        <v>-9169059.7300000004</v>
      </c>
      <c r="GY78" s="76">
        <f t="shared" si="175"/>
        <v>-4155658.75</v>
      </c>
      <c r="GZ78" s="76">
        <f t="shared" si="175"/>
        <v>2398821.84</v>
      </c>
      <c r="HA78" s="76">
        <f t="shared" si="175"/>
        <v>8411939.8100000005</v>
      </c>
      <c r="HB78" s="76">
        <f t="shared" si="175"/>
        <v>13780230.35</v>
      </c>
      <c r="HC78" s="76">
        <f t="shared" si="175"/>
        <v>15254201.15</v>
      </c>
      <c r="HD78" s="76">
        <f t="shared" si="175"/>
        <v>13727081.83</v>
      </c>
      <c r="HE78" s="76">
        <f t="shared" si="175"/>
        <v>6663061.3300000001</v>
      </c>
      <c r="HF78" s="76">
        <f t="shared" si="175"/>
        <v>1535552.73</v>
      </c>
      <c r="HG78" s="76">
        <f t="shared" si="175"/>
        <v>-8072797.7599999998</v>
      </c>
      <c r="HH78" s="76">
        <f t="shared" si="175"/>
        <v>-10829832.539999999</v>
      </c>
      <c r="HI78" s="76">
        <f t="shared" si="175"/>
        <v>-10307200.23</v>
      </c>
      <c r="HJ78" s="76">
        <f t="shared" si="175"/>
        <v>-6287475.8799999999</v>
      </c>
      <c r="HK78" s="76">
        <f t="shared" si="175"/>
        <v>-812306.82</v>
      </c>
      <c r="HL78" s="76">
        <f t="shared" si="175"/>
        <v>5151877.28</v>
      </c>
      <c r="HM78" s="76">
        <f t="shared" si="175"/>
        <v>11379637.699999999</v>
      </c>
      <c r="HN78" s="76">
        <f t="shared" si="175"/>
        <v>16414945.93</v>
      </c>
      <c r="HO78" s="76">
        <f t="shared" si="175"/>
        <v>15982178.32</v>
      </c>
      <c r="HP78" s="76">
        <f t="shared" si="175"/>
        <v>13192998.52</v>
      </c>
      <c r="HQ78" s="76">
        <f t="shared" si="175"/>
        <v>5831506.6799999997</v>
      </c>
      <c r="HR78" s="76">
        <f t="shared" si="175"/>
        <v>-1504160.38</v>
      </c>
      <c r="HS78" s="76">
        <f t="shared" si="175"/>
        <v>-7730459.1299999999</v>
      </c>
      <c r="HT78" s="76">
        <f t="shared" si="175"/>
        <v>-12940519.84</v>
      </c>
      <c r="HU78" s="76">
        <f t="shared" si="175"/>
        <v>-12580368.93</v>
      </c>
      <c r="HV78" s="76">
        <f t="shared" si="175"/>
        <v>-8232849.2400000002</v>
      </c>
      <c r="HW78" s="76">
        <f t="shared" si="175"/>
        <v>-3291147.28</v>
      </c>
      <c r="HX78" s="76">
        <f t="shared" si="175"/>
        <v>3521847.31</v>
      </c>
      <c r="HY78" s="76">
        <f t="shared" si="175"/>
        <v>10626618.17</v>
      </c>
      <c r="HZ78" s="76">
        <f t="shared" si="175"/>
        <v>16838938.699999999</v>
      </c>
      <c r="IA78" s="76">
        <f t="shared" si="175"/>
        <v>18801089.120000001</v>
      </c>
      <c r="IB78" s="76">
        <f t="shared" si="175"/>
        <v>12313441.07</v>
      </c>
      <c r="IC78" s="76">
        <f t="shared" si="175"/>
        <v>5803339.4000000004</v>
      </c>
      <c r="ID78" s="76">
        <f t="shared" si="175"/>
        <v>-752662.69</v>
      </c>
      <c r="IE78" s="76">
        <f t="shared" si="175"/>
        <v>-8913946.4900000002</v>
      </c>
      <c r="IF78" s="76">
        <f t="shared" si="175"/>
        <v>-14113523.449999999</v>
      </c>
      <c r="IG78" s="76">
        <f t="shared" si="175"/>
        <v>-13853508.16</v>
      </c>
      <c r="IH78" s="76">
        <f t="shared" si="175"/>
        <v>-9991213.8200000003</v>
      </c>
      <c r="II78" s="76">
        <f t="shared" si="175"/>
        <v>-4058110.54</v>
      </c>
      <c r="IJ78" s="76">
        <f t="shared" si="175"/>
        <v>3196593.87</v>
      </c>
      <c r="IK78" s="76">
        <f t="shared" si="175"/>
        <v>10103136.710000001</v>
      </c>
      <c r="IL78" s="76">
        <f t="shared" si="175"/>
        <v>15748718.609999999</v>
      </c>
      <c r="IM78" s="76">
        <f t="shared" si="175"/>
        <v>16454483.41</v>
      </c>
      <c r="IN78" s="76">
        <f t="shared" si="175"/>
        <v>13684726.25</v>
      </c>
      <c r="IO78" s="76">
        <f t="shared" si="175"/>
        <v>4806904.46</v>
      </c>
      <c r="IP78" s="76">
        <f t="shared" si="175"/>
        <v>-3504175.46</v>
      </c>
      <c r="IQ78" s="76">
        <f t="shared" si="175"/>
        <v>-8979006.7599999998</v>
      </c>
      <c r="IR78" s="76">
        <f t="shared" si="175"/>
        <v>-11838694.369999999</v>
      </c>
      <c r="IS78" s="76">
        <f t="shared" si="175"/>
        <v>-14044453.26</v>
      </c>
      <c r="IT78" s="76">
        <f t="shared" si="175"/>
        <v>-11687134.59</v>
      </c>
      <c r="IU78" s="76">
        <f t="shared" si="175"/>
        <v>-6139282.96</v>
      </c>
      <c r="IV78" s="76">
        <f t="shared" si="175"/>
        <v>707112.16</v>
      </c>
      <c r="IW78" s="76">
        <f t="shared" si="175"/>
        <v>8370456.3799999999</v>
      </c>
      <c r="IX78" s="76">
        <f t="shared" si="175"/>
        <v>15095380.27</v>
      </c>
      <c r="IY78" s="76">
        <f t="shared" ref="IY78:JI78" si="176">ROUND(+IY70+IY77,2)</f>
        <v>19001609.949999999</v>
      </c>
      <c r="IZ78" s="76">
        <f t="shared" si="176"/>
        <v>11789960.24</v>
      </c>
      <c r="JA78" s="76">
        <f t="shared" si="176"/>
        <v>1611996.94</v>
      </c>
      <c r="JB78" s="76">
        <f t="shared" si="176"/>
        <v>-5890534.25</v>
      </c>
      <c r="JC78" s="76">
        <f t="shared" si="176"/>
        <v>-13804526.9</v>
      </c>
      <c r="JD78" s="76">
        <f t="shared" si="176"/>
        <v>-20096821.870000001</v>
      </c>
      <c r="JE78" s="76">
        <f t="shared" si="176"/>
        <v>-23190809.440000001</v>
      </c>
      <c r="JF78" s="76">
        <f t="shared" si="176"/>
        <v>-19044539.989999998</v>
      </c>
      <c r="JG78" s="76">
        <f t="shared" si="176"/>
        <v>-13968127.109999999</v>
      </c>
      <c r="JH78" s="76">
        <f t="shared" si="176"/>
        <v>-7533857.9500000002</v>
      </c>
      <c r="JI78" s="76">
        <f t="shared" si="176"/>
        <v>-1240310.6399999999</v>
      </c>
      <c r="JJ78" s="603"/>
      <c r="JK78" s="594"/>
      <c r="JL78" s="594"/>
      <c r="JM78" s="594"/>
      <c r="JN78" s="594"/>
      <c r="JO78" s="594"/>
      <c r="JP78" s="594"/>
      <c r="JQ78" s="594"/>
      <c r="JR78" s="594"/>
      <c r="JS78" s="594"/>
      <c r="JT78" s="594"/>
      <c r="JU78" s="594"/>
      <c r="JV78" s="594"/>
      <c r="JW78" s="604"/>
    </row>
    <row r="79" spans="1:283" x14ac:dyDescent="0.2">
      <c r="D79" s="76"/>
      <c r="E79" s="76"/>
      <c r="F79" s="76"/>
      <c r="G79" s="76"/>
      <c r="H79" s="76"/>
      <c r="I79" s="76"/>
      <c r="J79" s="76"/>
      <c r="K79" s="76"/>
      <c r="L79" s="76"/>
      <c r="M79" s="76"/>
      <c r="N79" s="76"/>
      <c r="O79" s="76"/>
      <c r="P79" s="76"/>
      <c r="Q79" s="76"/>
      <c r="R79" s="76"/>
      <c r="S79" s="76"/>
      <c r="T79" s="76"/>
      <c r="U79" s="76"/>
      <c r="V79" s="76"/>
      <c r="W79" s="76"/>
      <c r="X79" s="76"/>
      <c r="Y79" s="76"/>
      <c r="Z79" s="76"/>
      <c r="AA79" s="76"/>
      <c r="AB79" s="76"/>
      <c r="AC79" s="76"/>
      <c r="AD79" s="76"/>
      <c r="AE79" s="76"/>
      <c r="AF79" s="76"/>
      <c r="AG79" s="76"/>
      <c r="AH79" s="76"/>
      <c r="AI79" s="76"/>
      <c r="AJ79" s="76"/>
      <c r="AK79" s="76"/>
      <c r="AL79" s="76"/>
      <c r="AM79" s="76"/>
      <c r="AN79" s="76"/>
      <c r="AO79" s="76"/>
      <c r="AP79" s="76"/>
      <c r="AQ79" s="76"/>
      <c r="AR79" s="76"/>
      <c r="AS79" s="76"/>
      <c r="AT79" s="76"/>
      <c r="AU79" s="76"/>
      <c r="AV79" s="76"/>
      <c r="AW79" s="76"/>
      <c r="AX79" s="76"/>
      <c r="AY79" s="76"/>
      <c r="AZ79" s="162"/>
      <c r="BA79" s="162"/>
      <c r="BB79" s="162"/>
      <c r="BC79" s="162"/>
      <c r="BD79" s="162"/>
      <c r="BE79" s="162"/>
      <c r="BF79" s="162"/>
      <c r="BG79" s="162"/>
      <c r="BH79" s="162"/>
      <c r="BI79" s="162"/>
      <c r="BJ79" s="162"/>
      <c r="BK79" s="162"/>
      <c r="BL79" s="162"/>
      <c r="BM79" s="162"/>
      <c r="BN79" s="162"/>
      <c r="BO79" s="162"/>
      <c r="BP79" s="162"/>
      <c r="BQ79" s="162"/>
      <c r="BR79" s="162"/>
      <c r="BS79" s="162"/>
      <c r="BT79" s="162"/>
      <c r="BU79" s="162"/>
      <c r="BV79" s="162"/>
      <c r="BW79" s="162"/>
      <c r="BX79" s="162"/>
      <c r="BY79" s="162"/>
      <c r="BZ79" s="162"/>
      <c r="CA79" s="162"/>
      <c r="CB79" s="162"/>
      <c r="CC79" s="162"/>
      <c r="CD79" s="162"/>
      <c r="CE79" s="162"/>
      <c r="CF79" s="162"/>
      <c r="CG79" s="162"/>
      <c r="CH79" s="162"/>
      <c r="CI79" s="162"/>
      <c r="CJ79" s="162"/>
      <c r="CK79" s="162"/>
      <c r="CL79" s="162"/>
      <c r="CM79" s="162"/>
      <c r="CN79" s="162"/>
      <c r="CO79" s="162"/>
      <c r="CP79" s="162"/>
      <c r="CQ79" s="162"/>
      <c r="CR79" s="162"/>
      <c r="CS79" s="162"/>
      <c r="CT79" s="162"/>
      <c r="CU79" s="162"/>
      <c r="CV79" s="162"/>
      <c r="CW79" s="162"/>
      <c r="CX79" s="162"/>
      <c r="CY79" s="162"/>
      <c r="CZ79" s="162"/>
      <c r="DA79" s="162"/>
      <c r="DB79" s="162"/>
      <c r="DC79" s="162"/>
      <c r="DD79" s="162"/>
      <c r="DE79" s="162"/>
      <c r="DF79" s="162"/>
      <c r="DG79" s="162"/>
      <c r="DH79" s="162"/>
      <c r="DI79" s="162"/>
      <c r="DJ79" s="162"/>
      <c r="DK79" s="162"/>
      <c r="DL79" s="196"/>
      <c r="DM79" s="196"/>
      <c r="DN79" s="196"/>
      <c r="DO79" s="196"/>
      <c r="DP79" s="196"/>
      <c r="DQ79" s="196"/>
      <c r="DR79" s="196"/>
      <c r="DS79" s="196"/>
      <c r="DT79" s="196"/>
      <c r="DU79" s="196"/>
      <c r="DV79" s="196"/>
      <c r="DW79" s="196"/>
      <c r="DX79" s="196"/>
      <c r="DY79" s="196"/>
      <c r="DZ79" s="196"/>
      <c r="EA79" s="196"/>
      <c r="EB79" s="196"/>
      <c r="EC79" s="196"/>
      <c r="ED79" s="196"/>
      <c r="EE79" s="196"/>
      <c r="EF79" s="196"/>
      <c r="EG79" s="196"/>
      <c r="EH79" s="196"/>
      <c r="EI79" s="196"/>
      <c r="EJ79" s="196"/>
      <c r="EK79" s="196"/>
      <c r="EL79" s="196"/>
      <c r="EM79" s="196"/>
      <c r="EN79" s="196"/>
      <c r="EO79" s="196"/>
      <c r="EP79" s="196"/>
      <c r="EQ79" s="196"/>
      <c r="ER79" s="196"/>
      <c r="ES79" s="196"/>
      <c r="ET79" s="196"/>
      <c r="EU79" s="196"/>
      <c r="EV79" s="196"/>
      <c r="EW79" s="196"/>
      <c r="EX79" s="196"/>
      <c r="EY79" s="196"/>
      <c r="EZ79" s="196"/>
      <c r="FA79" s="196"/>
      <c r="FB79" s="196"/>
      <c r="FC79" s="196"/>
      <c r="FD79" s="196"/>
      <c r="FE79" s="196"/>
      <c r="FF79" s="196"/>
      <c r="FG79" s="196"/>
      <c r="FH79" s="196"/>
      <c r="FI79" s="196"/>
      <c r="FJ79" s="196"/>
      <c r="FK79" s="196"/>
      <c r="FL79" s="196"/>
      <c r="FM79" s="196"/>
      <c r="FN79" s="196"/>
      <c r="FO79" s="196"/>
      <c r="FP79" s="196"/>
      <c r="FQ79" s="196"/>
      <c r="FR79" s="196"/>
      <c r="FS79" s="196"/>
      <c r="FT79" s="196"/>
      <c r="FU79" s="196"/>
      <c r="FV79" s="196"/>
      <c r="FW79" s="196"/>
      <c r="FX79" s="196"/>
      <c r="FY79" s="196"/>
      <c r="FZ79" s="196"/>
      <c r="GA79" s="196"/>
      <c r="GB79" s="196"/>
      <c r="GC79" s="196"/>
      <c r="GD79" s="196"/>
      <c r="GE79" s="196"/>
      <c r="GF79" s="196"/>
      <c r="GG79" s="196"/>
      <c r="GH79" s="196"/>
      <c r="GI79" s="196"/>
      <c r="GJ79" s="196"/>
      <c r="GK79" s="196"/>
      <c r="GL79" s="196"/>
      <c r="GM79" s="196"/>
      <c r="GN79" s="196"/>
      <c r="GO79" s="196"/>
      <c r="GP79" s="196"/>
      <c r="GQ79" s="196"/>
      <c r="GR79" s="196"/>
      <c r="GS79" s="196"/>
      <c r="GT79" s="196"/>
      <c r="GU79" s="196"/>
      <c r="GV79" s="196"/>
      <c r="GW79" s="196"/>
      <c r="GX79" s="196"/>
      <c r="GY79" s="196"/>
      <c r="GZ79" s="196"/>
      <c r="HA79" s="196"/>
      <c r="HB79" s="196"/>
      <c r="HC79" s="196"/>
      <c r="HD79" s="196"/>
      <c r="HE79" s="196"/>
      <c r="HF79" s="196"/>
      <c r="HG79" s="196"/>
      <c r="HH79" s="196"/>
      <c r="HI79" s="196"/>
      <c r="HJ79" s="196"/>
      <c r="HK79" s="196"/>
      <c r="HL79" s="196"/>
      <c r="HM79" s="196"/>
      <c r="HN79" s="196"/>
      <c r="HO79" s="196"/>
      <c r="HP79" s="196"/>
      <c r="HQ79" s="196"/>
      <c r="HR79" s="196"/>
      <c r="HS79" s="196"/>
      <c r="HT79" s="196"/>
      <c r="HU79" s="196"/>
      <c r="HV79" s="196"/>
      <c r="HW79" s="196"/>
      <c r="HX79" s="196"/>
      <c r="HY79" s="196"/>
      <c r="HZ79" s="196"/>
      <c r="IA79" s="196"/>
      <c r="IB79" s="196"/>
      <c r="IC79" s="196"/>
      <c r="ID79" s="196"/>
      <c r="IE79" s="196"/>
      <c r="IF79" s="196"/>
      <c r="IG79" s="196"/>
      <c r="IH79" s="196"/>
      <c r="II79" s="196"/>
      <c r="IJ79" s="196"/>
      <c r="IK79" s="196"/>
      <c r="IL79" s="196"/>
      <c r="IM79" s="196"/>
      <c r="IN79" s="196"/>
      <c r="IO79" s="196"/>
      <c r="IP79" s="196"/>
      <c r="IQ79" s="196"/>
      <c r="IR79" s="196"/>
      <c r="IS79" s="196"/>
      <c r="IT79" s="196"/>
      <c r="IU79" s="196"/>
      <c r="IV79" s="196"/>
      <c r="IW79" s="196"/>
      <c r="IX79" s="196"/>
      <c r="IY79" s="196"/>
      <c r="IZ79" s="196"/>
      <c r="JA79" s="196"/>
      <c r="JB79" s="196"/>
      <c r="JC79" s="196"/>
      <c r="JD79" s="196"/>
      <c r="JE79" s="196"/>
      <c r="JF79" s="196"/>
      <c r="JG79" s="196"/>
      <c r="JH79" s="196"/>
      <c r="JI79" s="196"/>
      <c r="JJ79" s="603"/>
      <c r="JK79" s="594"/>
      <c r="JL79" s="594"/>
      <c r="JM79" s="594"/>
      <c r="JN79" s="594"/>
      <c r="JO79" s="594"/>
      <c r="JP79" s="594"/>
      <c r="JQ79" s="594"/>
      <c r="JR79" s="594"/>
      <c r="JS79" s="594"/>
      <c r="JT79" s="594"/>
      <c r="JU79" s="594"/>
      <c r="JV79" s="594"/>
      <c r="JW79" s="604"/>
    </row>
    <row r="80" spans="1:283" x14ac:dyDescent="0.2">
      <c r="A80" s="47" t="s">
        <v>228</v>
      </c>
      <c r="C80" s="49">
        <v>19100022</v>
      </c>
      <c r="D80" s="76"/>
      <c r="E80" s="76"/>
      <c r="F80" s="76"/>
      <c r="G80" s="76"/>
      <c r="H80" s="76"/>
      <c r="I80" s="76"/>
      <c r="J80" s="76"/>
      <c r="K80" s="76"/>
      <c r="L80" s="76"/>
      <c r="M80" s="76"/>
      <c r="N80" s="76"/>
      <c r="O80" s="76"/>
      <c r="P80" s="76"/>
      <c r="Q80" s="76"/>
      <c r="R80" s="76"/>
      <c r="S80" s="76"/>
      <c r="T80" s="76"/>
      <c r="U80" s="76"/>
      <c r="V80" s="76"/>
      <c r="W80" s="76"/>
      <c r="X80" s="76"/>
      <c r="Y80" s="76"/>
      <c r="Z80" s="76"/>
      <c r="AA80" s="76"/>
      <c r="AB80" s="76"/>
      <c r="AC80" s="76"/>
      <c r="AD80" s="76"/>
      <c r="AE80" s="76"/>
      <c r="AF80" s="76"/>
      <c r="AG80" s="76"/>
      <c r="AH80" s="76"/>
      <c r="AI80" s="76"/>
      <c r="AJ80" s="76"/>
      <c r="AK80" s="76"/>
      <c r="AL80" s="76"/>
      <c r="AM80" s="76"/>
      <c r="AN80" s="76"/>
      <c r="AO80" s="76"/>
      <c r="AP80" s="76"/>
      <c r="AQ80" s="76"/>
      <c r="AR80" s="76"/>
      <c r="AS80" s="76"/>
      <c r="AT80" s="76"/>
      <c r="AU80" s="76"/>
      <c r="AV80" s="76"/>
      <c r="AW80" s="76"/>
      <c r="AX80" s="76"/>
      <c r="AY80" s="76"/>
      <c r="AZ80" s="162"/>
      <c r="BA80" s="162"/>
      <c r="BB80" s="162"/>
      <c r="BC80" s="162"/>
      <c r="BD80" s="162"/>
      <c r="BE80" s="162"/>
      <c r="BF80" s="162"/>
      <c r="BG80" s="162"/>
      <c r="BH80" s="162"/>
      <c r="BI80" s="162"/>
      <c r="BJ80" s="162"/>
      <c r="BK80" s="162"/>
      <c r="BL80" s="162"/>
      <c r="BM80" s="162"/>
      <c r="BN80" s="162"/>
      <c r="BO80" s="162"/>
      <c r="BP80" s="162"/>
      <c r="BQ80" s="162"/>
      <c r="BR80" s="162"/>
      <c r="BS80" s="162"/>
      <c r="BT80" s="162"/>
      <c r="BU80" s="162"/>
      <c r="BV80" s="162"/>
      <c r="BW80" s="162"/>
      <c r="BX80" s="162"/>
      <c r="BY80" s="162"/>
      <c r="BZ80" s="162"/>
      <c r="CA80" s="162"/>
      <c r="CB80" s="162"/>
      <c r="CC80" s="162"/>
      <c r="CD80" s="162"/>
      <c r="CE80" s="162"/>
      <c r="CF80" s="162"/>
      <c r="CG80" s="162"/>
      <c r="CH80" s="162"/>
      <c r="CI80" s="162"/>
      <c r="CJ80" s="162"/>
      <c r="CK80" s="162"/>
      <c r="CL80" s="162"/>
      <c r="CM80" s="162"/>
      <c r="CN80" s="162"/>
      <c r="CO80" s="162"/>
      <c r="CP80" s="162"/>
      <c r="CQ80" s="162"/>
      <c r="CR80" s="162"/>
      <c r="CS80" s="162"/>
      <c r="CT80" s="162"/>
      <c r="CU80" s="162"/>
      <c r="CV80" s="162"/>
      <c r="CW80" s="162"/>
      <c r="CX80" s="162"/>
      <c r="CY80" s="162"/>
      <c r="CZ80" s="162"/>
      <c r="DA80" s="162"/>
      <c r="DB80" s="162"/>
      <c r="DC80" s="162"/>
      <c r="DD80" s="162"/>
      <c r="DE80" s="162"/>
      <c r="DF80" s="162"/>
      <c r="DG80" s="162"/>
      <c r="DH80" s="162"/>
      <c r="DI80" s="162"/>
      <c r="DJ80" s="162"/>
      <c r="DK80" s="162"/>
      <c r="DL80" s="196"/>
      <c r="DM80" s="196"/>
      <c r="DN80" s="196"/>
      <c r="DO80" s="196"/>
      <c r="DP80" s="196"/>
      <c r="DQ80" s="196"/>
      <c r="DR80" s="196"/>
      <c r="DS80" s="196"/>
      <c r="DT80" s="196"/>
      <c r="DU80" s="196"/>
      <c r="DV80" s="196"/>
      <c r="DW80" s="196"/>
      <c r="DX80" s="196"/>
      <c r="DY80" s="196"/>
      <c r="DZ80" s="196"/>
      <c r="EA80" s="196"/>
      <c r="EB80" s="196"/>
      <c r="EC80" s="196"/>
      <c r="ED80" s="196"/>
      <c r="EE80" s="196"/>
      <c r="EF80" s="196"/>
      <c r="EG80" s="196"/>
      <c r="EH80" s="196"/>
      <c r="EI80" s="196"/>
      <c r="EJ80" s="196"/>
      <c r="EK80" s="196"/>
      <c r="EL80" s="196"/>
      <c r="EM80" s="196"/>
      <c r="EN80" s="196"/>
      <c r="EO80" s="196"/>
      <c r="EP80" s="196"/>
      <c r="EQ80" s="196"/>
      <c r="ER80" s="196"/>
      <c r="ES80" s="196"/>
      <c r="ET80" s="196"/>
      <c r="EU80" s="196"/>
      <c r="EV80" s="196"/>
      <c r="EW80" s="196"/>
      <c r="EX80" s="196"/>
      <c r="EY80" s="196"/>
      <c r="EZ80" s="196"/>
      <c r="FA80" s="196"/>
      <c r="FB80" s="196"/>
      <c r="FC80" s="196"/>
      <c r="FD80" s="196"/>
      <c r="FE80" s="196"/>
      <c r="FF80" s="196"/>
      <c r="FG80" s="196"/>
      <c r="FH80" s="196"/>
      <c r="FI80" s="196"/>
      <c r="FJ80" s="196"/>
      <c r="FK80" s="196"/>
      <c r="FL80" s="196"/>
      <c r="FM80" s="196"/>
      <c r="FN80" s="196"/>
      <c r="FO80" s="196"/>
      <c r="FP80" s="196"/>
      <c r="FQ80" s="196"/>
      <c r="FR80" s="196"/>
      <c r="FS80" s="196"/>
      <c r="FT80" s="196"/>
      <c r="FU80" s="196"/>
      <c r="FV80" s="196"/>
      <c r="FW80" s="196"/>
      <c r="FX80" s="196"/>
      <c r="FY80" s="196"/>
      <c r="FZ80" s="196"/>
      <c r="GA80" s="196"/>
      <c r="GB80" s="196"/>
      <c r="GC80" s="196"/>
      <c r="GD80" s="196"/>
      <c r="GE80" s="196"/>
      <c r="GF80" s="196"/>
      <c r="GG80" s="196"/>
      <c r="GH80" s="196"/>
      <c r="GI80" s="196"/>
      <c r="GJ80" s="196"/>
      <c r="GK80" s="196"/>
      <c r="GL80" s="196"/>
      <c r="GM80" s="196"/>
      <c r="GN80" s="196"/>
      <c r="GO80" s="196"/>
      <c r="GP80" s="196"/>
      <c r="GQ80" s="196"/>
      <c r="GR80" s="196"/>
      <c r="GS80" s="196"/>
      <c r="GT80" s="196"/>
      <c r="GU80" s="196"/>
      <c r="GV80" s="196"/>
      <c r="GW80" s="196"/>
      <c r="GX80" s="196"/>
      <c r="GY80" s="196"/>
      <c r="GZ80" s="196"/>
      <c r="HA80" s="196"/>
      <c r="HB80" s="196"/>
      <c r="HC80" s="196"/>
      <c r="HD80" s="196"/>
      <c r="HE80" s="196"/>
      <c r="HF80" s="196"/>
      <c r="HG80" s="196"/>
      <c r="HH80" s="196"/>
      <c r="HI80" s="196"/>
      <c r="HJ80" s="196"/>
      <c r="HK80" s="196"/>
      <c r="HL80" s="196"/>
      <c r="HM80" s="196"/>
      <c r="HN80" s="196"/>
      <c r="HO80" s="196"/>
      <c r="HP80" s="196"/>
      <c r="HQ80" s="196"/>
      <c r="HR80" s="196"/>
      <c r="HS80" s="196"/>
      <c r="HT80" s="196"/>
      <c r="HU80" s="196"/>
      <c r="HV80" s="196"/>
      <c r="HW80" s="196"/>
      <c r="HX80" s="196"/>
      <c r="HY80" s="196"/>
      <c r="HZ80" s="196"/>
      <c r="IA80" s="196"/>
      <c r="IB80" s="196"/>
      <c r="IC80" s="196"/>
      <c r="ID80" s="196"/>
      <c r="IE80" s="196"/>
      <c r="IF80" s="196"/>
      <c r="IG80" s="196"/>
      <c r="IH80" s="196"/>
      <c r="II80" s="196"/>
      <c r="IJ80" s="196"/>
      <c r="IK80" s="196"/>
      <c r="IL80" s="196"/>
      <c r="IM80" s="196"/>
      <c r="IN80" s="196"/>
      <c r="IO80" s="196"/>
      <c r="IP80" s="196"/>
      <c r="IQ80" s="196"/>
      <c r="IR80" s="196"/>
      <c r="IS80" s="196"/>
      <c r="IT80" s="196"/>
      <c r="IU80" s="196"/>
      <c r="IV80" s="196"/>
      <c r="IW80" s="196"/>
      <c r="IX80" s="196"/>
      <c r="IY80" s="196"/>
      <c r="IZ80" s="196"/>
      <c r="JA80" s="196"/>
      <c r="JB80" s="196"/>
      <c r="JC80" s="196"/>
      <c r="JD80" s="196"/>
      <c r="JE80" s="196"/>
      <c r="JF80" s="196"/>
      <c r="JG80" s="196"/>
      <c r="JH80" s="196"/>
      <c r="JI80" s="196"/>
      <c r="JJ80" s="603"/>
      <c r="JK80" s="594"/>
      <c r="JL80" s="594"/>
      <c r="JM80" s="594"/>
      <c r="JN80" s="594"/>
      <c r="JO80" s="594"/>
      <c r="JP80" s="594"/>
      <c r="JQ80" s="594"/>
      <c r="JR80" s="594"/>
      <c r="JS80" s="594"/>
      <c r="JT80" s="594"/>
      <c r="JU80" s="594"/>
      <c r="JV80" s="594"/>
      <c r="JW80" s="604"/>
    </row>
    <row r="81" spans="1:283" x14ac:dyDescent="0.2">
      <c r="B81" s="49" t="s">
        <v>204</v>
      </c>
      <c r="D81" s="76">
        <v>65607275.25</v>
      </c>
      <c r="E81" s="76">
        <f>+D91</f>
        <v>56519466.859999999</v>
      </c>
      <c r="F81" s="76">
        <f>+E91</f>
        <v>-6499999.9999999925</v>
      </c>
      <c r="G81" s="76">
        <f>+F91</f>
        <v>-13239176.513999991</v>
      </c>
      <c r="H81" s="76">
        <f>+G91</f>
        <v>-22246184.579489488</v>
      </c>
      <c r="I81" s="76">
        <f t="shared" ref="I81:AA81" si="177">ROUND(+H91,2)</f>
        <v>-32353440.989999998</v>
      </c>
      <c r="J81" s="76">
        <f t="shared" si="177"/>
        <v>-37014395.659999996</v>
      </c>
      <c r="K81" s="76">
        <f t="shared" si="177"/>
        <v>-43103115.57</v>
      </c>
      <c r="L81" s="76">
        <f t="shared" si="177"/>
        <v>-51308767.009999998</v>
      </c>
      <c r="M81" s="76">
        <f t="shared" si="177"/>
        <v>-58505535.079999998</v>
      </c>
      <c r="N81" s="76">
        <f t="shared" si="177"/>
        <v>-64827307.780000001</v>
      </c>
      <c r="O81" s="76">
        <f t="shared" si="177"/>
        <v>-72423976.920000002</v>
      </c>
      <c r="P81" s="76">
        <f t="shared" si="177"/>
        <v>-76915521.689999998</v>
      </c>
      <c r="Q81" s="76">
        <f t="shared" si="177"/>
        <v>-83804423.620000005</v>
      </c>
      <c r="R81" s="76">
        <f t="shared" si="177"/>
        <v>-92032768.5</v>
      </c>
      <c r="S81" s="76">
        <f t="shared" si="177"/>
        <v>-98965733.810000002</v>
      </c>
      <c r="T81" s="76">
        <f t="shared" si="177"/>
        <v>-102965739.3</v>
      </c>
      <c r="U81" s="76">
        <f t="shared" si="177"/>
        <v>-99764774.129999995</v>
      </c>
      <c r="V81" s="76">
        <f>ROUND(+U91,2)</f>
        <v>-95806151.909999996</v>
      </c>
      <c r="W81" s="76">
        <f t="shared" si="177"/>
        <v>7646662.0899999999</v>
      </c>
      <c r="X81" s="76">
        <f t="shared" si="177"/>
        <v>12821179.130000001</v>
      </c>
      <c r="Y81" s="76">
        <f t="shared" si="177"/>
        <v>38171045.68</v>
      </c>
      <c r="Z81" s="76">
        <f>ROUND(+Y91,2)</f>
        <v>2317210.91</v>
      </c>
      <c r="AA81" s="76">
        <f t="shared" si="177"/>
        <v>2850794.18</v>
      </c>
      <c r="AB81" s="76">
        <f>+AA91</f>
        <v>2967761.6297787917</v>
      </c>
      <c r="AC81" s="76">
        <f>+AB91</f>
        <v>675199.85977879167</v>
      </c>
      <c r="AD81" s="76">
        <f>+AC91</f>
        <v>-6957148.4802212082</v>
      </c>
      <c r="AE81" s="76">
        <f t="shared" ref="AE81:AP81" si="178">+AD91</f>
        <v>-7524234.4402212081</v>
      </c>
      <c r="AF81" s="76">
        <f t="shared" si="178"/>
        <v>-11000918.650221208</v>
      </c>
      <c r="AG81" s="76">
        <f t="shared" si="178"/>
        <v>-10455352.130221209</v>
      </c>
      <c r="AH81" s="76">
        <f t="shared" si="178"/>
        <v>-9729307.6702212095</v>
      </c>
      <c r="AI81" s="76">
        <f t="shared" si="178"/>
        <v>-2572899.3102212092</v>
      </c>
      <c r="AJ81" s="76">
        <f t="shared" si="178"/>
        <v>3961806.2097787904</v>
      </c>
      <c r="AK81" s="76">
        <f t="shared" si="178"/>
        <v>7404319.6697787903</v>
      </c>
      <c r="AL81" s="76">
        <f t="shared" si="178"/>
        <v>7171842.9197787903</v>
      </c>
      <c r="AM81" s="76">
        <f t="shared" si="178"/>
        <v>7537093.7197787901</v>
      </c>
      <c r="AN81" s="76">
        <f t="shared" si="178"/>
        <v>6946445.80977879</v>
      </c>
      <c r="AO81" s="76">
        <f t="shared" si="178"/>
        <v>3451965.3997787898</v>
      </c>
      <c r="AP81" s="76">
        <f t="shared" si="178"/>
        <v>1763377.5897787898</v>
      </c>
      <c r="AQ81" s="76">
        <f>AP91</f>
        <v>251101.92977878987</v>
      </c>
      <c r="AR81" s="76">
        <f>+AQ91</f>
        <v>-10988772.520221209</v>
      </c>
      <c r="AS81" s="76">
        <f>+AR91</f>
        <v>-2659079.8002212094</v>
      </c>
      <c r="AT81" s="76">
        <f t="shared" ref="AT81:BQ81" si="179">+AS91</f>
        <v>2211914.2097787904</v>
      </c>
      <c r="AU81" s="76">
        <f t="shared" si="179"/>
        <v>4039081.0197787904</v>
      </c>
      <c r="AV81" s="76">
        <f t="shared" si="179"/>
        <v>12620437.09977879</v>
      </c>
      <c r="AW81" s="76">
        <f t="shared" si="179"/>
        <v>15039904.899778791</v>
      </c>
      <c r="AX81" s="76">
        <f t="shared" si="179"/>
        <v>19064579.709778789</v>
      </c>
      <c r="AY81" s="76">
        <f t="shared" si="179"/>
        <v>22135780.43977879</v>
      </c>
      <c r="AZ81" s="162">
        <f t="shared" si="179"/>
        <v>24483780.749778789</v>
      </c>
      <c r="BA81" s="162">
        <f t="shared" si="179"/>
        <v>24512025.409778789</v>
      </c>
      <c r="BB81" s="162">
        <f t="shared" si="179"/>
        <v>14029548.209778789</v>
      </c>
      <c r="BC81" s="162">
        <f t="shared" si="179"/>
        <v>17985583.399778791</v>
      </c>
      <c r="BD81" s="162">
        <f t="shared" si="179"/>
        <v>2634357.8797787912</v>
      </c>
      <c r="BE81" s="162">
        <f t="shared" si="179"/>
        <v>20702413.699778792</v>
      </c>
      <c r="BF81" s="162">
        <f t="shared" si="179"/>
        <v>39336819.549778789</v>
      </c>
      <c r="BG81" s="162">
        <f t="shared" si="179"/>
        <v>54292370.819778793</v>
      </c>
      <c r="BH81" s="162">
        <f t="shared" si="179"/>
        <v>60603682.449778795</v>
      </c>
      <c r="BI81" s="162">
        <f t="shared" si="179"/>
        <v>62452104.339778796</v>
      </c>
      <c r="BJ81" s="162">
        <f t="shared" si="179"/>
        <v>56068093.029778793</v>
      </c>
      <c r="BK81" s="162">
        <f t="shared" si="179"/>
        <v>59361906.589778796</v>
      </c>
      <c r="BL81" s="162">
        <f t="shared" si="179"/>
        <v>58114566.589778796</v>
      </c>
      <c r="BM81" s="162">
        <f t="shared" si="179"/>
        <v>58296078.399778798</v>
      </c>
      <c r="BN81" s="162">
        <f t="shared" si="179"/>
        <v>57400150.789778799</v>
      </c>
      <c r="BO81" s="162">
        <f t="shared" si="179"/>
        <v>56396131.119778797</v>
      </c>
      <c r="BP81" s="162">
        <f t="shared" si="179"/>
        <v>-16175004.170221195</v>
      </c>
      <c r="BQ81" s="162">
        <f t="shared" si="179"/>
        <v>-19582386.780221194</v>
      </c>
      <c r="BR81" s="215">
        <v>-22702056.749999993</v>
      </c>
      <c r="BS81" s="162">
        <f>ROUND(+BR91,2)</f>
        <v>-32978431.140000001</v>
      </c>
      <c r="BT81" s="162">
        <f t="shared" ref="BT81:EE81" si="180">ROUND(+BS91,2)</f>
        <v>-39716853.670000002</v>
      </c>
      <c r="BU81" s="162">
        <f t="shared" si="180"/>
        <v>-44766870.850000001</v>
      </c>
      <c r="BV81" s="162">
        <f t="shared" si="180"/>
        <v>-58184705.93</v>
      </c>
      <c r="BW81" s="162">
        <f t="shared" si="180"/>
        <v>-70560158.109999999</v>
      </c>
      <c r="BX81" s="162">
        <f t="shared" si="180"/>
        <v>-82737607.840000004</v>
      </c>
      <c r="BY81" s="162">
        <f t="shared" si="180"/>
        <v>-91402725.099999994</v>
      </c>
      <c r="BZ81" s="162">
        <f t="shared" si="180"/>
        <v>-99421926.480000004</v>
      </c>
      <c r="CA81" s="162">
        <f t="shared" si="180"/>
        <v>-114876467.67</v>
      </c>
      <c r="CB81" s="162">
        <f t="shared" si="180"/>
        <v>-33791566.600000001</v>
      </c>
      <c r="CC81" s="162">
        <f t="shared" si="180"/>
        <v>-41968797.520000003</v>
      </c>
      <c r="CD81" s="162">
        <f t="shared" si="180"/>
        <v>-44269817.990000002</v>
      </c>
      <c r="CE81" s="162">
        <f t="shared" si="180"/>
        <v>-48292712.149999999</v>
      </c>
      <c r="CF81" s="162">
        <f t="shared" si="180"/>
        <v>-49252841.210000001</v>
      </c>
      <c r="CG81" s="162">
        <f t="shared" si="180"/>
        <v>-45121428.049999997</v>
      </c>
      <c r="CH81" s="162">
        <f t="shared" si="180"/>
        <v>-35107457.530000001</v>
      </c>
      <c r="CI81" s="162">
        <f t="shared" si="180"/>
        <v>-28385365.940000001</v>
      </c>
      <c r="CJ81" s="162">
        <f t="shared" si="180"/>
        <v>-23125968.949999999</v>
      </c>
      <c r="CK81" s="162">
        <f t="shared" si="180"/>
        <v>-20937029.870000001</v>
      </c>
      <c r="CL81" s="162">
        <f t="shared" si="180"/>
        <v>-30962729.75</v>
      </c>
      <c r="CM81" s="162">
        <f t="shared" si="180"/>
        <v>-37046441.259999998</v>
      </c>
      <c r="CN81" s="162">
        <f t="shared" si="180"/>
        <v>-25802949.559999999</v>
      </c>
      <c r="CO81" s="162">
        <f t="shared" si="180"/>
        <v>-17883578.199999999</v>
      </c>
      <c r="CP81" s="162">
        <f t="shared" si="180"/>
        <v>-5075464.66</v>
      </c>
      <c r="CQ81" s="162">
        <f t="shared" si="180"/>
        <v>-3503926.01</v>
      </c>
      <c r="CR81" s="162">
        <f t="shared" si="180"/>
        <v>-15787748.949999999</v>
      </c>
      <c r="CS81" s="162">
        <f t="shared" si="180"/>
        <v>-20784448.41</v>
      </c>
      <c r="CT81" s="162">
        <f t="shared" si="180"/>
        <v>-36829632.399999999</v>
      </c>
      <c r="CU81" s="162">
        <f t="shared" si="180"/>
        <v>-54265222.630000003</v>
      </c>
      <c r="CV81" s="162">
        <f t="shared" si="180"/>
        <v>-44238808.340000004</v>
      </c>
      <c r="CW81" s="162">
        <f t="shared" si="180"/>
        <v>-50229578.229999997</v>
      </c>
      <c r="CX81" s="162">
        <f t="shared" si="180"/>
        <v>-62527416.759999998</v>
      </c>
      <c r="CY81" s="162">
        <f t="shared" si="180"/>
        <v>-71862715.75</v>
      </c>
      <c r="CZ81" s="162">
        <f t="shared" si="180"/>
        <v>-13696864.16</v>
      </c>
      <c r="DA81" s="162">
        <f t="shared" si="180"/>
        <v>-8783528.5099999998</v>
      </c>
      <c r="DB81" s="162">
        <f t="shared" si="180"/>
        <v>-9994.9500000000007</v>
      </c>
      <c r="DC81" s="162">
        <f t="shared" si="180"/>
        <v>5275432.16</v>
      </c>
      <c r="DD81" s="162">
        <f t="shared" si="180"/>
        <v>12169022.6</v>
      </c>
      <c r="DE81" s="162">
        <f t="shared" si="180"/>
        <v>16036482.449999999</v>
      </c>
      <c r="DF81" s="162">
        <f t="shared" si="180"/>
        <v>5089455.34</v>
      </c>
      <c r="DG81" s="162">
        <f t="shared" si="180"/>
        <v>-4362980.49</v>
      </c>
      <c r="DH81" s="162">
        <f t="shared" si="180"/>
        <v>-7102073.8099999996</v>
      </c>
      <c r="DI81" s="162">
        <f t="shared" si="180"/>
        <v>-10464431.75</v>
      </c>
      <c r="DJ81" s="162">
        <f t="shared" si="180"/>
        <v>-15832088.73</v>
      </c>
      <c r="DK81" s="162">
        <f t="shared" si="180"/>
        <v>-18940995.780000001</v>
      </c>
      <c r="DL81" s="196">
        <f t="shared" si="180"/>
        <v>-26419093.940000001</v>
      </c>
      <c r="DM81" s="196">
        <f t="shared" si="180"/>
        <v>6222483.6900000004</v>
      </c>
      <c r="DN81" s="196">
        <f t="shared" si="180"/>
        <v>13163498.9</v>
      </c>
      <c r="DO81" s="196">
        <f t="shared" si="180"/>
        <v>18802543.859999999</v>
      </c>
      <c r="DP81" s="196">
        <f t="shared" si="180"/>
        <v>14554488.470000001</v>
      </c>
      <c r="DQ81" s="196">
        <f t="shared" si="180"/>
        <v>11038231.789999999</v>
      </c>
      <c r="DR81" s="196">
        <f t="shared" si="180"/>
        <v>1237013.44</v>
      </c>
      <c r="DS81" s="196">
        <f t="shared" si="180"/>
        <v>-2666544.4900000002</v>
      </c>
      <c r="DT81" s="196">
        <f t="shared" si="180"/>
        <v>-5938159.7199999997</v>
      </c>
      <c r="DU81" s="196">
        <f t="shared" si="180"/>
        <v>-7894054.9100000001</v>
      </c>
      <c r="DV81" s="196">
        <f t="shared" si="180"/>
        <v>-15332472.42</v>
      </c>
      <c r="DW81" s="196">
        <f t="shared" si="180"/>
        <v>-17325207.449999999</v>
      </c>
      <c r="DX81" s="196">
        <f t="shared" si="180"/>
        <v>-23144920.899999999</v>
      </c>
      <c r="DY81" s="196">
        <f t="shared" si="180"/>
        <v>-4330124.25</v>
      </c>
      <c r="DZ81" s="196">
        <f t="shared" si="180"/>
        <v>-5652954.9500000002</v>
      </c>
      <c r="EA81" s="196">
        <f t="shared" si="180"/>
        <v>-7231736.9900000002</v>
      </c>
      <c r="EB81" s="196">
        <f t="shared" si="180"/>
        <v>-11287476.16</v>
      </c>
      <c r="EC81" s="196">
        <f t="shared" si="180"/>
        <v>-25370802.989999998</v>
      </c>
      <c r="ED81" s="196">
        <f t="shared" si="180"/>
        <v>-32424663.809999999</v>
      </c>
      <c r="EE81" s="196">
        <f t="shared" si="180"/>
        <v>-33792175.060000002</v>
      </c>
      <c r="EF81" s="196">
        <f t="shared" ref="EF81:GQ81" si="181">ROUND(+EE91,2)</f>
        <v>-29401079.98</v>
      </c>
      <c r="EG81" s="196">
        <f t="shared" si="181"/>
        <v>-31019169.170000002</v>
      </c>
      <c r="EH81" s="196">
        <f t="shared" si="181"/>
        <v>-30864919.359999999</v>
      </c>
      <c r="EI81" s="196">
        <f t="shared" si="181"/>
        <v>-36563615.509999998</v>
      </c>
      <c r="EJ81" s="196">
        <f t="shared" si="181"/>
        <v>-41243367.869999997</v>
      </c>
      <c r="EK81" s="196">
        <f t="shared" si="181"/>
        <v>-2351287.4900000002</v>
      </c>
      <c r="EL81" s="196">
        <f t="shared" si="181"/>
        <v>2119930.2999999998</v>
      </c>
      <c r="EM81" s="196">
        <f t="shared" si="181"/>
        <v>4424425.7</v>
      </c>
      <c r="EN81" s="196">
        <f t="shared" si="181"/>
        <v>6087204.4000000004</v>
      </c>
      <c r="EO81" s="196">
        <f t="shared" si="181"/>
        <v>10055988.380000001</v>
      </c>
      <c r="EP81" s="196">
        <f t="shared" si="181"/>
        <v>9961465.5500000007</v>
      </c>
      <c r="EQ81" s="196">
        <f t="shared" si="181"/>
        <v>7465306.25</v>
      </c>
      <c r="ER81" s="196">
        <f t="shared" si="181"/>
        <v>7013536.5199999996</v>
      </c>
      <c r="ES81" s="196">
        <f t="shared" si="181"/>
        <v>3313884.98</v>
      </c>
      <c r="ET81" s="196">
        <f t="shared" si="181"/>
        <v>1545314.78</v>
      </c>
      <c r="EU81" s="196">
        <f t="shared" si="181"/>
        <v>-5357838.7300000004</v>
      </c>
      <c r="EV81" s="196">
        <f t="shared" si="181"/>
        <v>-9018384.4199999999</v>
      </c>
      <c r="EW81" s="196">
        <f t="shared" si="181"/>
        <v>4923166.8600000003</v>
      </c>
      <c r="EX81" s="196">
        <f t="shared" si="181"/>
        <v>9671414.6899999995</v>
      </c>
      <c r="EY81" s="196">
        <f t="shared" si="181"/>
        <v>12918728.57</v>
      </c>
      <c r="EZ81" s="196">
        <f t="shared" si="181"/>
        <v>21819944.760000002</v>
      </c>
      <c r="FA81" s="196">
        <f t="shared" si="181"/>
        <v>25557413.359999999</v>
      </c>
      <c r="FB81" s="196">
        <f t="shared" si="181"/>
        <v>26899183.030000001</v>
      </c>
      <c r="FC81" s="196">
        <f t="shared" si="181"/>
        <v>26703839.579999998</v>
      </c>
      <c r="FD81" s="196">
        <f t="shared" si="181"/>
        <v>29477121.18</v>
      </c>
      <c r="FE81" s="196">
        <f t="shared" si="181"/>
        <v>30679409.960000001</v>
      </c>
      <c r="FF81" s="196">
        <f t="shared" si="181"/>
        <v>29290580.789999999</v>
      </c>
      <c r="FG81" s="196">
        <f t="shared" si="181"/>
        <v>29522436.760000002</v>
      </c>
      <c r="FH81" s="196">
        <f t="shared" si="181"/>
        <v>29187288.640000001</v>
      </c>
      <c r="FI81" s="196">
        <f t="shared" si="181"/>
        <v>-224298.75</v>
      </c>
      <c r="FJ81" s="196">
        <f t="shared" si="181"/>
        <v>-927153.01</v>
      </c>
      <c r="FK81" s="196">
        <f t="shared" si="181"/>
        <v>-4177513.95</v>
      </c>
      <c r="FL81" s="196">
        <f t="shared" si="181"/>
        <v>-8301640.5499999998</v>
      </c>
      <c r="FM81" s="196">
        <f t="shared" si="181"/>
        <v>-14685148.060000001</v>
      </c>
      <c r="FN81" s="196">
        <f t="shared" si="181"/>
        <v>-23629407.329999998</v>
      </c>
      <c r="FO81" s="196">
        <f t="shared" si="181"/>
        <v>-28298911.710000001</v>
      </c>
      <c r="FP81" s="196">
        <f t="shared" si="181"/>
        <v>-29997396.57</v>
      </c>
      <c r="FQ81" s="196">
        <f t="shared" si="181"/>
        <v>-31748842.75</v>
      </c>
      <c r="FR81" s="196">
        <f t="shared" si="181"/>
        <v>-35447854.210000001</v>
      </c>
      <c r="FS81" s="196">
        <f t="shared" si="181"/>
        <v>-38745661.350000001</v>
      </c>
      <c r="FT81" s="196">
        <f t="shared" si="181"/>
        <v>-42956000.399999999</v>
      </c>
      <c r="FU81" s="196">
        <f t="shared" si="181"/>
        <v>5452408.3600000003</v>
      </c>
      <c r="FV81" s="196">
        <f t="shared" si="181"/>
        <v>3736783.61</v>
      </c>
      <c r="FW81" s="196">
        <f t="shared" si="181"/>
        <v>3830852.21</v>
      </c>
      <c r="FX81" s="196">
        <f t="shared" si="181"/>
        <v>3537841.59</v>
      </c>
      <c r="FY81" s="196">
        <f t="shared" si="181"/>
        <v>-765496.98</v>
      </c>
      <c r="FZ81" s="196">
        <f t="shared" si="181"/>
        <v>-5724405.3899999997</v>
      </c>
      <c r="GA81" s="196">
        <f t="shared" si="181"/>
        <v>-10482039.289999999</v>
      </c>
      <c r="GB81" s="196">
        <f t="shared" si="181"/>
        <v>-14152610.039999999</v>
      </c>
      <c r="GC81" s="196">
        <f t="shared" si="181"/>
        <v>-18251745.199999999</v>
      </c>
      <c r="GD81" s="196">
        <f t="shared" si="181"/>
        <v>-21701055.149999999</v>
      </c>
      <c r="GE81" s="196">
        <f t="shared" si="181"/>
        <v>-24811444.210000001</v>
      </c>
      <c r="GF81" s="196">
        <f t="shared" si="181"/>
        <v>-28151577.77</v>
      </c>
      <c r="GG81" s="196">
        <f t="shared" si="181"/>
        <v>1234033.18</v>
      </c>
      <c r="GH81" s="196">
        <f t="shared" si="181"/>
        <v>8374401.0800000001</v>
      </c>
      <c r="GI81" s="196">
        <f t="shared" si="181"/>
        <v>14246394.189999999</v>
      </c>
      <c r="GJ81" s="196">
        <f t="shared" si="181"/>
        <v>12821504.710000001</v>
      </c>
      <c r="GK81" s="196">
        <f t="shared" si="181"/>
        <v>8939691.1400000006</v>
      </c>
      <c r="GL81" s="196">
        <f t="shared" si="181"/>
        <v>5022897.91</v>
      </c>
      <c r="GM81" s="196">
        <f t="shared" si="181"/>
        <v>1614139.27</v>
      </c>
      <c r="GN81" s="196">
        <f t="shared" si="181"/>
        <v>-879861.66</v>
      </c>
      <c r="GO81" s="196">
        <f t="shared" si="181"/>
        <v>-5009990.04</v>
      </c>
      <c r="GP81" s="196">
        <f t="shared" si="181"/>
        <v>-10135116.869999999</v>
      </c>
      <c r="GQ81" s="196">
        <f t="shared" si="181"/>
        <v>-14361800.85</v>
      </c>
      <c r="GR81" s="196">
        <f t="shared" ref="GR81:IX81" si="182">ROUND(+GQ91,2)</f>
        <v>-20762465.170000002</v>
      </c>
      <c r="GS81" s="196">
        <f t="shared" si="182"/>
        <v>-7328050.8600000003</v>
      </c>
      <c r="GT81" s="196">
        <f t="shared" si="182"/>
        <v>-5134890.42</v>
      </c>
      <c r="GU81" s="196">
        <f t="shared" si="182"/>
        <v>-7881615.9000000004</v>
      </c>
      <c r="GV81" s="196">
        <f t="shared" si="182"/>
        <v>-8771563.4100000001</v>
      </c>
      <c r="GW81" s="196">
        <f t="shared" si="182"/>
        <v>-14218877.59</v>
      </c>
      <c r="GX81" s="196">
        <f t="shared" si="182"/>
        <v>-20752442.780000001</v>
      </c>
      <c r="GY81" s="196">
        <f t="shared" si="182"/>
        <v>-25576556.170000002</v>
      </c>
      <c r="GZ81" s="196">
        <f t="shared" si="182"/>
        <v>-30934592.670000002</v>
      </c>
      <c r="HA81" s="196">
        <f t="shared" si="182"/>
        <v>-36870711.409999996</v>
      </c>
      <c r="HB81" s="196">
        <f t="shared" si="182"/>
        <v>-43173728.950000003</v>
      </c>
      <c r="HC81" s="196">
        <f t="shared" si="182"/>
        <v>-47216677.130000003</v>
      </c>
      <c r="HD81" s="196">
        <f t="shared" si="182"/>
        <v>-50047410.479999997</v>
      </c>
      <c r="HE81" s="196">
        <f t="shared" si="182"/>
        <v>25459600.120000001</v>
      </c>
      <c r="HF81" s="196">
        <f t="shared" si="182"/>
        <v>45741131.039999999</v>
      </c>
      <c r="HG81" s="196">
        <f t="shared" si="182"/>
        <v>54348937.009999998</v>
      </c>
      <c r="HH81" s="196">
        <f t="shared" si="182"/>
        <v>111485325.98999999</v>
      </c>
      <c r="HI81" s="196">
        <f t="shared" si="182"/>
        <v>167993052.69</v>
      </c>
      <c r="HJ81" s="196">
        <f t="shared" si="182"/>
        <v>161302716.28999999</v>
      </c>
      <c r="HK81" s="196">
        <f t="shared" si="182"/>
        <v>108971692.98999999</v>
      </c>
      <c r="HL81" s="196">
        <f t="shared" si="182"/>
        <v>108338078.64</v>
      </c>
      <c r="HM81" s="196">
        <f t="shared" si="182"/>
        <v>105682119.5</v>
      </c>
      <c r="HN81" s="196">
        <f t="shared" si="182"/>
        <v>103110136.64</v>
      </c>
      <c r="HO81" s="196">
        <f t="shared" si="182"/>
        <v>99495543.269999996</v>
      </c>
      <c r="HP81" s="196">
        <f t="shared" si="182"/>
        <v>98344470.400000006</v>
      </c>
      <c r="HQ81" s="196">
        <f t="shared" si="182"/>
        <v>4549925.5199999996</v>
      </c>
      <c r="HR81" s="196">
        <f t="shared" si="182"/>
        <v>7813315.5999999996</v>
      </c>
      <c r="HS81" s="196">
        <f t="shared" si="182"/>
        <v>12489437.119999999</v>
      </c>
      <c r="HT81" s="196">
        <f t="shared" si="182"/>
        <v>16344119.619999999</v>
      </c>
      <c r="HU81" s="196">
        <f t="shared" si="182"/>
        <v>19608946.670000002</v>
      </c>
      <c r="HV81" s="196">
        <f t="shared" si="182"/>
        <v>17654994.629999999</v>
      </c>
      <c r="HW81" s="196">
        <f t="shared" si="182"/>
        <v>16733383.460000001</v>
      </c>
      <c r="HX81" s="196">
        <f t="shared" si="182"/>
        <v>15083713.18</v>
      </c>
      <c r="HY81" s="196">
        <f t="shared" si="182"/>
        <v>14532011.91</v>
      </c>
      <c r="HZ81" s="196">
        <f t="shared" si="182"/>
        <v>14088114.75</v>
      </c>
      <c r="IA81" s="196">
        <f t="shared" si="182"/>
        <v>12723096.6</v>
      </c>
      <c r="IB81" s="196">
        <f t="shared" si="182"/>
        <v>13352962.439999999</v>
      </c>
      <c r="IC81" s="196">
        <f t="shared" si="182"/>
        <v>2114479.9900000002</v>
      </c>
      <c r="ID81" s="196">
        <f t="shared" si="182"/>
        <v>4217483.04</v>
      </c>
      <c r="IE81" s="196">
        <f t="shared" si="182"/>
        <v>7340186.0599999996</v>
      </c>
      <c r="IF81" s="196">
        <f t="shared" si="182"/>
        <v>-1910895.98</v>
      </c>
      <c r="IG81" s="196">
        <f t="shared" si="182"/>
        <v>359228.2</v>
      </c>
      <c r="IH81" s="196">
        <f t="shared" si="182"/>
        <v>308340.7</v>
      </c>
      <c r="II81" s="196">
        <f t="shared" si="182"/>
        <v>1547590.76</v>
      </c>
      <c r="IJ81" s="196">
        <f t="shared" si="182"/>
        <v>-306166.56</v>
      </c>
      <c r="IK81" s="196">
        <f t="shared" si="182"/>
        <v>-1999840.97</v>
      </c>
      <c r="IL81" s="196">
        <f t="shared" si="182"/>
        <v>-5891839.9000000004</v>
      </c>
      <c r="IM81" s="196">
        <f t="shared" si="182"/>
        <v>-9738253.3800000008</v>
      </c>
      <c r="IN81" s="196">
        <f t="shared" si="182"/>
        <v>-4654792.3099999996</v>
      </c>
      <c r="IO81" s="196">
        <f t="shared" si="182"/>
        <v>-1887523.59</v>
      </c>
      <c r="IP81" s="196">
        <f t="shared" si="182"/>
        <v>12102554.08</v>
      </c>
      <c r="IQ81" s="196">
        <f t="shared" si="182"/>
        <v>15846799.210000001</v>
      </c>
      <c r="IR81" s="196">
        <f t="shared" si="182"/>
        <v>18585953.670000002</v>
      </c>
      <c r="IS81" s="196">
        <f t="shared" si="182"/>
        <v>24030862.960000001</v>
      </c>
      <c r="IT81" s="196">
        <f t="shared" si="182"/>
        <v>26826251.710000001</v>
      </c>
      <c r="IU81" s="196">
        <f t="shared" si="182"/>
        <v>36079698.140000001</v>
      </c>
      <c r="IV81" s="196">
        <f t="shared" si="182"/>
        <v>33495160.370000001</v>
      </c>
      <c r="IW81" s="196">
        <f t="shared" si="182"/>
        <v>26373996.890000001</v>
      </c>
      <c r="IX81" s="196">
        <f t="shared" si="182"/>
        <v>16558723.91</v>
      </c>
      <c r="IY81" s="196">
        <f t="shared" ref="IY81" si="183">ROUND(+IX91,2)</f>
        <v>8723240.4499999993</v>
      </c>
      <c r="IZ81" s="196">
        <f t="shared" ref="IZ81" si="184">ROUND(+IY91,2)</f>
        <v>5733591.2599999998</v>
      </c>
      <c r="JA81" s="196">
        <f t="shared" ref="JA81" si="185">ROUND(+IZ91,2)</f>
        <v>735146.21</v>
      </c>
      <c r="JB81" s="196">
        <f t="shared" ref="JB81" si="186">ROUND(+JA91,2)</f>
        <v>-8062169.71</v>
      </c>
      <c r="JC81" s="196">
        <f t="shared" ref="JC81" si="187">ROUND(+JB91,2)</f>
        <v>-35228800.039999999</v>
      </c>
      <c r="JD81" s="196">
        <f t="shared" ref="JD81" si="188">ROUND(+JC91,2)</f>
        <v>-49463488.170000002</v>
      </c>
      <c r="JE81" s="196">
        <f t="shared" ref="JE81" si="189">ROUND(+JD91,2)</f>
        <v>-67503002.189999998</v>
      </c>
      <c r="JF81" s="196">
        <f t="shared" ref="JF81" si="190">ROUND(+JE91,2)</f>
        <v>-86913126.799999997</v>
      </c>
      <c r="JG81" s="196">
        <f t="shared" ref="JG81" si="191">ROUND(+JF91,2)</f>
        <v>-94549233.400000006</v>
      </c>
      <c r="JH81" s="196">
        <f t="shared" ref="JH81" si="192">ROUND(+JG91,2)</f>
        <v>-100765917.26000001</v>
      </c>
      <c r="JI81" s="196">
        <f t="shared" ref="JI81" si="193">ROUND(+JH91,2)</f>
        <v>-111447847.03</v>
      </c>
      <c r="JJ81" s="603"/>
      <c r="JK81" s="594"/>
      <c r="JL81" s="594"/>
      <c r="JM81" s="594"/>
      <c r="JN81" s="594"/>
      <c r="JO81" s="594"/>
      <c r="JP81" s="594"/>
      <c r="JQ81" s="594"/>
      <c r="JR81" s="594"/>
      <c r="JS81" s="594"/>
      <c r="JT81" s="594"/>
      <c r="JU81" s="594"/>
      <c r="JV81" s="594"/>
      <c r="JW81" s="604"/>
    </row>
    <row r="82" spans="1:283" x14ac:dyDescent="0.2">
      <c r="B82" s="49" t="s">
        <v>229</v>
      </c>
      <c r="D82" s="76"/>
      <c r="E82" s="76"/>
      <c r="F82" s="76"/>
      <c r="G82" s="76"/>
      <c r="H82" s="76"/>
      <c r="I82" s="76"/>
      <c r="J82" s="76"/>
      <c r="K82" s="76"/>
      <c r="L82" s="76"/>
      <c r="M82" s="76"/>
      <c r="N82" s="76"/>
      <c r="O82" s="76"/>
      <c r="P82" s="76"/>
      <c r="Q82" s="76"/>
      <c r="R82" s="76"/>
      <c r="S82" s="76"/>
      <c r="T82" s="76"/>
      <c r="U82" s="76"/>
      <c r="V82" s="76"/>
      <c r="W82" s="76"/>
      <c r="X82" s="76"/>
      <c r="Y82" s="76"/>
      <c r="Z82" s="76"/>
      <c r="AA82" s="76"/>
      <c r="AB82" s="76"/>
      <c r="AC82" s="76"/>
      <c r="AD82" s="76"/>
      <c r="AE82" s="76"/>
      <c r="AF82" s="76"/>
      <c r="AG82" s="76"/>
      <c r="AH82" s="76"/>
      <c r="AI82" s="76"/>
      <c r="AJ82" s="76"/>
      <c r="AK82" s="76"/>
      <c r="AL82" s="76"/>
      <c r="AM82" s="76"/>
      <c r="AN82" s="76"/>
      <c r="AO82" s="76"/>
      <c r="AP82" s="76"/>
      <c r="AQ82" s="76"/>
      <c r="AR82" s="76"/>
      <c r="AS82" s="76"/>
      <c r="AT82" s="76"/>
      <c r="AU82" s="76"/>
      <c r="AV82" s="76"/>
      <c r="AW82" s="76"/>
      <c r="AX82" s="76"/>
      <c r="AY82" s="76"/>
      <c r="AZ82" s="162"/>
      <c r="BA82" s="162"/>
      <c r="BB82" s="162"/>
      <c r="BC82" s="162"/>
      <c r="BD82" s="162"/>
      <c r="BE82" s="162"/>
      <c r="BF82" s="162"/>
      <c r="BG82" s="162"/>
      <c r="BH82" s="162"/>
      <c r="BI82" s="162"/>
      <c r="BJ82" s="162"/>
      <c r="BK82" s="162"/>
      <c r="BL82" s="162"/>
      <c r="BM82" s="162"/>
      <c r="BN82" s="162"/>
      <c r="BO82" s="162"/>
      <c r="BP82" s="162"/>
      <c r="BQ82" s="162"/>
      <c r="BR82" s="162"/>
      <c r="BS82" s="162"/>
      <c r="BT82" s="162"/>
      <c r="BU82" s="162"/>
      <c r="BV82" s="162"/>
      <c r="BW82" s="162"/>
      <c r="BX82" s="162"/>
      <c r="BY82" s="162"/>
      <c r="BZ82" s="162"/>
      <c r="CA82" s="162"/>
      <c r="CB82" s="162"/>
      <c r="CC82" s="162"/>
      <c r="CD82" s="162"/>
      <c r="CE82" s="162"/>
      <c r="CF82" s="162"/>
      <c r="CG82" s="162"/>
      <c r="CH82" s="162"/>
      <c r="CI82" s="162"/>
      <c r="CJ82" s="162"/>
      <c r="CK82" s="162"/>
      <c r="CL82" s="162"/>
      <c r="CM82" s="162"/>
      <c r="CN82" s="162"/>
      <c r="CO82" s="162"/>
      <c r="CP82" s="162"/>
      <c r="CQ82" s="162"/>
      <c r="CR82" s="162"/>
      <c r="CS82" s="162"/>
      <c r="CT82" s="162"/>
      <c r="CU82" s="162"/>
      <c r="CV82" s="162"/>
      <c r="CW82" s="162"/>
      <c r="CX82" s="162"/>
      <c r="CY82" s="162"/>
      <c r="CZ82" s="162"/>
      <c r="DA82" s="162"/>
      <c r="DB82" s="162"/>
      <c r="DC82" s="162"/>
      <c r="DD82" s="162"/>
      <c r="DE82" s="162"/>
      <c r="DF82" s="162"/>
      <c r="DG82" s="162"/>
      <c r="DH82" s="162"/>
      <c r="DI82" s="162"/>
      <c r="DJ82" s="162"/>
      <c r="DK82" s="162"/>
      <c r="DL82" s="196"/>
      <c r="DM82" s="196"/>
      <c r="DN82" s="196"/>
      <c r="DO82" s="196"/>
      <c r="DP82" s="196"/>
      <c r="DQ82" s="196"/>
      <c r="DR82" s="196"/>
      <c r="DS82" s="196"/>
      <c r="DT82" s="196"/>
      <c r="DU82" s="196"/>
      <c r="DV82" s="196"/>
      <c r="DW82" s="196"/>
      <c r="DX82" s="196"/>
      <c r="DY82" s="196"/>
      <c r="DZ82" s="196"/>
      <c r="EA82" s="196"/>
      <c r="EB82" s="196"/>
      <c r="EC82" s="196"/>
      <c r="ED82" s="196"/>
      <c r="EE82" s="196"/>
      <c r="EF82" s="196"/>
      <c r="EG82" s="196"/>
      <c r="EH82" s="196"/>
      <c r="EI82" s="196"/>
      <c r="EJ82" s="196"/>
      <c r="EK82" s="196"/>
      <c r="EL82" s="196"/>
      <c r="EM82" s="196"/>
      <c r="EN82" s="196"/>
      <c r="EO82" s="196"/>
      <c r="EP82" s="196"/>
      <c r="EQ82" s="196"/>
      <c r="ER82" s="196"/>
      <c r="ES82" s="196"/>
      <c r="ET82" s="196"/>
      <c r="EU82" s="196"/>
      <c r="EV82" s="196"/>
      <c r="EW82" s="196"/>
      <c r="EX82" s="196"/>
      <c r="EY82" s="196"/>
      <c r="EZ82" s="196"/>
      <c r="FA82" s="196"/>
      <c r="FB82" s="196"/>
      <c r="FC82" s="196"/>
      <c r="FD82" s="196"/>
      <c r="FE82" s="196"/>
      <c r="FF82" s="196"/>
      <c r="FG82" s="196"/>
      <c r="FH82" s="196"/>
      <c r="FI82" s="196"/>
      <c r="FJ82" s="196"/>
      <c r="FK82" s="196"/>
      <c r="FL82" s="196"/>
      <c r="FM82" s="196"/>
      <c r="FN82" s="196"/>
      <c r="FO82" s="196"/>
      <c r="FP82" s="196"/>
      <c r="FQ82" s="196"/>
      <c r="FR82" s="196"/>
      <c r="FS82" s="196"/>
      <c r="FT82" s="196"/>
      <c r="FU82" s="196"/>
      <c r="FV82" s="196"/>
      <c r="FW82" s="196"/>
      <c r="FX82" s="196"/>
      <c r="FY82" s="196"/>
      <c r="FZ82" s="196"/>
      <c r="GA82" s="196"/>
      <c r="GB82" s="196"/>
      <c r="GC82" s="196"/>
      <c r="GD82" s="196"/>
      <c r="GE82" s="196"/>
      <c r="GF82" s="196"/>
      <c r="GG82" s="196"/>
      <c r="GH82" s="196"/>
      <c r="GI82" s="196"/>
      <c r="GJ82" s="196"/>
      <c r="GK82" s="196"/>
      <c r="GL82" s="196"/>
      <c r="GM82" s="196"/>
      <c r="GN82" s="196"/>
      <c r="GO82" s="196"/>
      <c r="GP82" s="196"/>
      <c r="GQ82" s="196"/>
      <c r="GR82" s="196"/>
      <c r="GS82" s="196"/>
      <c r="GT82" s="196"/>
      <c r="GU82" s="196"/>
      <c r="GV82" s="196"/>
      <c r="GW82" s="196"/>
      <c r="GX82" s="196"/>
      <c r="GY82" s="196"/>
      <c r="GZ82" s="196"/>
      <c r="HA82" s="196"/>
      <c r="HB82" s="196"/>
      <c r="HC82" s="196"/>
      <c r="HD82" s="196"/>
      <c r="HE82" s="196"/>
      <c r="HF82" s="196"/>
      <c r="HG82" s="196"/>
      <c r="HH82" s="196"/>
      <c r="HI82" s="196"/>
      <c r="HJ82" s="196"/>
      <c r="HK82" s="196"/>
      <c r="HL82" s="196"/>
      <c r="HM82" s="196"/>
      <c r="HN82" s="196"/>
      <c r="HO82" s="196"/>
      <c r="HP82" s="201">
        <v>-113644115.68000001</v>
      </c>
      <c r="HQ82" s="196"/>
      <c r="HR82" s="196"/>
      <c r="HS82" s="196"/>
      <c r="HT82" s="196"/>
      <c r="HU82" s="196"/>
      <c r="HV82" s="196"/>
      <c r="HW82" s="196"/>
      <c r="HX82" s="196"/>
      <c r="HY82" s="196"/>
      <c r="HZ82" s="196"/>
      <c r="IA82" s="196"/>
      <c r="IB82" s="39">
        <v>-13267399.560000001</v>
      </c>
      <c r="IC82" s="196"/>
      <c r="ID82" s="196"/>
      <c r="IE82" s="196"/>
      <c r="IF82" s="196"/>
      <c r="IG82" s="196"/>
      <c r="IH82" s="196"/>
      <c r="II82" s="196"/>
      <c r="IJ82" s="196"/>
      <c r="IK82" s="196"/>
      <c r="IL82" s="196"/>
      <c r="IM82" s="196"/>
      <c r="IN82" s="196"/>
      <c r="IO82" s="196"/>
      <c r="IP82" s="196"/>
      <c r="IQ82" s="196"/>
      <c r="IR82" s="196"/>
      <c r="IS82" s="196"/>
      <c r="IT82" s="196"/>
      <c r="IU82" s="196"/>
      <c r="IV82" s="196"/>
      <c r="IW82" s="196"/>
      <c r="IX82" s="196"/>
      <c r="IY82" s="196"/>
      <c r="IZ82" s="196"/>
      <c r="JA82" s="196"/>
      <c r="JB82" s="196"/>
      <c r="JC82" s="196"/>
      <c r="JD82" s="196"/>
      <c r="JE82" s="196"/>
      <c r="JF82" s="196"/>
      <c r="JG82" s="196"/>
      <c r="JH82" s="196"/>
      <c r="JI82" s="196"/>
      <c r="JJ82" s="603"/>
      <c r="JK82" s="595"/>
      <c r="JL82" s="595"/>
      <c r="JM82" s="594"/>
      <c r="JN82" s="594"/>
      <c r="JO82" s="594"/>
      <c r="JP82" s="594"/>
      <c r="JQ82" s="594"/>
      <c r="JR82" s="594"/>
      <c r="JS82" s="594"/>
      <c r="JT82" s="594"/>
      <c r="JU82" s="594"/>
      <c r="JV82" s="594"/>
      <c r="JW82" s="604"/>
    </row>
    <row r="83" spans="1:283" x14ac:dyDescent="0.2">
      <c r="B83" s="49" t="s">
        <v>205</v>
      </c>
      <c r="D83" s="198"/>
      <c r="E83" s="198">
        <v>-54207809.649999999</v>
      </c>
      <c r="F83" s="198"/>
      <c r="G83" s="198"/>
      <c r="H83" s="198"/>
      <c r="I83" s="198"/>
      <c r="J83" s="198"/>
      <c r="K83" s="198"/>
      <c r="L83" s="198"/>
      <c r="M83" s="198"/>
      <c r="N83" s="198"/>
      <c r="O83" s="198"/>
      <c r="P83" s="198"/>
      <c r="Q83" s="198"/>
      <c r="R83" s="198"/>
      <c r="S83" s="198"/>
      <c r="T83" s="198"/>
      <c r="U83" s="198"/>
      <c r="V83" s="198">
        <v>98965739.299999997</v>
      </c>
      <c r="W83" s="198"/>
      <c r="X83" s="198"/>
      <c r="Y83" s="198">
        <v>-38171045.68</v>
      </c>
      <c r="Z83" s="198"/>
      <c r="AA83" s="198"/>
      <c r="AB83" s="198"/>
      <c r="AC83" s="198"/>
      <c r="AD83" s="198"/>
      <c r="AE83" s="198">
        <v>-236917.06</v>
      </c>
      <c r="AF83" s="198"/>
      <c r="AG83" s="198"/>
      <c r="AH83" s="198"/>
      <c r="AI83" s="198"/>
      <c r="AJ83" s="198"/>
      <c r="AK83" s="198"/>
      <c r="AL83" s="198"/>
      <c r="AM83" s="198"/>
      <c r="AN83" s="198">
        <v>0</v>
      </c>
      <c r="AO83" s="198">
        <v>0</v>
      </c>
      <c r="AP83" s="198">
        <v>0</v>
      </c>
      <c r="AQ83" s="198">
        <v>-3985426</v>
      </c>
      <c r="AR83" s="198">
        <v>0</v>
      </c>
      <c r="AS83" s="198">
        <v>0</v>
      </c>
      <c r="AT83" s="198">
        <v>0</v>
      </c>
      <c r="AU83" s="198">
        <v>0</v>
      </c>
      <c r="AV83" s="198"/>
      <c r="AW83" s="198">
        <v>0</v>
      </c>
      <c r="AX83" s="198">
        <v>0</v>
      </c>
      <c r="AY83" s="197"/>
      <c r="AZ83" s="196"/>
      <c r="BA83" s="196"/>
      <c r="BB83" s="196"/>
      <c r="BC83" s="199">
        <v>-22534670</v>
      </c>
      <c r="BD83" s="196"/>
      <c r="BE83" s="196"/>
      <c r="BF83" s="196"/>
      <c r="BG83" s="196"/>
      <c r="BH83" s="196"/>
      <c r="BI83" s="196"/>
      <c r="BJ83" s="196"/>
      <c r="BK83" s="196"/>
      <c r="BL83" s="196"/>
      <c r="BM83" s="196"/>
      <c r="BN83" s="199">
        <v>0</v>
      </c>
      <c r="BO83" s="199">
        <v>-56068402</v>
      </c>
      <c r="BP83" s="196"/>
      <c r="BQ83" s="196"/>
      <c r="BR83" s="162"/>
      <c r="BS83" s="196"/>
      <c r="BT83" s="196"/>
      <c r="BU83" s="196"/>
      <c r="BV83" s="196"/>
      <c r="BW83" s="196"/>
      <c r="BX83" s="196"/>
      <c r="BY83" s="196"/>
      <c r="BZ83" s="196"/>
      <c r="CA83" s="203">
        <v>101389368</v>
      </c>
      <c r="CB83" s="196"/>
      <c r="CC83" s="196"/>
      <c r="CD83" s="196"/>
      <c r="CE83" s="196"/>
      <c r="CF83" s="196"/>
      <c r="CG83" s="196"/>
      <c r="CH83" s="196"/>
      <c r="CI83" s="196"/>
      <c r="CJ83" s="196"/>
      <c r="CK83" s="196"/>
      <c r="CL83" s="196"/>
      <c r="CM83" s="199">
        <v>26007866</v>
      </c>
      <c r="CN83" s="196"/>
      <c r="CO83" s="162"/>
      <c r="CP83" s="196"/>
      <c r="CQ83" s="196"/>
      <c r="CR83" s="196"/>
      <c r="CS83" s="196"/>
      <c r="CT83" s="196"/>
      <c r="CU83" s="196">
        <v>20784449</v>
      </c>
      <c r="CV83" s="196"/>
      <c r="CW83" s="196"/>
      <c r="CX83" s="196"/>
      <c r="CY83" s="199">
        <v>71192992</v>
      </c>
      <c r="CZ83" s="196"/>
      <c r="DA83" s="196"/>
      <c r="DB83" s="196"/>
      <c r="DC83" s="196"/>
      <c r="DD83" s="196"/>
      <c r="DE83" s="196"/>
      <c r="DF83" s="196"/>
      <c r="DG83" s="162"/>
      <c r="DH83" s="196"/>
      <c r="DI83" s="196"/>
      <c r="DJ83" s="196"/>
      <c r="DK83" s="196"/>
      <c r="DL83" s="201">
        <v>32968977</v>
      </c>
      <c r="DM83" s="196"/>
      <c r="DN83" s="196"/>
      <c r="DO83" s="196"/>
      <c r="DP83" s="196"/>
      <c r="DQ83" s="196"/>
      <c r="DR83" s="196"/>
      <c r="DS83" s="196"/>
      <c r="DT83" s="196"/>
      <c r="DU83" s="196"/>
      <c r="DV83" s="196"/>
      <c r="DW83" s="196"/>
      <c r="DX83" s="199">
        <v>23154442</v>
      </c>
      <c r="DY83" s="196"/>
      <c r="DZ83" s="196"/>
      <c r="EA83" s="196"/>
      <c r="EB83" s="196"/>
      <c r="EC83" s="196"/>
      <c r="ED83" s="196"/>
      <c r="EE83" s="196"/>
      <c r="EF83" s="196"/>
      <c r="EG83" s="196"/>
      <c r="EH83" s="196"/>
      <c r="EI83" s="196"/>
      <c r="EJ83" s="199">
        <v>34928541</v>
      </c>
      <c r="EK83" s="196"/>
      <c r="EL83" s="196"/>
      <c r="EM83" s="196"/>
      <c r="EN83" s="196"/>
      <c r="EO83" s="196"/>
      <c r="EP83" s="196"/>
      <c r="EQ83" s="196"/>
      <c r="ER83" s="196"/>
      <c r="ES83" s="196"/>
      <c r="ET83" s="196"/>
      <c r="EU83" s="196"/>
      <c r="EV83" s="216">
        <v>10260070</v>
      </c>
      <c r="EW83" s="196"/>
      <c r="EX83" s="196"/>
      <c r="EY83" s="196"/>
      <c r="EZ83" s="196"/>
      <c r="FA83" s="196"/>
      <c r="FB83" s="196"/>
      <c r="FC83" s="196"/>
      <c r="FD83" s="196"/>
      <c r="FE83" s="196"/>
      <c r="FF83" s="196"/>
      <c r="FG83" s="196"/>
      <c r="FH83" s="201">
        <v>-29487858</v>
      </c>
      <c r="FI83" s="196"/>
      <c r="FJ83" s="196"/>
      <c r="FK83" s="196"/>
      <c r="FL83" s="196"/>
      <c r="FM83" s="196"/>
      <c r="FN83" s="196"/>
      <c r="FO83" s="196"/>
      <c r="FP83" s="196"/>
      <c r="FQ83" s="196"/>
      <c r="FR83" s="196"/>
      <c r="FS83" s="196"/>
      <c r="FT83" s="201">
        <v>47773311</v>
      </c>
      <c r="FU83" s="196"/>
      <c r="FV83" s="196"/>
      <c r="FW83" s="196"/>
      <c r="FX83" s="196"/>
      <c r="FY83" s="196"/>
      <c r="FZ83" s="196"/>
      <c r="GA83" s="196"/>
      <c r="GB83" s="196"/>
      <c r="GC83" s="196"/>
      <c r="GD83" s="196"/>
      <c r="GE83" s="196"/>
      <c r="GF83" s="201">
        <v>28133510</v>
      </c>
      <c r="GG83" s="196"/>
      <c r="GH83" s="196"/>
      <c r="GI83" s="196"/>
      <c r="GJ83" s="196"/>
      <c r="GK83" s="196"/>
      <c r="GL83" s="196"/>
      <c r="GM83" s="196"/>
      <c r="GN83" s="196"/>
      <c r="GO83" s="196"/>
      <c r="GP83" s="196"/>
      <c r="GQ83" s="196"/>
      <c r="GR83" s="201">
        <v>15298587</v>
      </c>
      <c r="GS83" s="196"/>
      <c r="GT83" s="196"/>
      <c r="GU83" s="196"/>
      <c r="GV83" s="196"/>
      <c r="GW83" s="196"/>
      <c r="GX83" s="196"/>
      <c r="GY83" s="196"/>
      <c r="GZ83" s="196"/>
      <c r="HA83" s="196"/>
      <c r="HB83" s="196"/>
      <c r="HC83" s="196"/>
      <c r="HD83" s="201">
        <v>53168901</v>
      </c>
      <c r="HE83" s="201"/>
      <c r="HF83" s="201"/>
      <c r="HG83" s="201"/>
      <c r="HH83" s="196"/>
      <c r="HI83" s="196"/>
      <c r="HJ83" s="240">
        <v>-51227446.490000002</v>
      </c>
      <c r="HK83" s="196"/>
      <c r="HL83" s="196"/>
      <c r="HM83" s="196"/>
      <c r="HN83" s="196"/>
      <c r="HO83" s="196"/>
      <c r="HP83" s="201">
        <v>14462397.6</v>
      </c>
      <c r="HQ83" s="196"/>
      <c r="HR83" s="196"/>
      <c r="HS83" s="196"/>
      <c r="HT83" s="196"/>
      <c r="HU83" s="196"/>
      <c r="HV83" s="196"/>
      <c r="HW83" s="196"/>
      <c r="HX83" s="196"/>
      <c r="HY83" s="196"/>
      <c r="HZ83" s="196"/>
      <c r="IA83" s="196"/>
      <c r="IB83" s="196"/>
      <c r="IC83" s="196"/>
      <c r="ID83" s="196"/>
      <c r="IE83" s="196"/>
      <c r="IF83" s="196"/>
      <c r="IG83" s="196"/>
      <c r="IH83" s="196"/>
      <c r="II83" s="196"/>
      <c r="IJ83" s="196"/>
      <c r="IK83" s="196"/>
      <c r="IL83" s="196"/>
      <c r="IM83" s="196"/>
      <c r="IN83" s="201">
        <v>361995.77</v>
      </c>
      <c r="IO83" s="196"/>
      <c r="IP83" s="196"/>
      <c r="IQ83" s="196"/>
      <c r="IR83" s="196"/>
      <c r="IS83" s="196"/>
      <c r="IT83" s="196"/>
      <c r="IU83" s="196"/>
      <c r="IV83" s="196"/>
      <c r="IW83" s="196"/>
      <c r="IX83" s="196"/>
      <c r="IY83" s="196"/>
      <c r="IZ83" s="39">
        <v>-12693646.57</v>
      </c>
      <c r="JA83" s="196"/>
      <c r="JB83" s="196"/>
      <c r="JC83" s="196"/>
      <c r="JD83" s="196"/>
      <c r="JE83" s="196"/>
      <c r="JF83" s="196"/>
      <c r="JG83" s="196"/>
      <c r="JH83" s="196"/>
      <c r="JI83" s="196"/>
      <c r="JJ83" s="603"/>
      <c r="JK83" s="595"/>
      <c r="JL83" s="595"/>
      <c r="JM83" s="594"/>
      <c r="JN83" s="594"/>
      <c r="JO83" s="594"/>
      <c r="JP83" s="594"/>
      <c r="JQ83" s="594"/>
      <c r="JR83" s="594"/>
      <c r="JS83" s="594"/>
      <c r="JT83" s="594"/>
      <c r="JU83" s="594"/>
      <c r="JV83" s="594"/>
      <c r="JW83" s="604"/>
    </row>
    <row r="84" spans="1:283" hidden="1" x14ac:dyDescent="0.2">
      <c r="B84" s="49" t="s">
        <v>230</v>
      </c>
      <c r="D84" s="198"/>
      <c r="E84" s="198"/>
      <c r="F84" s="198"/>
      <c r="G84" s="198"/>
      <c r="H84" s="198"/>
      <c r="I84" s="198"/>
      <c r="J84" s="198"/>
      <c r="K84" s="198"/>
      <c r="L84" s="198"/>
      <c r="M84" s="198"/>
      <c r="N84" s="198"/>
      <c r="O84" s="198"/>
      <c r="P84" s="198"/>
      <c r="Q84" s="198"/>
      <c r="R84" s="198"/>
      <c r="S84" s="198"/>
      <c r="T84" s="198"/>
      <c r="U84" s="198"/>
      <c r="V84" s="198"/>
      <c r="W84" s="198"/>
      <c r="X84" s="198"/>
      <c r="Y84" s="198"/>
      <c r="Z84" s="198"/>
      <c r="AA84" s="198"/>
      <c r="AB84" s="198"/>
      <c r="AC84" s="198"/>
      <c r="AD84" s="198"/>
      <c r="AE84" s="198"/>
      <c r="AF84" s="198"/>
      <c r="AG84" s="198"/>
      <c r="AH84" s="198"/>
      <c r="AI84" s="198"/>
      <c r="AJ84" s="198"/>
      <c r="AK84" s="198"/>
      <c r="AL84" s="198"/>
      <c r="AM84" s="198"/>
      <c r="AN84" s="198"/>
      <c r="AO84" s="198"/>
      <c r="AP84" s="198"/>
      <c r="AQ84" s="198"/>
      <c r="AR84" s="198"/>
      <c r="AS84" s="198"/>
      <c r="AT84" s="198"/>
      <c r="AU84" s="198"/>
      <c r="AV84" s="198">
        <v>-2266363</v>
      </c>
      <c r="AW84" s="198"/>
      <c r="AX84" s="198"/>
      <c r="AY84" s="197"/>
      <c r="AZ84" s="196"/>
      <c r="BA84" s="196"/>
      <c r="BB84" s="196"/>
      <c r="BC84" s="199"/>
      <c r="BD84" s="196"/>
      <c r="BE84" s="196"/>
      <c r="BF84" s="196"/>
      <c r="BG84" s="196"/>
      <c r="BH84" s="196"/>
      <c r="BI84" s="196"/>
      <c r="BJ84" s="196"/>
      <c r="BK84" s="196"/>
      <c r="BL84" s="196"/>
      <c r="BM84" s="196"/>
      <c r="BN84" s="196"/>
      <c r="BO84" s="196"/>
      <c r="BP84" s="196"/>
      <c r="BQ84" s="196"/>
      <c r="BR84" s="162"/>
      <c r="BS84" s="196"/>
      <c r="BT84" s="196"/>
      <c r="BU84" s="196"/>
      <c r="BV84" s="196"/>
      <c r="BW84" s="196"/>
      <c r="BX84" s="196"/>
      <c r="BY84" s="196"/>
      <c r="BZ84" s="196"/>
      <c r="CA84" s="203">
        <v>0</v>
      </c>
      <c r="CB84" s="196"/>
      <c r="CC84" s="196"/>
      <c r="CD84" s="196"/>
      <c r="CE84" s="196"/>
      <c r="CF84" s="196"/>
      <c r="CG84" s="196"/>
      <c r="CH84" s="196"/>
      <c r="CI84" s="196"/>
      <c r="CJ84" s="196"/>
      <c r="CK84" s="196"/>
      <c r="CL84" s="196"/>
      <c r="CM84" s="196"/>
      <c r="CN84" s="196"/>
      <c r="CO84" s="162"/>
      <c r="CP84" s="196"/>
      <c r="CQ84" s="196"/>
      <c r="CR84" s="196"/>
      <c r="CS84" s="196"/>
      <c r="CT84" s="196"/>
      <c r="CU84" s="196"/>
      <c r="CV84" s="196"/>
      <c r="CW84" s="196"/>
      <c r="CX84" s="196"/>
      <c r="CY84" s="196"/>
      <c r="CZ84" s="196"/>
      <c r="DA84" s="196"/>
      <c r="DB84" s="196"/>
      <c r="DC84" s="196"/>
      <c r="DD84" s="196"/>
      <c r="DE84" s="196"/>
      <c r="DF84" s="196"/>
      <c r="DG84" s="162"/>
      <c r="DH84" s="196"/>
      <c r="DI84" s="196"/>
      <c r="DJ84" s="196"/>
      <c r="DK84" s="196"/>
      <c r="DL84" s="196"/>
      <c r="DM84" s="196"/>
      <c r="DN84" s="196"/>
      <c r="DO84" s="196"/>
      <c r="DP84" s="196"/>
      <c r="DQ84" s="196"/>
      <c r="DR84" s="196"/>
      <c r="DS84" s="196"/>
      <c r="DT84" s="196"/>
      <c r="DU84" s="196"/>
      <c r="DV84" s="196"/>
      <c r="DW84" s="196"/>
      <c r="DX84" s="196"/>
      <c r="DY84" s="196"/>
      <c r="DZ84" s="196"/>
      <c r="EA84" s="196"/>
      <c r="EB84" s="196"/>
      <c r="EC84" s="196"/>
      <c r="ED84" s="196"/>
      <c r="EE84" s="196"/>
      <c r="EF84" s="196"/>
      <c r="EG84" s="196"/>
      <c r="EH84" s="196"/>
      <c r="EI84" s="196"/>
      <c r="EJ84" s="196"/>
      <c r="EK84" s="196"/>
      <c r="EL84" s="196"/>
      <c r="EM84" s="196"/>
      <c r="EN84" s="196"/>
      <c r="EO84" s="196"/>
      <c r="EP84" s="196"/>
      <c r="EQ84" s="196"/>
      <c r="ER84" s="196"/>
      <c r="ES84" s="196"/>
      <c r="ET84" s="196"/>
      <c r="EU84" s="196"/>
      <c r="EV84" s="196"/>
      <c r="EW84" s="196"/>
      <c r="EX84" s="196"/>
      <c r="EY84" s="196"/>
      <c r="EZ84" s="196"/>
      <c r="FA84" s="196"/>
      <c r="FB84" s="196"/>
      <c r="FC84" s="196"/>
      <c r="FD84" s="196"/>
      <c r="FE84" s="196"/>
      <c r="FF84" s="196"/>
      <c r="FG84" s="196"/>
      <c r="FH84" s="196"/>
      <c r="FI84" s="196"/>
      <c r="FJ84" s="196"/>
      <c r="FK84" s="196"/>
      <c r="FL84" s="196"/>
      <c r="FM84" s="196"/>
      <c r="FN84" s="196"/>
      <c r="FO84" s="196"/>
      <c r="FP84" s="196"/>
      <c r="FQ84" s="196"/>
      <c r="FR84" s="196"/>
      <c r="FS84" s="196"/>
      <c r="FT84" s="196"/>
      <c r="FU84" s="196"/>
      <c r="FV84" s="196"/>
      <c r="FW84" s="196"/>
      <c r="FX84" s="196"/>
      <c r="FY84" s="196"/>
      <c r="FZ84" s="196"/>
      <c r="GA84" s="196"/>
      <c r="GB84" s="196"/>
      <c r="GC84" s="196"/>
      <c r="GD84" s="196"/>
      <c r="GE84" s="196"/>
      <c r="GF84" s="196"/>
      <c r="GG84" s="196"/>
      <c r="GH84" s="196"/>
      <c r="GI84" s="196"/>
      <c r="GJ84" s="196"/>
      <c r="GK84" s="196"/>
      <c r="GL84" s="196"/>
      <c r="GM84" s="196"/>
      <c r="GN84" s="196"/>
      <c r="GO84" s="196"/>
      <c r="GP84" s="196"/>
      <c r="GQ84" s="196"/>
      <c r="GR84" s="196"/>
      <c r="GS84" s="196"/>
      <c r="GT84" s="196"/>
      <c r="GU84" s="196"/>
      <c r="GV84" s="196"/>
      <c r="GW84" s="196"/>
      <c r="GX84" s="196"/>
      <c r="GY84" s="196"/>
      <c r="GZ84" s="196"/>
      <c r="HA84" s="196"/>
      <c r="HB84" s="196"/>
      <c r="HC84" s="196"/>
      <c r="HD84" s="196"/>
      <c r="HE84" s="196"/>
      <c r="HF84" s="196"/>
      <c r="HG84" s="196"/>
      <c r="HH84" s="196"/>
      <c r="HI84" s="196"/>
      <c r="HJ84" s="196"/>
      <c r="HK84" s="196"/>
      <c r="HL84" s="196"/>
      <c r="HM84" s="196"/>
      <c r="HN84" s="196"/>
      <c r="HO84" s="196"/>
      <c r="HP84" s="196"/>
      <c r="HQ84" s="196"/>
      <c r="HR84" s="196"/>
      <c r="HS84" s="196"/>
      <c r="HT84" s="196"/>
      <c r="HU84" s="196"/>
      <c r="HV84" s="196"/>
      <c r="HW84" s="196"/>
      <c r="HX84" s="196"/>
      <c r="HY84" s="196"/>
      <c r="HZ84" s="196"/>
      <c r="IA84" s="196"/>
      <c r="IB84" s="196"/>
      <c r="IC84" s="196"/>
      <c r="ID84" s="196"/>
      <c r="IE84" s="196"/>
      <c r="IF84" s="196"/>
      <c r="IG84" s="196"/>
      <c r="IH84" s="196"/>
      <c r="II84" s="196"/>
      <c r="IJ84" s="196"/>
      <c r="IK84" s="196"/>
      <c r="IL84" s="196"/>
      <c r="IM84" s="196"/>
      <c r="IN84" s="196"/>
      <c r="IO84" s="196"/>
      <c r="IP84" s="196"/>
      <c r="IQ84" s="196"/>
      <c r="IR84" s="196"/>
      <c r="IS84" s="196"/>
      <c r="IT84" s="196"/>
      <c r="IU84" s="196"/>
      <c r="IV84" s="196"/>
      <c r="IW84" s="196"/>
      <c r="IX84" s="196"/>
      <c r="IY84" s="196"/>
      <c r="IZ84" s="196"/>
      <c r="JA84" s="196"/>
      <c r="JB84" s="196"/>
      <c r="JC84" s="196"/>
      <c r="JD84" s="196"/>
      <c r="JE84" s="196"/>
      <c r="JF84" s="196"/>
      <c r="JG84" s="196"/>
      <c r="JH84" s="196"/>
      <c r="JI84" s="196"/>
      <c r="JJ84" s="603"/>
      <c r="JK84" s="594"/>
      <c r="JL84" s="594"/>
      <c r="JM84" s="594"/>
      <c r="JN84" s="594"/>
      <c r="JO84" s="594"/>
      <c r="JP84" s="594"/>
      <c r="JQ84" s="594"/>
      <c r="JR84" s="594"/>
      <c r="JS84" s="594"/>
      <c r="JT84" s="594"/>
      <c r="JU84" s="594"/>
      <c r="JV84" s="594"/>
      <c r="JW84" s="604"/>
    </row>
    <row r="85" spans="1:283" hidden="1" x14ac:dyDescent="0.2">
      <c r="B85" s="49" t="s">
        <v>231</v>
      </c>
      <c r="D85" s="198"/>
      <c r="E85" s="198"/>
      <c r="F85" s="198"/>
      <c r="G85" s="198"/>
      <c r="H85" s="198"/>
      <c r="I85" s="198"/>
      <c r="J85" s="198"/>
      <c r="K85" s="198"/>
      <c r="L85" s="198"/>
      <c r="M85" s="198"/>
      <c r="N85" s="198"/>
      <c r="O85" s="198"/>
      <c r="P85" s="198"/>
      <c r="Q85" s="198"/>
      <c r="R85" s="198"/>
      <c r="S85" s="198"/>
      <c r="T85" s="198"/>
      <c r="U85" s="198"/>
      <c r="V85" s="198"/>
      <c r="W85" s="198"/>
      <c r="X85" s="198"/>
      <c r="Y85" s="198"/>
      <c r="Z85" s="198"/>
      <c r="AA85" s="198"/>
      <c r="AB85" s="198"/>
      <c r="AC85" s="198"/>
      <c r="AD85" s="198"/>
      <c r="AE85" s="198"/>
      <c r="AF85" s="198"/>
      <c r="AG85" s="198"/>
      <c r="AH85" s="198"/>
      <c r="AI85" s="198"/>
      <c r="AJ85" s="198"/>
      <c r="AK85" s="198"/>
      <c r="AL85" s="198"/>
      <c r="AM85" s="198"/>
      <c r="AN85" s="198"/>
      <c r="AO85" s="198"/>
      <c r="AP85" s="198"/>
      <c r="AQ85" s="198"/>
      <c r="AR85" s="198"/>
      <c r="AS85" s="198"/>
      <c r="AT85" s="198"/>
      <c r="AU85" s="198"/>
      <c r="AV85" s="198"/>
      <c r="AW85" s="198"/>
      <c r="AX85" s="198"/>
      <c r="AY85" s="197"/>
      <c r="AZ85" s="196"/>
      <c r="BA85" s="196"/>
      <c r="BB85" s="196"/>
      <c r="BC85" s="199"/>
      <c r="BD85" s="196"/>
      <c r="BE85" s="196"/>
      <c r="BF85" s="199">
        <v>-255.19</v>
      </c>
      <c r="BG85" s="196"/>
      <c r="BH85" s="196"/>
      <c r="BI85" s="196"/>
      <c r="BJ85" s="196"/>
      <c r="BK85" s="196"/>
      <c r="BL85" s="196"/>
      <c r="BM85" s="196"/>
      <c r="BN85" s="196"/>
      <c r="BO85" s="196"/>
      <c r="BP85" s="196"/>
      <c r="BQ85" s="196"/>
      <c r="BR85" s="162"/>
      <c r="BS85" s="196"/>
      <c r="BT85" s="196"/>
      <c r="BU85" s="196"/>
      <c r="BV85" s="196"/>
      <c r="BW85" s="196"/>
      <c r="BX85" s="196"/>
      <c r="BY85" s="196"/>
      <c r="BZ85" s="196"/>
      <c r="CA85" s="203">
        <v>0</v>
      </c>
      <c r="CB85" s="196"/>
      <c r="CC85" s="196"/>
      <c r="CD85" s="196"/>
      <c r="CE85" s="196"/>
      <c r="CF85" s="196"/>
      <c r="CG85" s="196"/>
      <c r="CH85" s="196"/>
      <c r="CI85" s="196"/>
      <c r="CJ85" s="196"/>
      <c r="CK85" s="196"/>
      <c r="CL85" s="196"/>
      <c r="CM85" s="196"/>
      <c r="CN85" s="196"/>
      <c r="CO85" s="162"/>
      <c r="CP85" s="196"/>
      <c r="CQ85" s="196"/>
      <c r="CR85" s="196"/>
      <c r="CS85" s="196"/>
      <c r="CT85" s="196"/>
      <c r="CU85" s="196"/>
      <c r="CV85" s="196"/>
      <c r="CW85" s="196"/>
      <c r="CX85" s="196"/>
      <c r="CY85" s="196"/>
      <c r="CZ85" s="196"/>
      <c r="DA85" s="196"/>
      <c r="DB85" s="196"/>
      <c r="DC85" s="196"/>
      <c r="DD85" s="196"/>
      <c r="DE85" s="196"/>
      <c r="DF85" s="196"/>
      <c r="DG85" s="162"/>
      <c r="DH85" s="196"/>
      <c r="DI85" s="196"/>
      <c r="DJ85" s="196"/>
      <c r="DK85" s="196"/>
      <c r="DL85" s="196"/>
      <c r="DM85" s="196"/>
      <c r="DN85" s="196"/>
      <c r="DO85" s="196"/>
      <c r="DP85" s="196"/>
      <c r="DQ85" s="196"/>
      <c r="DR85" s="196"/>
      <c r="DS85" s="196"/>
      <c r="DT85" s="196"/>
      <c r="DU85" s="196"/>
      <c r="DV85" s="196"/>
      <c r="DW85" s="196"/>
      <c r="DX85" s="196"/>
      <c r="DY85" s="196"/>
      <c r="DZ85" s="196"/>
      <c r="EA85" s="196"/>
      <c r="EB85" s="196"/>
      <c r="EC85" s="196"/>
      <c r="ED85" s="196"/>
      <c r="EE85" s="196"/>
      <c r="EF85" s="196"/>
      <c r="EG85" s="196"/>
      <c r="EH85" s="196"/>
      <c r="EI85" s="196"/>
      <c r="EJ85" s="196"/>
      <c r="EK85" s="196"/>
      <c r="EL85" s="196"/>
      <c r="EM85" s="196"/>
      <c r="EN85" s="196"/>
      <c r="EO85" s="196"/>
      <c r="EP85" s="196"/>
      <c r="EQ85" s="196"/>
      <c r="ER85" s="196"/>
      <c r="ES85" s="196"/>
      <c r="ET85" s="196"/>
      <c r="EU85" s="196"/>
      <c r="EV85" s="196"/>
      <c r="EW85" s="196"/>
      <c r="EX85" s="196"/>
      <c r="EY85" s="196"/>
      <c r="EZ85" s="196"/>
      <c r="FA85" s="196"/>
      <c r="FB85" s="196"/>
      <c r="FC85" s="196"/>
      <c r="FD85" s="196"/>
      <c r="FE85" s="196"/>
      <c r="FF85" s="196"/>
      <c r="FG85" s="196"/>
      <c r="FH85" s="196"/>
      <c r="FI85" s="196"/>
      <c r="FJ85" s="196"/>
      <c r="FK85" s="196"/>
      <c r="FL85" s="196"/>
      <c r="FM85" s="196"/>
      <c r="FN85" s="196"/>
      <c r="FO85" s="196"/>
      <c r="FP85" s="196"/>
      <c r="FQ85" s="196"/>
      <c r="FR85" s="196"/>
      <c r="FS85" s="196"/>
      <c r="FT85" s="196"/>
      <c r="FU85" s="196"/>
      <c r="FV85" s="196"/>
      <c r="FW85" s="196"/>
      <c r="FX85" s="196"/>
      <c r="FY85" s="196"/>
      <c r="FZ85" s="196"/>
      <c r="GA85" s="196"/>
      <c r="GB85" s="196"/>
      <c r="GC85" s="196"/>
      <c r="GD85" s="196"/>
      <c r="GE85" s="196"/>
      <c r="GF85" s="196"/>
      <c r="GG85" s="196"/>
      <c r="GH85" s="196"/>
      <c r="GI85" s="196"/>
      <c r="GJ85" s="196"/>
      <c r="GK85" s="196"/>
      <c r="GL85" s="196"/>
      <c r="GM85" s="196"/>
      <c r="GN85" s="196"/>
      <c r="GO85" s="196"/>
      <c r="GP85" s="196"/>
      <c r="GQ85" s="196"/>
      <c r="GR85" s="196"/>
      <c r="GS85" s="196"/>
      <c r="GT85" s="196"/>
      <c r="GU85" s="196"/>
      <c r="GV85" s="196"/>
      <c r="GW85" s="196"/>
      <c r="GX85" s="196"/>
      <c r="GY85" s="196"/>
      <c r="GZ85" s="196"/>
      <c r="HA85" s="196"/>
      <c r="HB85" s="196"/>
      <c r="HC85" s="196"/>
      <c r="HD85" s="196"/>
      <c r="HE85" s="196"/>
      <c r="HF85" s="196"/>
      <c r="HG85" s="196"/>
      <c r="HH85" s="196"/>
      <c r="HI85" s="196"/>
      <c r="HJ85" s="196"/>
      <c r="HK85" s="196"/>
      <c r="HL85" s="196"/>
      <c r="HM85" s="196"/>
      <c r="HN85" s="196"/>
      <c r="HO85" s="196"/>
      <c r="HP85" s="196"/>
      <c r="HQ85" s="196"/>
      <c r="HR85" s="196"/>
      <c r="HS85" s="196"/>
      <c r="HT85" s="196"/>
      <c r="HU85" s="196"/>
      <c r="HV85" s="196"/>
      <c r="HW85" s="196"/>
      <c r="HX85" s="196"/>
      <c r="HY85" s="196"/>
      <c r="HZ85" s="196"/>
      <c r="IA85" s="196"/>
      <c r="IB85" s="196"/>
      <c r="IC85" s="196"/>
      <c r="ID85" s="196"/>
      <c r="IE85" s="196"/>
      <c r="IF85" s="196"/>
      <c r="IG85" s="196"/>
      <c r="IH85" s="196"/>
      <c r="II85" s="196"/>
      <c r="IJ85" s="196"/>
      <c r="IK85" s="196"/>
      <c r="IL85" s="196"/>
      <c r="IM85" s="196"/>
      <c r="IN85" s="196"/>
      <c r="IO85" s="196"/>
      <c r="IP85" s="196"/>
      <c r="IQ85" s="196"/>
      <c r="IR85" s="196"/>
      <c r="IS85" s="196"/>
      <c r="IT85" s="196"/>
      <c r="IU85" s="196"/>
      <c r="IV85" s="196"/>
      <c r="IW85" s="196"/>
      <c r="IX85" s="196"/>
      <c r="IY85" s="196"/>
      <c r="IZ85" s="196"/>
      <c r="JA85" s="196"/>
      <c r="JB85" s="196"/>
      <c r="JC85" s="196"/>
      <c r="JD85" s="196"/>
      <c r="JE85" s="196"/>
      <c r="JF85" s="196"/>
      <c r="JG85" s="196"/>
      <c r="JH85" s="196"/>
      <c r="JI85" s="196"/>
      <c r="JJ85" s="603"/>
      <c r="JK85" s="594"/>
      <c r="JL85" s="594"/>
      <c r="JM85" s="594"/>
      <c r="JN85" s="594"/>
      <c r="JO85" s="594"/>
      <c r="JP85" s="594"/>
      <c r="JQ85" s="594"/>
      <c r="JR85" s="594"/>
      <c r="JS85" s="594"/>
      <c r="JT85" s="594"/>
      <c r="JU85" s="594"/>
      <c r="JV85" s="594"/>
      <c r="JW85" s="604"/>
    </row>
    <row r="86" spans="1:283" x14ac:dyDescent="0.2">
      <c r="B86" s="49" t="s">
        <v>232</v>
      </c>
      <c r="D86" s="198"/>
      <c r="E86" s="198"/>
      <c r="F86" s="198"/>
      <c r="G86" s="198"/>
      <c r="H86" s="198"/>
      <c r="I86" s="198"/>
      <c r="J86" s="198"/>
      <c r="K86" s="198"/>
      <c r="L86" s="198"/>
      <c r="M86" s="198"/>
      <c r="N86" s="198"/>
      <c r="O86" s="198"/>
      <c r="P86" s="198"/>
      <c r="Q86" s="198"/>
      <c r="R86" s="198"/>
      <c r="S86" s="198"/>
      <c r="T86" s="198"/>
      <c r="U86" s="198"/>
      <c r="V86" s="198"/>
      <c r="W86" s="198"/>
      <c r="X86" s="198"/>
      <c r="Y86" s="198"/>
      <c r="Z86" s="198"/>
      <c r="AA86" s="198"/>
      <c r="AB86" s="198"/>
      <c r="AC86" s="198"/>
      <c r="AD86" s="198"/>
      <c r="AE86" s="198"/>
      <c r="AF86" s="198"/>
      <c r="AG86" s="198"/>
      <c r="AH86" s="198"/>
      <c r="AI86" s="198"/>
      <c r="AJ86" s="198"/>
      <c r="AK86" s="198"/>
      <c r="AL86" s="198"/>
      <c r="AM86" s="198"/>
      <c r="AN86" s="198"/>
      <c r="AO86" s="198"/>
      <c r="AP86" s="198"/>
      <c r="AQ86" s="198"/>
      <c r="AR86" s="198"/>
      <c r="AS86" s="198"/>
      <c r="AT86" s="198"/>
      <c r="AU86" s="198"/>
      <c r="AV86" s="198"/>
      <c r="AW86" s="198"/>
      <c r="AX86" s="198"/>
      <c r="AY86" s="197"/>
      <c r="AZ86" s="196"/>
      <c r="BA86" s="196"/>
      <c r="BB86" s="196"/>
      <c r="BC86" s="199"/>
      <c r="BD86" s="196"/>
      <c r="BE86" s="196"/>
      <c r="BF86" s="199"/>
      <c r="BG86" s="196"/>
      <c r="BH86" s="196"/>
      <c r="BI86" s="196"/>
      <c r="BJ86" s="196"/>
      <c r="BK86" s="196"/>
      <c r="BL86" s="196"/>
      <c r="BM86" s="196"/>
      <c r="BN86" s="196"/>
      <c r="BO86" s="196"/>
      <c r="BP86" s="196"/>
      <c r="BQ86" s="196"/>
      <c r="BR86" s="162"/>
      <c r="BS86" s="196"/>
      <c r="BT86" s="196"/>
      <c r="BU86" s="196"/>
      <c r="BV86" s="196"/>
      <c r="BW86" s="196"/>
      <c r="BX86" s="196"/>
      <c r="BY86" s="196"/>
      <c r="BZ86" s="196"/>
      <c r="CA86" s="203"/>
      <c r="CB86" s="196"/>
      <c r="CC86" s="196"/>
      <c r="CD86" s="196"/>
      <c r="CE86" s="196"/>
      <c r="CF86" s="196"/>
      <c r="CG86" s="196"/>
      <c r="CH86" s="196"/>
      <c r="CI86" s="196"/>
      <c r="CJ86" s="196"/>
      <c r="CK86" s="196"/>
      <c r="CL86" s="196"/>
      <c r="CM86" s="196"/>
      <c r="CN86" s="196"/>
      <c r="CO86" s="162"/>
      <c r="CP86" s="196"/>
      <c r="CQ86" s="196"/>
      <c r="CR86" s="196"/>
      <c r="CS86" s="196"/>
      <c r="CT86" s="196"/>
      <c r="CU86" s="196"/>
      <c r="CV86" s="196"/>
      <c r="CW86" s="196"/>
      <c r="CX86" s="196"/>
      <c r="CY86" s="196"/>
      <c r="CZ86" s="196"/>
      <c r="DA86" s="196"/>
      <c r="DB86" s="196"/>
      <c r="DC86" s="196"/>
      <c r="DD86" s="196"/>
      <c r="DE86" s="196"/>
      <c r="DF86" s="196"/>
      <c r="DG86" s="162"/>
      <c r="DH86" s="196"/>
      <c r="DI86" s="196"/>
      <c r="DJ86" s="196"/>
      <c r="DK86" s="196"/>
      <c r="DL86" s="196"/>
      <c r="DM86" s="196"/>
      <c r="DN86" s="196"/>
      <c r="DO86" s="196"/>
      <c r="DP86" s="196"/>
      <c r="DQ86" s="196"/>
      <c r="DR86" s="196"/>
      <c r="DS86" s="196"/>
      <c r="DT86" s="196"/>
      <c r="DU86" s="196"/>
      <c r="DV86" s="196"/>
      <c r="DW86" s="196"/>
      <c r="DX86" s="196"/>
      <c r="DY86" s="196"/>
      <c r="DZ86" s="196"/>
      <c r="EA86" s="196"/>
      <c r="EB86" s="196"/>
      <c r="EC86" s="196"/>
      <c r="ED86" s="196"/>
      <c r="EE86" s="201">
        <v>6857681.3499999996</v>
      </c>
      <c r="EF86" s="201">
        <v>310546.52</v>
      </c>
      <c r="EG86" s="201">
        <v>232909.89</v>
      </c>
      <c r="EH86" s="201">
        <v>-1930.9200000000073</v>
      </c>
      <c r="EI86" s="201">
        <v>446944.77</v>
      </c>
      <c r="EJ86" s="201">
        <v>744907.94</v>
      </c>
      <c r="EK86" s="201">
        <v>1117361.9099999999</v>
      </c>
      <c r="EL86" s="201">
        <v>1266343.5</v>
      </c>
      <c r="EM86" s="201">
        <v>1191852.71</v>
      </c>
      <c r="EN86" s="201">
        <v>1042871.12</v>
      </c>
      <c r="EO86" s="201">
        <v>819398.74</v>
      </c>
      <c r="EP86" s="201"/>
      <c r="EQ86" s="201"/>
      <c r="ER86" s="201"/>
      <c r="ES86" s="201"/>
      <c r="ET86" s="201"/>
      <c r="EU86" s="201"/>
      <c r="EV86" s="201"/>
      <c r="EW86" s="201"/>
      <c r="EX86" s="201"/>
      <c r="EY86" s="201"/>
      <c r="EZ86" s="201"/>
      <c r="FA86" s="201"/>
      <c r="FB86" s="201"/>
      <c r="FC86" s="201"/>
      <c r="FD86" s="201"/>
      <c r="FE86" s="201"/>
      <c r="FF86" s="201"/>
      <c r="FG86" s="201"/>
      <c r="FH86" s="201"/>
      <c r="FI86" s="201"/>
      <c r="FJ86" s="201"/>
      <c r="FK86" s="201"/>
      <c r="FL86" s="201"/>
      <c r="FM86" s="201"/>
      <c r="FN86" s="201"/>
      <c r="FO86" s="201"/>
      <c r="FP86" s="201"/>
      <c r="FQ86" s="201"/>
      <c r="FR86" s="201"/>
      <c r="FS86" s="201"/>
      <c r="FT86" s="201"/>
      <c r="FU86" s="201"/>
      <c r="FV86" s="201"/>
      <c r="FW86" s="201"/>
      <c r="FX86" s="201"/>
      <c r="FY86" s="201"/>
      <c r="FZ86" s="201"/>
      <c r="GA86" s="201"/>
      <c r="GB86" s="201"/>
      <c r="GC86" s="201"/>
      <c r="GD86" s="201"/>
      <c r="GE86" s="201"/>
      <c r="GF86" s="201"/>
      <c r="GG86" s="201"/>
      <c r="GH86" s="201"/>
      <c r="GI86" s="201"/>
      <c r="GJ86" s="201"/>
      <c r="GK86" s="201"/>
      <c r="GL86" s="201"/>
      <c r="GM86" s="201"/>
      <c r="GN86" s="201"/>
      <c r="GO86" s="201"/>
      <c r="GP86" s="201"/>
      <c r="GQ86" s="201"/>
      <c r="GR86" s="201"/>
      <c r="GS86" s="201"/>
      <c r="GT86" s="201"/>
      <c r="GU86" s="201"/>
      <c r="GV86" s="201"/>
      <c r="GW86" s="201"/>
      <c r="GX86" s="201"/>
      <c r="GY86" s="201"/>
      <c r="GZ86" s="201"/>
      <c r="HA86" s="201"/>
      <c r="HB86" s="201"/>
      <c r="HC86" s="201"/>
      <c r="HD86" s="201"/>
      <c r="HE86" s="201"/>
      <c r="HF86" s="201"/>
      <c r="HG86" s="201"/>
      <c r="HH86" s="201"/>
      <c r="HI86" s="201"/>
      <c r="HJ86" s="201"/>
      <c r="HK86" s="201"/>
      <c r="HL86" s="201"/>
      <c r="HM86" s="201"/>
      <c r="HN86" s="201"/>
      <c r="HO86" s="201"/>
      <c r="HP86" s="201"/>
      <c r="HQ86" s="201"/>
      <c r="HR86" s="201"/>
      <c r="HS86" s="201"/>
      <c r="HT86" s="201"/>
      <c r="HU86" s="201"/>
      <c r="HV86" s="201"/>
      <c r="HW86" s="201"/>
      <c r="HX86" s="201"/>
      <c r="HY86" s="201"/>
      <c r="HZ86" s="201"/>
      <c r="IA86" s="201"/>
      <c r="IB86" s="201"/>
      <c r="IC86" s="201"/>
      <c r="ID86" s="201"/>
      <c r="IE86" s="201"/>
      <c r="IF86" s="201"/>
      <c r="IG86" s="201"/>
      <c r="IH86" s="201"/>
      <c r="II86" s="201"/>
      <c r="IJ86" s="201"/>
      <c r="IK86" s="201"/>
      <c r="IL86" s="201"/>
      <c r="IM86" s="201"/>
      <c r="IN86" s="201"/>
      <c r="IO86" s="201"/>
      <c r="IP86" s="201"/>
      <c r="IQ86" s="201"/>
      <c r="IR86" s="201"/>
      <c r="IS86" s="201"/>
      <c r="IT86" s="201"/>
      <c r="IU86" s="201"/>
      <c r="IV86" s="201"/>
      <c r="IW86" s="201"/>
      <c r="IX86" s="201"/>
      <c r="IY86" s="201"/>
      <c r="IZ86" s="201"/>
      <c r="JA86" s="201"/>
      <c r="JB86" s="201"/>
      <c r="JC86" s="201"/>
      <c r="JD86" s="201"/>
      <c r="JE86" s="201"/>
      <c r="JF86" s="201"/>
      <c r="JG86" s="201"/>
      <c r="JH86" s="201"/>
      <c r="JI86" s="201"/>
      <c r="JJ86" s="611"/>
      <c r="JK86" s="597"/>
      <c r="JL86" s="597"/>
      <c r="JM86" s="597"/>
      <c r="JN86" s="597"/>
      <c r="JO86" s="597"/>
      <c r="JP86" s="597"/>
      <c r="JQ86" s="597"/>
      <c r="JR86" s="597"/>
      <c r="JS86" s="594"/>
      <c r="JT86" s="594"/>
      <c r="JU86" s="594"/>
      <c r="JV86" s="594"/>
      <c r="JW86" s="604"/>
    </row>
    <row r="87" spans="1:283" x14ac:dyDescent="0.2">
      <c r="B87" s="84" t="s">
        <v>233</v>
      </c>
      <c r="D87" s="198"/>
      <c r="E87" s="198"/>
      <c r="F87" s="198"/>
      <c r="G87" s="198"/>
      <c r="H87" s="198"/>
      <c r="I87" s="198"/>
      <c r="J87" s="198"/>
      <c r="K87" s="198"/>
      <c r="L87" s="198"/>
      <c r="M87" s="198"/>
      <c r="N87" s="198"/>
      <c r="O87" s="198"/>
      <c r="P87" s="198"/>
      <c r="Q87" s="198"/>
      <c r="R87" s="198"/>
      <c r="S87" s="198"/>
      <c r="T87" s="198"/>
      <c r="U87" s="198"/>
      <c r="V87" s="198"/>
      <c r="W87" s="198"/>
      <c r="X87" s="198"/>
      <c r="Y87" s="198"/>
      <c r="Z87" s="198"/>
      <c r="AA87" s="198"/>
      <c r="AB87" s="198"/>
      <c r="AC87" s="198"/>
      <c r="AD87" s="198"/>
      <c r="AE87" s="198"/>
      <c r="AF87" s="198"/>
      <c r="AG87" s="198"/>
      <c r="AH87" s="198"/>
      <c r="AI87" s="198"/>
      <c r="AJ87" s="198"/>
      <c r="AK87" s="198"/>
      <c r="AL87" s="198"/>
      <c r="AM87" s="198"/>
      <c r="AN87" s="198"/>
      <c r="AO87" s="198"/>
      <c r="AP87" s="198"/>
      <c r="AQ87" s="198"/>
      <c r="AR87" s="198"/>
      <c r="AS87" s="198"/>
      <c r="AT87" s="198"/>
      <c r="AU87" s="198"/>
      <c r="AV87" s="198"/>
      <c r="AW87" s="198"/>
      <c r="AX87" s="198"/>
      <c r="AY87" s="197"/>
      <c r="AZ87" s="196"/>
      <c r="BA87" s="196"/>
      <c r="BB87" s="196"/>
      <c r="BC87" s="199"/>
      <c r="BD87" s="196"/>
      <c r="BE87" s="196"/>
      <c r="BF87" s="199"/>
      <c r="BG87" s="196"/>
      <c r="BH87" s="196"/>
      <c r="BI87" s="196"/>
      <c r="BJ87" s="196"/>
      <c r="BK87" s="196"/>
      <c r="BL87" s="196"/>
      <c r="BM87" s="196"/>
      <c r="BN87" s="196"/>
      <c r="BO87" s="196"/>
      <c r="BP87" s="196"/>
      <c r="BQ87" s="196"/>
      <c r="BR87" s="162"/>
      <c r="BS87" s="196"/>
      <c r="BT87" s="196"/>
      <c r="BU87" s="196"/>
      <c r="BV87" s="196"/>
      <c r="BW87" s="196"/>
      <c r="BX87" s="196"/>
      <c r="BY87" s="196"/>
      <c r="BZ87" s="196"/>
      <c r="CA87" s="203"/>
      <c r="CB87" s="196"/>
      <c r="CC87" s="196"/>
      <c r="CD87" s="196"/>
      <c r="CE87" s="196"/>
      <c r="CF87" s="196"/>
      <c r="CG87" s="196"/>
      <c r="CH87" s="196"/>
      <c r="CI87" s="196"/>
      <c r="CJ87" s="196"/>
      <c r="CK87" s="196"/>
      <c r="CL87" s="196"/>
      <c r="CM87" s="196"/>
      <c r="CN87" s="196"/>
      <c r="CO87" s="162"/>
      <c r="CP87" s="196"/>
      <c r="CQ87" s="196"/>
      <c r="CR87" s="196"/>
      <c r="CS87" s="196"/>
      <c r="CT87" s="196"/>
      <c r="CU87" s="196"/>
      <c r="CV87" s="196"/>
      <c r="CW87" s="196"/>
      <c r="CX87" s="196"/>
      <c r="CY87" s="196"/>
      <c r="CZ87" s="196"/>
      <c r="DA87" s="196"/>
      <c r="DB87" s="196"/>
      <c r="DC87" s="196"/>
      <c r="DD87" s="196"/>
      <c r="DE87" s="196"/>
      <c r="DF87" s="196"/>
      <c r="DG87" s="162"/>
      <c r="DH87" s="196"/>
      <c r="DI87" s="196"/>
      <c r="DJ87" s="196"/>
      <c r="DK87" s="196"/>
      <c r="DL87" s="196"/>
      <c r="DM87" s="196"/>
      <c r="DN87" s="196"/>
      <c r="DO87" s="196"/>
      <c r="DP87" s="196"/>
      <c r="DQ87" s="196"/>
      <c r="DR87" s="196"/>
      <c r="DS87" s="196"/>
      <c r="DT87" s="196"/>
      <c r="DU87" s="196"/>
      <c r="DV87" s="196"/>
      <c r="DW87" s="196"/>
      <c r="DX87" s="196"/>
      <c r="DY87" s="196"/>
      <c r="DZ87" s="196"/>
      <c r="EA87" s="196"/>
      <c r="EB87" s="196"/>
      <c r="EC87" s="196"/>
      <c r="ED87" s="196"/>
      <c r="EE87" s="201"/>
      <c r="EF87" s="201"/>
      <c r="EG87" s="201"/>
      <c r="EH87" s="201"/>
      <c r="EI87" s="201"/>
      <c r="EJ87" s="201"/>
      <c r="EK87" s="201"/>
      <c r="EL87" s="201"/>
      <c r="EM87" s="201"/>
      <c r="EN87" s="201"/>
      <c r="EO87" s="201"/>
      <c r="EP87" s="201"/>
      <c r="EQ87" s="201"/>
      <c r="ER87" s="201"/>
      <c r="ES87" s="201"/>
      <c r="ET87" s="201"/>
      <c r="EU87" s="201"/>
      <c r="EV87" s="201"/>
      <c r="EW87" s="201"/>
      <c r="EX87" s="201"/>
      <c r="EY87" s="201"/>
      <c r="EZ87" s="201"/>
      <c r="FA87" s="201"/>
      <c r="FB87" s="201"/>
      <c r="FC87" s="201"/>
      <c r="FD87" s="201"/>
      <c r="FE87" s="201"/>
      <c r="FF87" s="201"/>
      <c r="FG87" s="201"/>
      <c r="FH87" s="201"/>
      <c r="FI87" s="201"/>
      <c r="FJ87" s="201"/>
      <c r="FK87" s="201"/>
      <c r="FL87" s="201"/>
      <c r="FM87" s="201"/>
      <c r="FN87" s="201"/>
      <c r="FO87" s="201"/>
      <c r="FP87" s="201"/>
      <c r="FQ87" s="201"/>
      <c r="FR87" s="201"/>
      <c r="FS87" s="201"/>
      <c r="FT87" s="201"/>
      <c r="FU87" s="201"/>
      <c r="FV87" s="201"/>
      <c r="FW87" s="201"/>
      <c r="FX87" s="201"/>
      <c r="FY87" s="201"/>
      <c r="FZ87" s="201"/>
      <c r="GA87" s="201"/>
      <c r="GB87" s="201"/>
      <c r="GC87" s="201"/>
      <c r="GD87" s="201"/>
      <c r="GE87" s="201"/>
      <c r="GF87" s="201"/>
      <c r="GG87" s="201"/>
      <c r="GH87" s="201"/>
      <c r="GI87" s="201"/>
      <c r="GJ87" s="201"/>
      <c r="GK87" s="201"/>
      <c r="GL87" s="201"/>
      <c r="GM87" s="201"/>
      <c r="GN87" s="201"/>
      <c r="GO87" s="201"/>
      <c r="GP87" s="201"/>
      <c r="GQ87" s="201"/>
      <c r="GR87" s="201"/>
      <c r="GS87" s="201"/>
      <c r="GT87" s="201"/>
      <c r="GU87" s="201"/>
      <c r="GV87" s="201"/>
      <c r="GW87" s="201"/>
      <c r="GX87" s="201"/>
      <c r="GY87" s="201"/>
      <c r="GZ87" s="201"/>
      <c r="HA87" s="201"/>
      <c r="HB87" s="201"/>
      <c r="HC87" s="201"/>
      <c r="HD87" s="201"/>
      <c r="HE87" s="201"/>
      <c r="HF87" s="201"/>
      <c r="HG87" s="201"/>
      <c r="HH87" s="201"/>
      <c r="HI87" s="201"/>
      <c r="HJ87" s="201"/>
      <c r="HK87" s="201"/>
      <c r="HL87" s="201"/>
      <c r="HM87" s="201"/>
      <c r="HN87" s="201"/>
      <c r="HO87" s="201"/>
      <c r="HP87" s="201"/>
      <c r="HQ87" s="201"/>
      <c r="HR87" s="201"/>
      <c r="HS87" s="201"/>
      <c r="HT87" s="201"/>
      <c r="HU87" s="201"/>
      <c r="HV87" s="201"/>
      <c r="HW87" s="201"/>
      <c r="HX87" s="201"/>
      <c r="HY87" s="201"/>
      <c r="HZ87" s="201"/>
      <c r="IA87" s="201"/>
      <c r="IB87" s="201"/>
      <c r="IC87" s="201"/>
      <c r="ID87" s="201"/>
      <c r="IE87" s="201"/>
      <c r="IF87" s="201"/>
      <c r="IG87" s="201"/>
      <c r="IH87" s="201"/>
      <c r="II87" s="201"/>
      <c r="IJ87" s="201"/>
      <c r="IK87" s="201"/>
      <c r="IL87" s="201"/>
      <c r="IM87" s="201"/>
      <c r="IN87" s="201"/>
      <c r="IO87" s="201"/>
      <c r="IP87" s="201"/>
      <c r="IQ87" s="201"/>
      <c r="IR87" s="201"/>
      <c r="IS87" s="201"/>
      <c r="IT87" s="201"/>
      <c r="IU87" s="201">
        <v>5260</v>
      </c>
      <c r="IV87" s="201"/>
      <c r="IW87" s="201"/>
      <c r="IX87" s="201"/>
      <c r="IY87" s="201"/>
      <c r="IZ87" s="201"/>
      <c r="JA87" s="201"/>
      <c r="JB87" s="201"/>
      <c r="JC87" s="201"/>
      <c r="JD87" s="201"/>
      <c r="JE87" s="201"/>
      <c r="JF87" s="201"/>
      <c r="JG87" s="201"/>
      <c r="JH87" s="201"/>
      <c r="JI87" s="201"/>
      <c r="JJ87" s="611"/>
      <c r="JK87" s="597"/>
      <c r="JL87" s="597"/>
      <c r="JM87" s="597"/>
      <c r="JN87" s="597"/>
      <c r="JO87" s="597"/>
      <c r="JP87" s="597"/>
      <c r="JQ87" s="597"/>
      <c r="JR87" s="597"/>
      <c r="JS87" s="594"/>
      <c r="JT87" s="594"/>
      <c r="JU87" s="594"/>
      <c r="JV87" s="594"/>
      <c r="JW87" s="604"/>
    </row>
    <row r="88" spans="1:283" x14ac:dyDescent="0.2">
      <c r="B88" s="49" t="s">
        <v>225</v>
      </c>
      <c r="D88" s="198">
        <v>-9309611.0399999991</v>
      </c>
      <c r="E88" s="198">
        <v>-8998728.4499999993</v>
      </c>
      <c r="F88" s="198">
        <v>-7691608.3700000001</v>
      </c>
      <c r="G88" s="198">
        <v>-7625351.3254894968</v>
      </c>
      <c r="H88" s="198">
        <v>-11338385.041528828</v>
      </c>
      <c r="I88" s="198">
        <v>-5192776.3790033562</v>
      </c>
      <c r="J88" s="198">
        <v>-6037291.0314844772</v>
      </c>
      <c r="K88" s="198">
        <v>-8205651.4357875213</v>
      </c>
      <c r="L88" s="198">
        <v>-7196768.0671058232</v>
      </c>
      <c r="M88" s="198">
        <v>-6321772.7041240409</v>
      </c>
      <c r="N88" s="198">
        <v>-7596669.1441258285</v>
      </c>
      <c r="O88" s="198">
        <v>-4491544.7749753818</v>
      </c>
      <c r="P88" s="198">
        <v>-6888901.9336469946</v>
      </c>
      <c r="Q88" s="198">
        <v>-8228344.880969042</v>
      </c>
      <c r="R88" s="198">
        <v>-6932965.3065840043</v>
      </c>
      <c r="S88" s="198">
        <v>-4000005.4894040972</v>
      </c>
      <c r="T88" s="198">
        <v>3200965.1741301194</v>
      </c>
      <c r="U88" s="198">
        <v>3958622.2170984074</v>
      </c>
      <c r="V88" s="198">
        <v>4487074.7047606483</v>
      </c>
      <c r="W88" s="198">
        <v>5174517.0417939611</v>
      </c>
      <c r="X88" s="198">
        <v>25349866.55425451</v>
      </c>
      <c r="Y88" s="198">
        <v>2317210.9144901969</v>
      </c>
      <c r="Z88" s="198">
        <v>533583.2712472789</v>
      </c>
      <c r="AA88" s="198">
        <v>116967.44977879152</v>
      </c>
      <c r="AB88" s="198">
        <v>-2292561.77</v>
      </c>
      <c r="AC88" s="198">
        <v>-7632348.3399999999</v>
      </c>
      <c r="AD88" s="198">
        <v>-567085.96</v>
      </c>
      <c r="AE88" s="198">
        <v>-3239767.15</v>
      </c>
      <c r="AF88" s="198">
        <v>545566.52</v>
      </c>
      <c r="AG88" s="198">
        <v>726044.46</v>
      </c>
      <c r="AH88" s="198">
        <v>7156408.3600000003</v>
      </c>
      <c r="AI88" s="198">
        <v>6534705.5199999996</v>
      </c>
      <c r="AJ88" s="198">
        <v>3442513.46</v>
      </c>
      <c r="AK88" s="198">
        <v>-232476.75</v>
      </c>
      <c r="AL88" s="198">
        <v>365250.8</v>
      </c>
      <c r="AM88" s="198">
        <v>-590647.91</v>
      </c>
      <c r="AN88" s="198">
        <v>-3494480.41</v>
      </c>
      <c r="AO88" s="198">
        <v>-1688587.81</v>
      </c>
      <c r="AP88" s="198">
        <v>-1512275.66</v>
      </c>
      <c r="AQ88" s="198">
        <v>-7254448.4500000002</v>
      </c>
      <c r="AR88" s="198">
        <v>8329692.7199999997</v>
      </c>
      <c r="AS88" s="198">
        <v>4870994.01</v>
      </c>
      <c r="AT88" s="198">
        <v>1827166.81</v>
      </c>
      <c r="AU88" s="198">
        <v>8581356.0800000001</v>
      </c>
      <c r="AV88" s="198">
        <v>4685830.8</v>
      </c>
      <c r="AW88" s="198">
        <v>4024674.81</v>
      </c>
      <c r="AX88" s="198">
        <v>3071200.73</v>
      </c>
      <c r="AY88" s="198">
        <v>2348000.31</v>
      </c>
      <c r="AZ88" s="199">
        <v>28244.66</v>
      </c>
      <c r="BA88" s="199">
        <v>-10482477.199999999</v>
      </c>
      <c r="BB88" s="199">
        <v>3956035.19</v>
      </c>
      <c r="BC88" s="199">
        <v>7183444.4800000004</v>
      </c>
      <c r="BD88" s="199">
        <v>18068055.82</v>
      </c>
      <c r="BE88" s="199">
        <v>18634405.850000001</v>
      </c>
      <c r="BF88" s="199">
        <v>14955806.460000001</v>
      </c>
      <c r="BG88" s="199">
        <v>6311311.6299999999</v>
      </c>
      <c r="BH88" s="199">
        <v>1848421.89</v>
      </c>
      <c r="BI88" s="199">
        <v>-6384011.3099999996</v>
      </c>
      <c r="BJ88" s="199">
        <v>3293813.56</v>
      </c>
      <c r="BK88" s="199">
        <v>-1247340</v>
      </c>
      <c r="BL88" s="199">
        <v>181511.81</v>
      </c>
      <c r="BM88" s="199">
        <v>-895927.61</v>
      </c>
      <c r="BN88" s="199">
        <v>-1004019.67</v>
      </c>
      <c r="BO88" s="199">
        <v>-16502733.289999999</v>
      </c>
      <c r="BP88" s="199">
        <v>-3407382.61</v>
      </c>
      <c r="BQ88" s="199">
        <v>-3119669.97</v>
      </c>
      <c r="BR88" s="202">
        <v>-10276374.390000001</v>
      </c>
      <c r="BS88" s="199">
        <v>-6738422.5300000003</v>
      </c>
      <c r="BT88" s="199">
        <v>-5050017.18</v>
      </c>
      <c r="BU88" s="199">
        <v>-13417835.08</v>
      </c>
      <c r="BV88" s="199">
        <v>-12375452.18</v>
      </c>
      <c r="BW88" s="199">
        <v>-12177449.73</v>
      </c>
      <c r="BX88" s="199">
        <v>-8665117.2599999998</v>
      </c>
      <c r="BY88" s="203">
        <v>-8019201.3799999999</v>
      </c>
      <c r="BZ88" s="203">
        <v>-15454541.189999999</v>
      </c>
      <c r="CA88" s="203">
        <v>-20304466.93</v>
      </c>
      <c r="CB88" s="199">
        <v>-8177230.9199999999</v>
      </c>
      <c r="CC88" s="199">
        <v>-2301020.4700000002</v>
      </c>
      <c r="CD88" s="199">
        <v>-4022894.16</v>
      </c>
      <c r="CE88" s="199">
        <v>-960129.06</v>
      </c>
      <c r="CF88" s="199">
        <v>4131413.16</v>
      </c>
      <c r="CG88" s="199">
        <v>10013970.52</v>
      </c>
      <c r="CH88" s="199">
        <v>6722091.5899999999</v>
      </c>
      <c r="CI88" s="199">
        <v>5259396.99</v>
      </c>
      <c r="CJ88" s="199">
        <v>2188939.08</v>
      </c>
      <c r="CK88" s="199">
        <v>-10025699.880000001</v>
      </c>
      <c r="CL88" s="199">
        <v>-6083711.5099999998</v>
      </c>
      <c r="CM88" s="199">
        <v>-14764374.300000001</v>
      </c>
      <c r="CN88" s="199">
        <v>7919371.3600000003</v>
      </c>
      <c r="CO88" s="202">
        <v>12808113.539999999</v>
      </c>
      <c r="CP88" s="199">
        <v>1571538.65</v>
      </c>
      <c r="CQ88" s="199">
        <v>-12283822.939999999</v>
      </c>
      <c r="CR88" s="199">
        <v>-4996699.46</v>
      </c>
      <c r="CS88" s="199">
        <v>-16045183.99</v>
      </c>
      <c r="CT88" s="199">
        <v>-17435590.23</v>
      </c>
      <c r="CU88" s="199">
        <v>-10758034.710000001</v>
      </c>
      <c r="CV88" s="199">
        <v>-5990769.8899999997</v>
      </c>
      <c r="CW88" s="199">
        <v>-12297838.529999999</v>
      </c>
      <c r="CX88" s="199">
        <v>-9335298.9900000002</v>
      </c>
      <c r="CY88" s="199">
        <v>-13027140.41</v>
      </c>
      <c r="CZ88" s="205">
        <v>4913335.6500000004</v>
      </c>
      <c r="DA88" s="199">
        <v>8773533.5600000005</v>
      </c>
      <c r="DB88" s="206">
        <v>5285427.1100000003</v>
      </c>
      <c r="DC88" s="206">
        <v>6893590.4400000004</v>
      </c>
      <c r="DD88" s="199">
        <v>3867459.85</v>
      </c>
      <c r="DE88" s="199">
        <v>-10947027.109999999</v>
      </c>
      <c r="DF88" s="203">
        <v>-9452435.8300000001</v>
      </c>
      <c r="DG88" s="215">
        <v>-2739093.32</v>
      </c>
      <c r="DH88" s="199">
        <v>-3362357.94</v>
      </c>
      <c r="DI88" s="199">
        <v>-5367656.9800000004</v>
      </c>
      <c r="DJ88" s="199">
        <v>-3108907.05</v>
      </c>
      <c r="DK88" s="199">
        <v>-7478098.1600000001</v>
      </c>
      <c r="DL88" s="199">
        <v>-327399.37</v>
      </c>
      <c r="DM88" s="199">
        <v>6941015.21</v>
      </c>
      <c r="DN88" s="199">
        <v>5639044.96</v>
      </c>
      <c r="DO88" s="199">
        <v>-4248055.3899999997</v>
      </c>
      <c r="DP88" s="199">
        <v>-3516256.68</v>
      </c>
      <c r="DQ88" s="199">
        <v>-9801218.3499999996</v>
      </c>
      <c r="DR88" s="199">
        <v>-3903557.93</v>
      </c>
      <c r="DS88" s="199">
        <v>-3271615.23</v>
      </c>
      <c r="DT88" s="199">
        <v>-1955895.19</v>
      </c>
      <c r="DU88" s="199">
        <v>-7438417.5099999998</v>
      </c>
      <c r="DV88" s="199">
        <v>-1992735.03</v>
      </c>
      <c r="DW88" s="199">
        <v>-5819713.4500000002</v>
      </c>
      <c r="DX88" s="199">
        <v>-4339645.3499999996</v>
      </c>
      <c r="DY88" s="199">
        <v>-1322830.7</v>
      </c>
      <c r="DZ88" s="199">
        <v>-1578782.04</v>
      </c>
      <c r="EA88" s="201">
        <v>-4055739.17</v>
      </c>
      <c r="EB88" s="199">
        <v>-14083326.83</v>
      </c>
      <c r="EC88" s="199">
        <v>-7053860.8200000003</v>
      </c>
      <c r="ED88" s="199">
        <v>-1367511.25</v>
      </c>
      <c r="EE88" s="199">
        <v>-2466586.27</v>
      </c>
      <c r="EF88" s="199">
        <v>-1928635.71</v>
      </c>
      <c r="EG88" s="201">
        <v>-78660.08</v>
      </c>
      <c r="EH88" s="201">
        <v>-5696765.2300000004</v>
      </c>
      <c r="EI88" s="201">
        <v>-5126697.13</v>
      </c>
      <c r="EJ88" s="201">
        <v>3218631.44</v>
      </c>
      <c r="EK88" s="201">
        <v>3353855.88</v>
      </c>
      <c r="EL88" s="201">
        <v>1038151.9</v>
      </c>
      <c r="EM88" s="201">
        <v>470925.99</v>
      </c>
      <c r="EN88" s="201">
        <v>2925912.86</v>
      </c>
      <c r="EO88" s="201">
        <v>-913921.57</v>
      </c>
      <c r="EP88" s="201">
        <v>-2496159.2999999998</v>
      </c>
      <c r="EQ88" s="201">
        <v>-451769.73</v>
      </c>
      <c r="ER88" s="201">
        <v>-3699651.54</v>
      </c>
      <c r="ES88" s="201">
        <v>-1768570.2</v>
      </c>
      <c r="ET88" s="205">
        <v>-6903153.5099999998</v>
      </c>
      <c r="EU88" s="205">
        <v>-3660545.69</v>
      </c>
      <c r="EV88" s="205">
        <v>3681481.28</v>
      </c>
      <c r="EW88" s="205">
        <v>4748247.83</v>
      </c>
      <c r="EX88" s="205">
        <v>3247313.88</v>
      </c>
      <c r="EY88" s="205">
        <v>8901216.1899999995</v>
      </c>
      <c r="EZ88" s="205">
        <v>3737468.6</v>
      </c>
      <c r="FA88" s="205">
        <v>1341769.67</v>
      </c>
      <c r="FB88" s="205">
        <v>-195343.45</v>
      </c>
      <c r="FC88" s="205">
        <v>2773281.6</v>
      </c>
      <c r="FD88" s="205">
        <v>1202288.78</v>
      </c>
      <c r="FE88" s="201">
        <v>-1388829.17</v>
      </c>
      <c r="FF88" s="201">
        <v>231855.97</v>
      </c>
      <c r="FG88" s="201">
        <v>-335148.12</v>
      </c>
      <c r="FH88" s="201">
        <v>76270.61</v>
      </c>
      <c r="FI88" s="201">
        <v>-702854.26</v>
      </c>
      <c r="FJ88" s="201">
        <v>-3250360.94</v>
      </c>
      <c r="FK88" s="201">
        <v>-4124126.6</v>
      </c>
      <c r="FL88" s="201">
        <v>-6383507.5099999998</v>
      </c>
      <c r="FM88" s="201">
        <v>-8944259.2699999996</v>
      </c>
      <c r="FN88" s="201">
        <v>-4669504.38</v>
      </c>
      <c r="FO88" s="201">
        <v>-1698484.86</v>
      </c>
      <c r="FP88" s="201">
        <v>-1751446.18</v>
      </c>
      <c r="FQ88" s="201">
        <v>-3699011.46</v>
      </c>
      <c r="FR88" s="201">
        <v>-3297807.14</v>
      </c>
      <c r="FS88" s="201">
        <v>-4210339.05</v>
      </c>
      <c r="FT88" s="201">
        <v>635097.76</v>
      </c>
      <c r="FU88" s="201">
        <v>-1715624.75</v>
      </c>
      <c r="FV88" s="201">
        <v>94068.6</v>
      </c>
      <c r="FW88" s="201">
        <v>-293010.62</v>
      </c>
      <c r="FX88" s="201">
        <v>-4303338.57</v>
      </c>
      <c r="FY88" s="201">
        <v>-4958908.41</v>
      </c>
      <c r="FZ88" s="201">
        <v>-4757633.9000000004</v>
      </c>
      <c r="GA88" s="201">
        <v>-3670570.75</v>
      </c>
      <c r="GB88" s="201">
        <v>-4099135.16</v>
      </c>
      <c r="GC88" s="201">
        <v>-3449309.95</v>
      </c>
      <c r="GD88" s="201">
        <v>-3110389.06</v>
      </c>
      <c r="GE88" s="201">
        <v>-3340133.56</v>
      </c>
      <c r="GF88" s="201">
        <v>1252100.95</v>
      </c>
      <c r="GG88" s="201">
        <v>7140367.9000000004</v>
      </c>
      <c r="GH88" s="201">
        <v>5871993.1100000003</v>
      </c>
      <c r="GI88" s="201">
        <v>-1424889.48</v>
      </c>
      <c r="GJ88" s="201">
        <v>-3881813.57</v>
      </c>
      <c r="GK88" s="201">
        <v>-3916793.23</v>
      </c>
      <c r="GL88" s="201">
        <v>-3408758.64</v>
      </c>
      <c r="GM88" s="201">
        <v>-2494000.9300000002</v>
      </c>
      <c r="GN88" s="201">
        <v>-4130128.38</v>
      </c>
      <c r="GO88" s="201">
        <v>-5125126.83</v>
      </c>
      <c r="GP88" s="201">
        <v>-4226683.9800000004</v>
      </c>
      <c r="GQ88" s="201">
        <v>-6400664.3200000003</v>
      </c>
      <c r="GR88" s="201">
        <v>-1864172.69</v>
      </c>
      <c r="GS88" s="201">
        <v>2193160.44</v>
      </c>
      <c r="GT88" s="201">
        <v>-2746725.48</v>
      </c>
      <c r="GU88" s="201">
        <v>-889947.51</v>
      </c>
      <c r="GV88" s="201">
        <v>-5447314.1799999997</v>
      </c>
      <c r="GW88" s="201">
        <v>-6533565.1900000004</v>
      </c>
      <c r="GX88" s="201">
        <v>-4824113.3899999997</v>
      </c>
      <c r="GY88" s="201">
        <v>-5358036.5</v>
      </c>
      <c r="GZ88" s="201">
        <v>-5936118.7400000002</v>
      </c>
      <c r="HA88" s="201">
        <v>-6303017.54</v>
      </c>
      <c r="HB88" s="201">
        <v>-4042948.18</v>
      </c>
      <c r="HC88" s="201">
        <v>-2830733.35</v>
      </c>
      <c r="HD88" s="240">
        <v>22338109.600000001</v>
      </c>
      <c r="HE88" s="240">
        <v>20281530.920000002</v>
      </c>
      <c r="HF88" s="240">
        <v>8607805.9700000007</v>
      </c>
      <c r="HG88" s="241">
        <v>57136388.979999997</v>
      </c>
      <c r="HH88" s="241">
        <v>56507726.700000003</v>
      </c>
      <c r="HI88" s="201">
        <v>-6690336.4000000004</v>
      </c>
      <c r="HJ88" s="201">
        <v>-1103576.81</v>
      </c>
      <c r="HK88" s="201">
        <v>-633614.35</v>
      </c>
      <c r="HL88" s="201">
        <v>-2655959.14</v>
      </c>
      <c r="HM88" s="201">
        <v>-2571982.86</v>
      </c>
      <c r="HN88" s="201">
        <v>-3614593.37</v>
      </c>
      <c r="HO88" s="201">
        <v>-1151072.8700000001</v>
      </c>
      <c r="HP88" s="201">
        <v>5387173.2000000002</v>
      </c>
      <c r="HQ88" s="201">
        <v>3263390.08</v>
      </c>
      <c r="HR88" s="201">
        <v>4676121.5199999996</v>
      </c>
      <c r="HS88" s="201">
        <v>3854682.5</v>
      </c>
      <c r="HT88" s="201">
        <v>3264827.05</v>
      </c>
      <c r="HU88" s="201">
        <v>-1953952.04</v>
      </c>
      <c r="HV88" s="201">
        <v>-921611.17</v>
      </c>
      <c r="HW88" s="201">
        <v>-1649670.28</v>
      </c>
      <c r="HX88" s="201">
        <v>-551701.27</v>
      </c>
      <c r="HY88" s="39">
        <v>-443897.16</v>
      </c>
      <c r="HZ88" s="39">
        <v>-1365018.15</v>
      </c>
      <c r="IA88" s="39">
        <v>629865.84</v>
      </c>
      <c r="IB88" s="39">
        <v>2028917.11</v>
      </c>
      <c r="IC88" s="39">
        <v>2103003.0499999998</v>
      </c>
      <c r="ID88" s="39">
        <v>3122703.02</v>
      </c>
      <c r="IE88" s="39">
        <v>-9251082.0399999991</v>
      </c>
      <c r="IF88" s="39">
        <v>2270124.1800000002</v>
      </c>
      <c r="IG88" s="39">
        <v>-50887.5</v>
      </c>
      <c r="IH88" s="39">
        <v>1239250.06</v>
      </c>
      <c r="II88" s="39">
        <v>-1853757.32</v>
      </c>
      <c r="IJ88" s="39">
        <v>-1693674.41</v>
      </c>
      <c r="IK88" s="39">
        <v>-3891998.93</v>
      </c>
      <c r="IL88" s="39">
        <v>-3846413.48</v>
      </c>
      <c r="IM88" s="39">
        <v>5083461.07</v>
      </c>
      <c r="IN88" s="39">
        <v>2405272.9500000002</v>
      </c>
      <c r="IO88" s="39">
        <v>13990077.67</v>
      </c>
      <c r="IP88" s="39">
        <v>3744245.13</v>
      </c>
      <c r="IQ88" s="39">
        <v>2739154.46</v>
      </c>
      <c r="IR88" s="39">
        <v>5444909.29</v>
      </c>
      <c r="IS88" s="39">
        <v>2795388.75</v>
      </c>
      <c r="IT88" s="39">
        <v>9253446.4299999997</v>
      </c>
      <c r="IU88" s="39">
        <v>-2589797.77</v>
      </c>
      <c r="IV88" s="39">
        <v>-7121163.4800000004</v>
      </c>
      <c r="IW88" s="39">
        <v>-9815272.9800000004</v>
      </c>
      <c r="IX88" s="39">
        <v>-7835483.46</v>
      </c>
      <c r="IY88" s="39">
        <v>-2989649.19</v>
      </c>
      <c r="IZ88" s="39">
        <v>7695201.5199999996</v>
      </c>
      <c r="JA88" s="39">
        <v>-8797315.9199999999</v>
      </c>
      <c r="JB88" s="39">
        <v>-27166630.329999998</v>
      </c>
      <c r="JC88" s="39">
        <v>-14234688.130000001</v>
      </c>
      <c r="JD88" s="39">
        <v>-18039514.02</v>
      </c>
      <c r="JE88" s="39">
        <v>-19410124.609999999</v>
      </c>
      <c r="JF88" s="39">
        <v>-7636106.5999999996</v>
      </c>
      <c r="JG88" s="39">
        <v>-6216683.8600000003</v>
      </c>
      <c r="JH88" s="39">
        <v>-10681929.77</v>
      </c>
      <c r="JI88" s="39">
        <v>-9575509.1400000006</v>
      </c>
      <c r="JJ88" s="605"/>
      <c r="JK88" s="595"/>
      <c r="JL88" s="595"/>
      <c r="JM88" s="595"/>
      <c r="JN88" s="595"/>
      <c r="JO88" s="595"/>
      <c r="JP88" s="595"/>
      <c r="JQ88" s="595"/>
      <c r="JR88" s="595"/>
      <c r="JS88" s="595"/>
      <c r="JT88" s="595"/>
      <c r="JU88" s="595"/>
      <c r="JV88" s="595"/>
      <c r="JW88" s="606"/>
    </row>
    <row r="89" spans="1:283" x14ac:dyDescent="0.2">
      <c r="B89" s="49" t="s">
        <v>227</v>
      </c>
      <c r="D89" s="198">
        <v>221802.65</v>
      </c>
      <c r="E89" s="198">
        <v>187071.24</v>
      </c>
      <c r="F89" s="198">
        <v>952431.85600000073</v>
      </c>
      <c r="G89" s="198">
        <v>-1381656.74</v>
      </c>
      <c r="H89" s="198">
        <v>1231128.6299999999</v>
      </c>
      <c r="I89" s="198">
        <v>531821.71</v>
      </c>
      <c r="J89" s="198">
        <v>-51428.88</v>
      </c>
      <c r="K89" s="198">
        <v>0</v>
      </c>
      <c r="L89" s="198">
        <v>0</v>
      </c>
      <c r="M89" s="198">
        <v>0</v>
      </c>
      <c r="N89" s="198">
        <v>0</v>
      </c>
      <c r="O89" s="198">
        <v>0</v>
      </c>
      <c r="P89" s="198">
        <v>0</v>
      </c>
      <c r="Q89" s="198">
        <v>0</v>
      </c>
      <c r="R89" s="198">
        <v>0</v>
      </c>
      <c r="S89" s="198">
        <v>0</v>
      </c>
      <c r="T89" s="198">
        <v>0</v>
      </c>
      <c r="U89" s="198">
        <v>0</v>
      </c>
      <c r="V89" s="198">
        <v>0</v>
      </c>
      <c r="W89" s="198">
        <v>0</v>
      </c>
      <c r="X89" s="198">
        <v>0</v>
      </c>
      <c r="Y89" s="198">
        <v>0</v>
      </c>
      <c r="Z89" s="198">
        <v>0</v>
      </c>
      <c r="AA89" s="198">
        <v>0</v>
      </c>
      <c r="AB89" s="198">
        <v>0</v>
      </c>
      <c r="AC89" s="198">
        <v>0</v>
      </c>
      <c r="AD89" s="198">
        <v>0</v>
      </c>
      <c r="AE89" s="198">
        <v>0</v>
      </c>
      <c r="AF89" s="198">
        <v>0</v>
      </c>
      <c r="AG89" s="198">
        <v>0</v>
      </c>
      <c r="AH89" s="198">
        <v>0</v>
      </c>
      <c r="AI89" s="198">
        <v>0</v>
      </c>
      <c r="AJ89" s="198">
        <v>0</v>
      </c>
      <c r="AK89" s="198">
        <v>0</v>
      </c>
      <c r="AL89" s="198">
        <v>0</v>
      </c>
      <c r="AM89" s="198">
        <v>0</v>
      </c>
      <c r="AN89" s="198">
        <v>0</v>
      </c>
      <c r="AO89" s="198">
        <v>0</v>
      </c>
      <c r="AP89" s="198">
        <v>0</v>
      </c>
      <c r="AQ89" s="198">
        <v>0</v>
      </c>
      <c r="AR89" s="198">
        <v>0</v>
      </c>
      <c r="AS89" s="198">
        <v>0</v>
      </c>
      <c r="AT89" s="198">
        <v>0</v>
      </c>
      <c r="AU89" s="198">
        <v>0</v>
      </c>
      <c r="AV89" s="198">
        <v>0</v>
      </c>
      <c r="AW89" s="198">
        <v>0</v>
      </c>
      <c r="AX89" s="198">
        <v>0</v>
      </c>
      <c r="AY89" s="198">
        <v>0</v>
      </c>
      <c r="AZ89" s="198">
        <v>0</v>
      </c>
      <c r="BA89" s="198">
        <v>0</v>
      </c>
      <c r="BB89" s="198">
        <v>0</v>
      </c>
      <c r="BC89" s="198">
        <v>0</v>
      </c>
      <c r="BD89" s="198">
        <v>0</v>
      </c>
      <c r="BE89" s="198">
        <v>0</v>
      </c>
      <c r="BF89" s="198">
        <v>0</v>
      </c>
      <c r="BG89" s="198">
        <v>0</v>
      </c>
      <c r="BH89" s="198">
        <v>0</v>
      </c>
      <c r="BI89" s="198">
        <v>0</v>
      </c>
      <c r="BJ89" s="198">
        <v>0</v>
      </c>
      <c r="BK89" s="198">
        <v>0</v>
      </c>
      <c r="BL89" s="198">
        <v>0</v>
      </c>
      <c r="BM89" s="198">
        <v>0</v>
      </c>
      <c r="BN89" s="198">
        <v>0</v>
      </c>
      <c r="BO89" s="198">
        <v>0</v>
      </c>
      <c r="BP89" s="198">
        <v>0</v>
      </c>
      <c r="BQ89" s="198">
        <v>0</v>
      </c>
      <c r="BR89" s="149">
        <v>0</v>
      </c>
      <c r="BS89" s="198">
        <v>0</v>
      </c>
      <c r="BT89" s="198">
        <v>0</v>
      </c>
      <c r="BU89" s="198">
        <v>0</v>
      </c>
      <c r="BV89" s="198">
        <v>0</v>
      </c>
      <c r="BW89" s="198">
        <v>0</v>
      </c>
      <c r="BX89" s="199">
        <v>0</v>
      </c>
      <c r="BY89" s="199">
        <v>0</v>
      </c>
      <c r="BZ89" s="199">
        <v>0</v>
      </c>
      <c r="CA89" s="203">
        <v>0</v>
      </c>
      <c r="CB89" s="199"/>
      <c r="CC89" s="199"/>
      <c r="CD89" s="199"/>
      <c r="CE89" s="199"/>
      <c r="CF89" s="199"/>
      <c r="CG89" s="199"/>
      <c r="CH89" s="199"/>
      <c r="CI89" s="199"/>
      <c r="CJ89" s="199">
        <v>0</v>
      </c>
      <c r="CK89" s="199">
        <v>0</v>
      </c>
      <c r="CL89" s="199">
        <v>0</v>
      </c>
      <c r="CM89" s="199">
        <v>0</v>
      </c>
      <c r="CN89" s="199">
        <v>0</v>
      </c>
      <c r="CO89" s="202">
        <v>0</v>
      </c>
      <c r="CP89" s="199">
        <v>0</v>
      </c>
      <c r="CQ89" s="199">
        <v>0</v>
      </c>
      <c r="CR89" s="199">
        <v>0</v>
      </c>
      <c r="CS89" s="199">
        <v>0</v>
      </c>
      <c r="CT89" s="199">
        <v>0</v>
      </c>
      <c r="CU89" s="199">
        <v>0</v>
      </c>
      <c r="CV89" s="199">
        <v>0</v>
      </c>
      <c r="CW89" s="199">
        <v>0</v>
      </c>
      <c r="CX89" s="199">
        <v>0</v>
      </c>
      <c r="CY89" s="199">
        <v>0</v>
      </c>
      <c r="CZ89" s="199">
        <v>0</v>
      </c>
      <c r="DA89" s="199">
        <v>0</v>
      </c>
      <c r="DB89" s="199">
        <v>0</v>
      </c>
      <c r="DC89" s="199">
        <v>0</v>
      </c>
      <c r="DD89" s="199">
        <v>0</v>
      </c>
      <c r="DE89" s="199">
        <v>0</v>
      </c>
      <c r="DF89" s="199">
        <v>0</v>
      </c>
      <c r="DG89" s="202">
        <v>0</v>
      </c>
      <c r="DH89" s="199">
        <v>0</v>
      </c>
      <c r="DI89" s="199">
        <v>0</v>
      </c>
      <c r="DJ89" s="199">
        <v>0</v>
      </c>
      <c r="DK89" s="199">
        <v>0</v>
      </c>
      <c r="DL89" s="199">
        <v>0</v>
      </c>
      <c r="DM89" s="199">
        <v>0</v>
      </c>
      <c r="DN89" s="199">
        <v>0</v>
      </c>
      <c r="DO89" s="199">
        <v>0</v>
      </c>
      <c r="DP89" s="199">
        <v>0</v>
      </c>
      <c r="DQ89" s="199">
        <v>0</v>
      </c>
      <c r="DR89" s="199">
        <v>0</v>
      </c>
      <c r="DS89" s="199">
        <v>0</v>
      </c>
      <c r="DT89" s="199">
        <v>0</v>
      </c>
      <c r="DU89" s="199">
        <v>0</v>
      </c>
      <c r="DV89" s="199">
        <v>0</v>
      </c>
      <c r="DW89" s="199">
        <v>0</v>
      </c>
      <c r="DX89" s="199">
        <v>0</v>
      </c>
      <c r="DY89" s="199">
        <v>0</v>
      </c>
      <c r="DZ89" s="199">
        <v>0</v>
      </c>
      <c r="EA89" s="199">
        <v>0</v>
      </c>
      <c r="EB89" s="199"/>
      <c r="EC89" s="199"/>
      <c r="ED89" s="199"/>
      <c r="EE89" s="199"/>
      <c r="EF89" s="199"/>
      <c r="EG89" s="199"/>
      <c r="EH89" s="199"/>
      <c r="EI89" s="199"/>
      <c r="EJ89" s="199"/>
      <c r="EK89" s="199"/>
      <c r="EL89" s="199"/>
      <c r="EM89" s="199"/>
      <c r="EN89" s="199"/>
      <c r="EO89" s="199"/>
      <c r="EP89" s="199"/>
      <c r="EQ89" s="199"/>
      <c r="ER89" s="199"/>
      <c r="ES89" s="199"/>
      <c r="ET89" s="199"/>
      <c r="EU89" s="199"/>
      <c r="EV89" s="199"/>
      <c r="EW89" s="199"/>
      <c r="EX89" s="199"/>
      <c r="EY89" s="199"/>
      <c r="EZ89" s="199"/>
      <c r="FA89" s="199"/>
      <c r="FB89" s="199"/>
      <c r="FC89" s="199"/>
      <c r="FD89" s="199"/>
      <c r="FE89" s="199"/>
      <c r="FF89" s="199"/>
      <c r="FG89" s="199"/>
      <c r="FH89" s="199"/>
      <c r="FI89" s="199"/>
      <c r="FJ89" s="199"/>
      <c r="FK89" s="199"/>
      <c r="FL89" s="199"/>
      <c r="FM89" s="199"/>
      <c r="FN89" s="199"/>
      <c r="FO89" s="199"/>
      <c r="FP89" s="199"/>
      <c r="FQ89" s="199"/>
      <c r="FR89" s="199"/>
      <c r="FS89" s="199"/>
      <c r="FT89" s="199"/>
      <c r="FU89" s="199"/>
      <c r="FV89" s="199"/>
      <c r="FW89" s="199"/>
      <c r="FX89" s="199"/>
      <c r="FY89" s="199"/>
      <c r="FZ89" s="199"/>
      <c r="GA89" s="199"/>
      <c r="GB89" s="199"/>
      <c r="GC89" s="199"/>
      <c r="GD89" s="199"/>
      <c r="GE89" s="199"/>
      <c r="GF89" s="199"/>
      <c r="GG89" s="199"/>
      <c r="GH89" s="199"/>
      <c r="GI89" s="199"/>
      <c r="GJ89" s="199"/>
      <c r="GK89" s="199"/>
      <c r="GL89" s="199"/>
      <c r="GM89" s="199"/>
      <c r="GN89" s="199"/>
      <c r="GO89" s="199"/>
      <c r="GP89" s="199"/>
      <c r="GQ89" s="199"/>
      <c r="GR89" s="199"/>
      <c r="GS89" s="199"/>
      <c r="GT89" s="199"/>
      <c r="GU89" s="199"/>
      <c r="GV89" s="199"/>
      <c r="GW89" s="199"/>
      <c r="GX89" s="199"/>
      <c r="GY89" s="199"/>
      <c r="GZ89" s="199"/>
      <c r="HA89" s="199"/>
      <c r="HB89" s="199"/>
      <c r="HC89" s="199"/>
      <c r="HD89" s="199"/>
      <c r="HE89" s="199"/>
      <c r="HF89" s="199"/>
      <c r="HG89" s="199"/>
      <c r="HH89" s="199"/>
      <c r="HI89" s="199"/>
      <c r="HJ89" s="199"/>
      <c r="HK89" s="199"/>
      <c r="HL89" s="199"/>
      <c r="HM89" s="199"/>
      <c r="HN89" s="199"/>
      <c r="HO89" s="199"/>
      <c r="HP89" s="199"/>
      <c r="HQ89" s="199"/>
      <c r="HR89" s="199"/>
      <c r="HS89" s="199"/>
      <c r="HT89" s="199"/>
      <c r="HU89" s="199"/>
      <c r="HV89" s="199"/>
      <c r="HW89" s="199"/>
      <c r="HX89" s="199"/>
      <c r="HY89" s="199"/>
      <c r="HZ89" s="199"/>
      <c r="IA89" s="199"/>
      <c r="IB89" s="199"/>
      <c r="IC89" s="199"/>
      <c r="ID89" s="199"/>
      <c r="IE89" s="199"/>
      <c r="IF89" s="199"/>
      <c r="IG89" s="199"/>
      <c r="IH89" s="199"/>
      <c r="II89" s="199"/>
      <c r="IJ89" s="199"/>
      <c r="IK89" s="199"/>
      <c r="IL89" s="199"/>
      <c r="IM89" s="199"/>
      <c r="IN89" s="199"/>
      <c r="IO89" s="199"/>
      <c r="IP89" s="199"/>
      <c r="IQ89" s="199"/>
      <c r="IR89" s="199"/>
      <c r="IS89" s="199"/>
      <c r="IT89" s="199"/>
      <c r="IU89" s="199"/>
      <c r="IV89" s="199"/>
      <c r="IW89" s="199"/>
      <c r="IX89" s="199"/>
      <c r="IY89" s="199"/>
      <c r="IZ89" s="199"/>
      <c r="JA89" s="199"/>
      <c r="JB89" s="199"/>
      <c r="JC89" s="199"/>
      <c r="JD89" s="199"/>
      <c r="JE89" s="199"/>
      <c r="JF89" s="199"/>
      <c r="JG89" s="199"/>
      <c r="JH89" s="199"/>
      <c r="JI89" s="199"/>
      <c r="JJ89" s="607"/>
      <c r="JK89" s="596"/>
      <c r="JL89" s="596"/>
      <c r="JM89" s="596"/>
      <c r="JN89" s="596"/>
      <c r="JO89" s="596"/>
      <c r="JP89" s="596"/>
      <c r="JQ89" s="596"/>
      <c r="JR89" s="596"/>
      <c r="JS89" s="596"/>
      <c r="JT89" s="596"/>
      <c r="JU89" s="596"/>
      <c r="JV89" s="596"/>
      <c r="JW89" s="608"/>
    </row>
    <row r="90" spans="1:283" x14ac:dyDescent="0.2">
      <c r="B90" s="49" t="s">
        <v>208</v>
      </c>
      <c r="D90" s="239">
        <f>SUM(D82:D89)</f>
        <v>-9087808.3899999987</v>
      </c>
      <c r="E90" s="239">
        <f t="shared" ref="E90:BP90" si="194">SUM(E82:E89)</f>
        <v>-63019466.859999992</v>
      </c>
      <c r="F90" s="239">
        <f t="shared" si="194"/>
        <v>-6739176.5139999995</v>
      </c>
      <c r="G90" s="239">
        <f t="shared" si="194"/>
        <v>-9007008.065489497</v>
      </c>
      <c r="H90" s="239">
        <f t="shared" si="194"/>
        <v>-10107256.411528829</v>
      </c>
      <c r="I90" s="239">
        <f t="shared" si="194"/>
        <v>-4660954.6690033562</v>
      </c>
      <c r="J90" s="239">
        <f t="shared" si="194"/>
        <v>-6088719.9114844771</v>
      </c>
      <c r="K90" s="239">
        <f t="shared" si="194"/>
        <v>-8205651.4357875213</v>
      </c>
      <c r="L90" s="239">
        <f t="shared" si="194"/>
        <v>-7196768.0671058232</v>
      </c>
      <c r="M90" s="239">
        <f t="shared" si="194"/>
        <v>-6321772.7041240409</v>
      </c>
      <c r="N90" s="239">
        <f t="shared" si="194"/>
        <v>-7596669.1441258285</v>
      </c>
      <c r="O90" s="239">
        <f t="shared" si="194"/>
        <v>-4491544.7749753818</v>
      </c>
      <c r="P90" s="239">
        <f t="shared" si="194"/>
        <v>-6888901.9336469946</v>
      </c>
      <c r="Q90" s="239">
        <f t="shared" si="194"/>
        <v>-8228344.880969042</v>
      </c>
      <c r="R90" s="239">
        <f t="shared" si="194"/>
        <v>-6932965.3065840043</v>
      </c>
      <c r="S90" s="239">
        <f t="shared" si="194"/>
        <v>-4000005.4894040972</v>
      </c>
      <c r="T90" s="239">
        <f t="shared" si="194"/>
        <v>3200965.1741301194</v>
      </c>
      <c r="U90" s="239">
        <f t="shared" si="194"/>
        <v>3958622.2170984074</v>
      </c>
      <c r="V90" s="239">
        <f t="shared" si="194"/>
        <v>103452814.00476065</v>
      </c>
      <c r="W90" s="239">
        <f t="shared" si="194"/>
        <v>5174517.0417939611</v>
      </c>
      <c r="X90" s="239">
        <f t="shared" si="194"/>
        <v>25349866.55425451</v>
      </c>
      <c r="Y90" s="239">
        <f t="shared" si="194"/>
        <v>-35853834.765509799</v>
      </c>
      <c r="Z90" s="239">
        <f t="shared" si="194"/>
        <v>533583.2712472789</v>
      </c>
      <c r="AA90" s="239">
        <f t="shared" si="194"/>
        <v>116967.44977879152</v>
      </c>
      <c r="AB90" s="239">
        <f t="shared" si="194"/>
        <v>-2292561.77</v>
      </c>
      <c r="AC90" s="239">
        <f t="shared" si="194"/>
        <v>-7632348.3399999999</v>
      </c>
      <c r="AD90" s="239">
        <f t="shared" si="194"/>
        <v>-567085.96</v>
      </c>
      <c r="AE90" s="239">
        <f t="shared" si="194"/>
        <v>-3476684.21</v>
      </c>
      <c r="AF90" s="239">
        <f t="shared" si="194"/>
        <v>545566.52</v>
      </c>
      <c r="AG90" s="239">
        <f t="shared" si="194"/>
        <v>726044.46</v>
      </c>
      <c r="AH90" s="239">
        <f t="shared" si="194"/>
        <v>7156408.3600000003</v>
      </c>
      <c r="AI90" s="239">
        <f t="shared" si="194"/>
        <v>6534705.5199999996</v>
      </c>
      <c r="AJ90" s="239">
        <f t="shared" si="194"/>
        <v>3442513.46</v>
      </c>
      <c r="AK90" s="239">
        <f t="shared" si="194"/>
        <v>-232476.75</v>
      </c>
      <c r="AL90" s="239">
        <f t="shared" si="194"/>
        <v>365250.8</v>
      </c>
      <c r="AM90" s="239">
        <f t="shared" si="194"/>
        <v>-590647.91</v>
      </c>
      <c r="AN90" s="239">
        <f t="shared" si="194"/>
        <v>-3494480.41</v>
      </c>
      <c r="AO90" s="239">
        <f t="shared" si="194"/>
        <v>-1688587.81</v>
      </c>
      <c r="AP90" s="239">
        <f t="shared" si="194"/>
        <v>-1512275.66</v>
      </c>
      <c r="AQ90" s="239">
        <f t="shared" si="194"/>
        <v>-11239874.449999999</v>
      </c>
      <c r="AR90" s="239">
        <f t="shared" si="194"/>
        <v>8329692.7199999997</v>
      </c>
      <c r="AS90" s="239">
        <f t="shared" si="194"/>
        <v>4870994.01</v>
      </c>
      <c r="AT90" s="239">
        <f t="shared" si="194"/>
        <v>1827166.81</v>
      </c>
      <c r="AU90" s="239">
        <f t="shared" si="194"/>
        <v>8581356.0800000001</v>
      </c>
      <c r="AV90" s="239">
        <f t="shared" si="194"/>
        <v>2419467.7999999998</v>
      </c>
      <c r="AW90" s="239">
        <f t="shared" si="194"/>
        <v>4024674.81</v>
      </c>
      <c r="AX90" s="239">
        <f t="shared" si="194"/>
        <v>3071200.73</v>
      </c>
      <c r="AY90" s="239">
        <f t="shared" si="194"/>
        <v>2348000.31</v>
      </c>
      <c r="AZ90" s="239">
        <f t="shared" si="194"/>
        <v>28244.66</v>
      </c>
      <c r="BA90" s="239">
        <f t="shared" si="194"/>
        <v>-10482477.199999999</v>
      </c>
      <c r="BB90" s="239">
        <f t="shared" si="194"/>
        <v>3956035.19</v>
      </c>
      <c r="BC90" s="239">
        <f t="shared" si="194"/>
        <v>-15351225.52</v>
      </c>
      <c r="BD90" s="239">
        <f t="shared" si="194"/>
        <v>18068055.82</v>
      </c>
      <c r="BE90" s="239">
        <f t="shared" si="194"/>
        <v>18634405.850000001</v>
      </c>
      <c r="BF90" s="239">
        <f t="shared" si="194"/>
        <v>14955551.270000001</v>
      </c>
      <c r="BG90" s="239">
        <f t="shared" si="194"/>
        <v>6311311.6299999999</v>
      </c>
      <c r="BH90" s="239">
        <f t="shared" si="194"/>
        <v>1848421.89</v>
      </c>
      <c r="BI90" s="239">
        <f t="shared" si="194"/>
        <v>-6384011.3099999996</v>
      </c>
      <c r="BJ90" s="239">
        <f t="shared" si="194"/>
        <v>3293813.56</v>
      </c>
      <c r="BK90" s="239">
        <f t="shared" si="194"/>
        <v>-1247340</v>
      </c>
      <c r="BL90" s="239">
        <f t="shared" si="194"/>
        <v>181511.81</v>
      </c>
      <c r="BM90" s="239">
        <f t="shared" si="194"/>
        <v>-895927.61</v>
      </c>
      <c r="BN90" s="239">
        <f t="shared" si="194"/>
        <v>-1004019.67</v>
      </c>
      <c r="BO90" s="239">
        <f t="shared" si="194"/>
        <v>-72571135.289999992</v>
      </c>
      <c r="BP90" s="239">
        <f t="shared" si="194"/>
        <v>-3407382.61</v>
      </c>
      <c r="BQ90" s="239">
        <f t="shared" ref="BQ90" si="195">SUM(BQ82:BQ89)</f>
        <v>-3119669.97</v>
      </c>
      <c r="BR90" s="239">
        <f>ROUND(SUM(BR82:BR89),2)</f>
        <v>-10276374.390000001</v>
      </c>
      <c r="BS90" s="239">
        <f t="shared" ref="BS90:ED90" si="196">ROUND(SUM(BS82:BS89),2)</f>
        <v>-6738422.5300000003</v>
      </c>
      <c r="BT90" s="239">
        <f t="shared" si="196"/>
        <v>-5050017.18</v>
      </c>
      <c r="BU90" s="239">
        <f t="shared" si="196"/>
        <v>-13417835.08</v>
      </c>
      <c r="BV90" s="239">
        <f t="shared" si="196"/>
        <v>-12375452.18</v>
      </c>
      <c r="BW90" s="239">
        <f t="shared" si="196"/>
        <v>-12177449.73</v>
      </c>
      <c r="BX90" s="239">
        <f t="shared" si="196"/>
        <v>-8665117.2599999998</v>
      </c>
      <c r="BY90" s="239">
        <f t="shared" si="196"/>
        <v>-8019201.3799999999</v>
      </c>
      <c r="BZ90" s="239">
        <f t="shared" si="196"/>
        <v>-15454541.189999999</v>
      </c>
      <c r="CA90" s="239">
        <f t="shared" si="196"/>
        <v>81084901.069999993</v>
      </c>
      <c r="CB90" s="239">
        <f t="shared" si="196"/>
        <v>-8177230.9199999999</v>
      </c>
      <c r="CC90" s="239">
        <f t="shared" si="196"/>
        <v>-2301020.4700000002</v>
      </c>
      <c r="CD90" s="239">
        <f t="shared" si="196"/>
        <v>-4022894.16</v>
      </c>
      <c r="CE90" s="239">
        <f t="shared" si="196"/>
        <v>-960129.06</v>
      </c>
      <c r="CF90" s="239">
        <f t="shared" si="196"/>
        <v>4131413.16</v>
      </c>
      <c r="CG90" s="239">
        <f t="shared" si="196"/>
        <v>10013970.52</v>
      </c>
      <c r="CH90" s="239">
        <f t="shared" si="196"/>
        <v>6722091.5899999999</v>
      </c>
      <c r="CI90" s="210">
        <f t="shared" si="196"/>
        <v>5259396.99</v>
      </c>
      <c r="CJ90" s="239">
        <f t="shared" si="196"/>
        <v>2188939.08</v>
      </c>
      <c r="CK90" s="239">
        <f t="shared" si="196"/>
        <v>-10025699.880000001</v>
      </c>
      <c r="CL90" s="239">
        <f t="shared" si="196"/>
        <v>-6083711.5099999998</v>
      </c>
      <c r="CM90" s="239">
        <f t="shared" si="196"/>
        <v>11243491.699999999</v>
      </c>
      <c r="CN90" s="239">
        <f t="shared" si="196"/>
        <v>7919371.3600000003</v>
      </c>
      <c r="CO90" s="239">
        <f t="shared" si="196"/>
        <v>12808113.539999999</v>
      </c>
      <c r="CP90" s="239">
        <f t="shared" si="196"/>
        <v>1571538.65</v>
      </c>
      <c r="CQ90" s="239">
        <f t="shared" si="196"/>
        <v>-12283822.939999999</v>
      </c>
      <c r="CR90" s="239">
        <f t="shared" si="196"/>
        <v>-4996699.46</v>
      </c>
      <c r="CS90" s="239">
        <f t="shared" si="196"/>
        <v>-16045183.99</v>
      </c>
      <c r="CT90" s="239">
        <f t="shared" si="196"/>
        <v>-17435590.23</v>
      </c>
      <c r="CU90" s="239">
        <f t="shared" si="196"/>
        <v>10026414.289999999</v>
      </c>
      <c r="CV90" s="239">
        <f t="shared" si="196"/>
        <v>-5990769.8899999997</v>
      </c>
      <c r="CW90" s="239">
        <f t="shared" si="196"/>
        <v>-12297838.529999999</v>
      </c>
      <c r="CX90" s="239">
        <f t="shared" si="196"/>
        <v>-9335298.9900000002</v>
      </c>
      <c r="CY90" s="239">
        <f t="shared" si="196"/>
        <v>58165851.590000004</v>
      </c>
      <c r="CZ90" s="239">
        <f t="shared" si="196"/>
        <v>4913335.6500000004</v>
      </c>
      <c r="DA90" s="239">
        <f t="shared" si="196"/>
        <v>8773533.5600000005</v>
      </c>
      <c r="DB90" s="239">
        <f t="shared" si="196"/>
        <v>5285427.1100000003</v>
      </c>
      <c r="DC90" s="239">
        <f t="shared" si="196"/>
        <v>6893590.4400000004</v>
      </c>
      <c r="DD90" s="239">
        <f t="shared" si="196"/>
        <v>3867459.85</v>
      </c>
      <c r="DE90" s="239">
        <f t="shared" si="196"/>
        <v>-10947027.109999999</v>
      </c>
      <c r="DF90" s="239">
        <f t="shared" si="196"/>
        <v>-9452435.8300000001</v>
      </c>
      <c r="DG90" s="239">
        <f t="shared" si="196"/>
        <v>-2739093.32</v>
      </c>
      <c r="DH90" s="239">
        <f t="shared" si="196"/>
        <v>-3362357.94</v>
      </c>
      <c r="DI90" s="239">
        <f t="shared" si="196"/>
        <v>-5367656.9800000004</v>
      </c>
      <c r="DJ90" s="239">
        <f t="shared" si="196"/>
        <v>-3108907.05</v>
      </c>
      <c r="DK90" s="239">
        <f t="shared" si="196"/>
        <v>-7478098.1600000001</v>
      </c>
      <c r="DL90" s="231">
        <f t="shared" si="196"/>
        <v>32641577.629999999</v>
      </c>
      <c r="DM90" s="231">
        <f t="shared" si="196"/>
        <v>6941015.21</v>
      </c>
      <c r="DN90" s="231">
        <f t="shared" si="196"/>
        <v>5639044.96</v>
      </c>
      <c r="DO90" s="231">
        <f t="shared" si="196"/>
        <v>-4248055.3899999997</v>
      </c>
      <c r="DP90" s="231">
        <f t="shared" si="196"/>
        <v>-3516256.68</v>
      </c>
      <c r="DQ90" s="231">
        <f t="shared" si="196"/>
        <v>-9801218.3499999996</v>
      </c>
      <c r="DR90" s="231">
        <f t="shared" si="196"/>
        <v>-3903557.93</v>
      </c>
      <c r="DS90" s="231">
        <f t="shared" si="196"/>
        <v>-3271615.23</v>
      </c>
      <c r="DT90" s="231">
        <f t="shared" si="196"/>
        <v>-1955895.19</v>
      </c>
      <c r="DU90" s="231">
        <f t="shared" si="196"/>
        <v>-7438417.5099999998</v>
      </c>
      <c r="DV90" s="231">
        <f t="shared" si="196"/>
        <v>-1992735.03</v>
      </c>
      <c r="DW90" s="231">
        <f t="shared" si="196"/>
        <v>-5819713.4500000002</v>
      </c>
      <c r="DX90" s="231">
        <f t="shared" si="196"/>
        <v>18814796.649999999</v>
      </c>
      <c r="DY90" s="231">
        <f t="shared" si="196"/>
        <v>-1322830.7</v>
      </c>
      <c r="DZ90" s="231">
        <f t="shared" si="196"/>
        <v>-1578782.04</v>
      </c>
      <c r="EA90" s="231">
        <f t="shared" si="196"/>
        <v>-4055739.17</v>
      </c>
      <c r="EB90" s="231">
        <f t="shared" si="196"/>
        <v>-14083326.83</v>
      </c>
      <c r="EC90" s="231">
        <f t="shared" si="196"/>
        <v>-7053860.8200000003</v>
      </c>
      <c r="ED90" s="231">
        <f t="shared" si="196"/>
        <v>-1367511.25</v>
      </c>
      <c r="EE90" s="231">
        <f t="shared" ref="EE90:GP90" si="197">ROUND(SUM(EE82:EE89),2)</f>
        <v>4391095.08</v>
      </c>
      <c r="EF90" s="231">
        <f t="shared" si="197"/>
        <v>-1618089.19</v>
      </c>
      <c r="EG90" s="231">
        <f t="shared" si="197"/>
        <v>154249.81</v>
      </c>
      <c r="EH90" s="231">
        <f t="shared" si="197"/>
        <v>-5698696.1500000004</v>
      </c>
      <c r="EI90" s="231">
        <f t="shared" si="197"/>
        <v>-4679752.3600000003</v>
      </c>
      <c r="EJ90" s="231">
        <f t="shared" si="197"/>
        <v>38892080.380000003</v>
      </c>
      <c r="EK90" s="231">
        <f t="shared" si="197"/>
        <v>4471217.79</v>
      </c>
      <c r="EL90" s="231">
        <f t="shared" si="197"/>
        <v>2304495.4</v>
      </c>
      <c r="EM90" s="231">
        <f t="shared" si="197"/>
        <v>1662778.7</v>
      </c>
      <c r="EN90" s="231">
        <f t="shared" si="197"/>
        <v>3968783.98</v>
      </c>
      <c r="EO90" s="231">
        <f t="shared" si="197"/>
        <v>-94522.83</v>
      </c>
      <c r="EP90" s="231">
        <f t="shared" si="197"/>
        <v>-2496159.2999999998</v>
      </c>
      <c r="EQ90" s="231">
        <f t="shared" si="197"/>
        <v>-451769.73</v>
      </c>
      <c r="ER90" s="231">
        <f t="shared" si="197"/>
        <v>-3699651.54</v>
      </c>
      <c r="ES90" s="231">
        <f t="shared" si="197"/>
        <v>-1768570.2</v>
      </c>
      <c r="ET90" s="231">
        <f t="shared" si="197"/>
        <v>-6903153.5099999998</v>
      </c>
      <c r="EU90" s="231">
        <f t="shared" si="197"/>
        <v>-3660545.69</v>
      </c>
      <c r="EV90" s="231">
        <f t="shared" si="197"/>
        <v>13941551.279999999</v>
      </c>
      <c r="EW90" s="231">
        <f t="shared" si="197"/>
        <v>4748247.83</v>
      </c>
      <c r="EX90" s="231">
        <f t="shared" si="197"/>
        <v>3247313.88</v>
      </c>
      <c r="EY90" s="231">
        <f t="shared" si="197"/>
        <v>8901216.1899999995</v>
      </c>
      <c r="EZ90" s="231">
        <f t="shared" si="197"/>
        <v>3737468.6</v>
      </c>
      <c r="FA90" s="231">
        <f t="shared" si="197"/>
        <v>1341769.67</v>
      </c>
      <c r="FB90" s="231">
        <f t="shared" si="197"/>
        <v>-195343.45</v>
      </c>
      <c r="FC90" s="231">
        <f t="shared" si="197"/>
        <v>2773281.6</v>
      </c>
      <c r="FD90" s="231">
        <f t="shared" si="197"/>
        <v>1202288.78</v>
      </c>
      <c r="FE90" s="231">
        <f t="shared" si="197"/>
        <v>-1388829.17</v>
      </c>
      <c r="FF90" s="231">
        <f t="shared" si="197"/>
        <v>231855.97</v>
      </c>
      <c r="FG90" s="231">
        <f t="shared" si="197"/>
        <v>-335148.12</v>
      </c>
      <c r="FH90" s="231">
        <f t="shared" si="197"/>
        <v>-29411587.390000001</v>
      </c>
      <c r="FI90" s="231">
        <f t="shared" si="197"/>
        <v>-702854.26</v>
      </c>
      <c r="FJ90" s="231">
        <f t="shared" si="197"/>
        <v>-3250360.94</v>
      </c>
      <c r="FK90" s="231">
        <f t="shared" si="197"/>
        <v>-4124126.6</v>
      </c>
      <c r="FL90" s="231">
        <f t="shared" si="197"/>
        <v>-6383507.5099999998</v>
      </c>
      <c r="FM90" s="231">
        <f t="shared" si="197"/>
        <v>-8944259.2699999996</v>
      </c>
      <c r="FN90" s="231">
        <f t="shared" si="197"/>
        <v>-4669504.38</v>
      </c>
      <c r="FO90" s="231">
        <f t="shared" si="197"/>
        <v>-1698484.86</v>
      </c>
      <c r="FP90" s="231">
        <f t="shared" si="197"/>
        <v>-1751446.18</v>
      </c>
      <c r="FQ90" s="231">
        <f t="shared" si="197"/>
        <v>-3699011.46</v>
      </c>
      <c r="FR90" s="231">
        <f t="shared" si="197"/>
        <v>-3297807.14</v>
      </c>
      <c r="FS90" s="231">
        <f t="shared" si="197"/>
        <v>-4210339.05</v>
      </c>
      <c r="FT90" s="231">
        <f t="shared" si="197"/>
        <v>48408408.759999998</v>
      </c>
      <c r="FU90" s="231">
        <f t="shared" si="197"/>
        <v>-1715624.75</v>
      </c>
      <c r="FV90" s="231">
        <f t="shared" si="197"/>
        <v>94068.6</v>
      </c>
      <c r="FW90" s="231">
        <f t="shared" si="197"/>
        <v>-293010.62</v>
      </c>
      <c r="FX90" s="231">
        <f t="shared" si="197"/>
        <v>-4303338.57</v>
      </c>
      <c r="FY90" s="231">
        <f t="shared" si="197"/>
        <v>-4958908.41</v>
      </c>
      <c r="FZ90" s="231">
        <f t="shared" si="197"/>
        <v>-4757633.9000000004</v>
      </c>
      <c r="GA90" s="231">
        <f t="shared" si="197"/>
        <v>-3670570.75</v>
      </c>
      <c r="GB90" s="231">
        <f t="shared" si="197"/>
        <v>-4099135.16</v>
      </c>
      <c r="GC90" s="231">
        <f t="shared" si="197"/>
        <v>-3449309.95</v>
      </c>
      <c r="GD90" s="231">
        <f t="shared" si="197"/>
        <v>-3110389.06</v>
      </c>
      <c r="GE90" s="231">
        <f t="shared" si="197"/>
        <v>-3340133.56</v>
      </c>
      <c r="GF90" s="231">
        <f t="shared" si="197"/>
        <v>29385610.949999999</v>
      </c>
      <c r="GG90" s="231">
        <f t="shared" si="197"/>
        <v>7140367.9000000004</v>
      </c>
      <c r="GH90" s="231">
        <f t="shared" si="197"/>
        <v>5871993.1100000003</v>
      </c>
      <c r="GI90" s="231">
        <f t="shared" si="197"/>
        <v>-1424889.48</v>
      </c>
      <c r="GJ90" s="231">
        <f t="shared" si="197"/>
        <v>-3881813.57</v>
      </c>
      <c r="GK90" s="231">
        <f t="shared" si="197"/>
        <v>-3916793.23</v>
      </c>
      <c r="GL90" s="231">
        <f t="shared" si="197"/>
        <v>-3408758.64</v>
      </c>
      <c r="GM90" s="231">
        <f t="shared" si="197"/>
        <v>-2494000.9300000002</v>
      </c>
      <c r="GN90" s="231">
        <f t="shared" si="197"/>
        <v>-4130128.38</v>
      </c>
      <c r="GO90" s="231">
        <f t="shared" si="197"/>
        <v>-5125126.83</v>
      </c>
      <c r="GP90" s="231">
        <f t="shared" si="197"/>
        <v>-4226683.9800000004</v>
      </c>
      <c r="GQ90" s="231">
        <f t="shared" ref="GQ90:IX90" si="198">ROUND(SUM(GQ82:GQ89),2)</f>
        <v>-6400664.3200000003</v>
      </c>
      <c r="GR90" s="231">
        <f t="shared" si="198"/>
        <v>13434414.310000001</v>
      </c>
      <c r="GS90" s="231">
        <f t="shared" si="198"/>
        <v>2193160.44</v>
      </c>
      <c r="GT90" s="231">
        <f t="shared" si="198"/>
        <v>-2746725.48</v>
      </c>
      <c r="GU90" s="231">
        <f t="shared" si="198"/>
        <v>-889947.51</v>
      </c>
      <c r="GV90" s="231">
        <f t="shared" si="198"/>
        <v>-5447314.1799999997</v>
      </c>
      <c r="GW90" s="231">
        <f t="shared" si="198"/>
        <v>-6533565.1900000004</v>
      </c>
      <c r="GX90" s="231">
        <f t="shared" si="198"/>
        <v>-4824113.3899999997</v>
      </c>
      <c r="GY90" s="231">
        <f t="shared" si="198"/>
        <v>-5358036.5</v>
      </c>
      <c r="GZ90" s="231">
        <f t="shared" si="198"/>
        <v>-5936118.7400000002</v>
      </c>
      <c r="HA90" s="231">
        <f t="shared" si="198"/>
        <v>-6303017.54</v>
      </c>
      <c r="HB90" s="231">
        <f t="shared" si="198"/>
        <v>-4042948.18</v>
      </c>
      <c r="HC90" s="231">
        <f t="shared" si="198"/>
        <v>-2830733.35</v>
      </c>
      <c r="HD90" s="231">
        <f t="shared" si="198"/>
        <v>75507010.599999994</v>
      </c>
      <c r="HE90" s="231">
        <f t="shared" si="198"/>
        <v>20281530.920000002</v>
      </c>
      <c r="HF90" s="231">
        <f t="shared" si="198"/>
        <v>8607805.9700000007</v>
      </c>
      <c r="HG90" s="231">
        <f t="shared" si="198"/>
        <v>57136388.979999997</v>
      </c>
      <c r="HH90" s="231">
        <f t="shared" si="198"/>
        <v>56507726.700000003</v>
      </c>
      <c r="HI90" s="231">
        <f t="shared" si="198"/>
        <v>-6690336.4000000004</v>
      </c>
      <c r="HJ90" s="231">
        <f t="shared" si="198"/>
        <v>-52331023.299999997</v>
      </c>
      <c r="HK90" s="231">
        <f t="shared" si="198"/>
        <v>-633614.35</v>
      </c>
      <c r="HL90" s="231">
        <f t="shared" si="198"/>
        <v>-2655959.14</v>
      </c>
      <c r="HM90" s="231">
        <f t="shared" si="198"/>
        <v>-2571982.86</v>
      </c>
      <c r="HN90" s="231">
        <f t="shared" si="198"/>
        <v>-3614593.37</v>
      </c>
      <c r="HO90" s="231">
        <f t="shared" si="198"/>
        <v>-1151072.8700000001</v>
      </c>
      <c r="HP90" s="231">
        <f t="shared" si="198"/>
        <v>-93794544.879999995</v>
      </c>
      <c r="HQ90" s="231">
        <f t="shared" si="198"/>
        <v>3263390.08</v>
      </c>
      <c r="HR90" s="231">
        <f t="shared" si="198"/>
        <v>4676121.5199999996</v>
      </c>
      <c r="HS90" s="231">
        <f t="shared" si="198"/>
        <v>3854682.5</v>
      </c>
      <c r="HT90" s="231">
        <f t="shared" si="198"/>
        <v>3264827.05</v>
      </c>
      <c r="HU90" s="231">
        <f t="shared" si="198"/>
        <v>-1953952.04</v>
      </c>
      <c r="HV90" s="231">
        <f t="shared" si="198"/>
        <v>-921611.17</v>
      </c>
      <c r="HW90" s="231">
        <f t="shared" si="198"/>
        <v>-1649670.28</v>
      </c>
      <c r="HX90" s="231">
        <f t="shared" si="198"/>
        <v>-551701.27</v>
      </c>
      <c r="HY90" s="231">
        <f t="shared" si="198"/>
        <v>-443897.16</v>
      </c>
      <c r="HZ90" s="231">
        <f t="shared" si="198"/>
        <v>-1365018.15</v>
      </c>
      <c r="IA90" s="231">
        <f t="shared" si="198"/>
        <v>629865.84</v>
      </c>
      <c r="IB90" s="231">
        <f t="shared" si="198"/>
        <v>-11238482.449999999</v>
      </c>
      <c r="IC90" s="231">
        <f t="shared" si="198"/>
        <v>2103003.0499999998</v>
      </c>
      <c r="ID90" s="231">
        <f t="shared" si="198"/>
        <v>3122703.02</v>
      </c>
      <c r="IE90" s="231">
        <f t="shared" si="198"/>
        <v>-9251082.0399999991</v>
      </c>
      <c r="IF90" s="231">
        <f t="shared" si="198"/>
        <v>2270124.1800000002</v>
      </c>
      <c r="IG90" s="231">
        <f t="shared" si="198"/>
        <v>-50887.5</v>
      </c>
      <c r="IH90" s="231">
        <f t="shared" si="198"/>
        <v>1239250.06</v>
      </c>
      <c r="II90" s="231">
        <f t="shared" si="198"/>
        <v>-1853757.32</v>
      </c>
      <c r="IJ90" s="231">
        <f t="shared" si="198"/>
        <v>-1693674.41</v>
      </c>
      <c r="IK90" s="231">
        <f t="shared" si="198"/>
        <v>-3891998.93</v>
      </c>
      <c r="IL90" s="231">
        <f t="shared" si="198"/>
        <v>-3846413.48</v>
      </c>
      <c r="IM90" s="231">
        <f t="shared" si="198"/>
        <v>5083461.07</v>
      </c>
      <c r="IN90" s="231">
        <f t="shared" si="198"/>
        <v>2767268.72</v>
      </c>
      <c r="IO90" s="231">
        <f t="shared" si="198"/>
        <v>13990077.67</v>
      </c>
      <c r="IP90" s="231">
        <f t="shared" si="198"/>
        <v>3744245.13</v>
      </c>
      <c r="IQ90" s="231">
        <f t="shared" si="198"/>
        <v>2739154.46</v>
      </c>
      <c r="IR90" s="231">
        <f t="shared" si="198"/>
        <v>5444909.29</v>
      </c>
      <c r="IS90" s="231">
        <f t="shared" si="198"/>
        <v>2795388.75</v>
      </c>
      <c r="IT90" s="231">
        <f t="shared" si="198"/>
        <v>9253446.4299999997</v>
      </c>
      <c r="IU90" s="231">
        <f t="shared" si="198"/>
        <v>-2584537.77</v>
      </c>
      <c r="IV90" s="231">
        <f t="shared" si="198"/>
        <v>-7121163.4800000004</v>
      </c>
      <c r="IW90" s="231">
        <f t="shared" si="198"/>
        <v>-9815272.9800000004</v>
      </c>
      <c r="IX90" s="231">
        <f t="shared" si="198"/>
        <v>-7835483.46</v>
      </c>
      <c r="IY90" s="231">
        <f t="shared" ref="IY90:JI90" si="199">ROUND(SUM(IY82:IY89),2)</f>
        <v>-2989649.19</v>
      </c>
      <c r="IZ90" s="231">
        <f t="shared" si="199"/>
        <v>-4998445.05</v>
      </c>
      <c r="JA90" s="231">
        <f t="shared" si="199"/>
        <v>-8797315.9199999999</v>
      </c>
      <c r="JB90" s="231">
        <f t="shared" si="199"/>
        <v>-27166630.329999998</v>
      </c>
      <c r="JC90" s="231">
        <f t="shared" si="199"/>
        <v>-14234688.130000001</v>
      </c>
      <c r="JD90" s="231">
        <f t="shared" si="199"/>
        <v>-18039514.02</v>
      </c>
      <c r="JE90" s="231">
        <f t="shared" si="199"/>
        <v>-19410124.609999999</v>
      </c>
      <c r="JF90" s="231">
        <f t="shared" si="199"/>
        <v>-7636106.5999999996</v>
      </c>
      <c r="JG90" s="231">
        <f t="shared" si="199"/>
        <v>-6216683.8600000003</v>
      </c>
      <c r="JH90" s="231">
        <f t="shared" si="199"/>
        <v>-10681929.77</v>
      </c>
      <c r="JI90" s="231">
        <f t="shared" si="199"/>
        <v>-9575509.1400000006</v>
      </c>
      <c r="JJ90" s="603"/>
      <c r="JK90" s="594"/>
      <c r="JL90" s="594"/>
      <c r="JM90" s="594"/>
      <c r="JN90" s="594"/>
      <c r="JO90" s="594"/>
      <c r="JP90" s="594"/>
      <c r="JQ90" s="594"/>
      <c r="JR90" s="594"/>
      <c r="JS90" s="594"/>
      <c r="JT90" s="594"/>
      <c r="JU90" s="594"/>
      <c r="JV90" s="594"/>
      <c r="JW90" s="604"/>
    </row>
    <row r="91" spans="1:283" x14ac:dyDescent="0.2">
      <c r="B91" s="49" t="s">
        <v>209</v>
      </c>
      <c r="D91" s="76">
        <f t="shared" ref="D91:BO91" si="200">+D81+D90</f>
        <v>56519466.859999999</v>
      </c>
      <c r="E91" s="76">
        <f t="shared" si="200"/>
        <v>-6499999.9999999925</v>
      </c>
      <c r="F91" s="76">
        <f t="shared" si="200"/>
        <v>-13239176.513999991</v>
      </c>
      <c r="G91" s="76">
        <f t="shared" si="200"/>
        <v>-22246184.579489488</v>
      </c>
      <c r="H91" s="76">
        <f t="shared" si="200"/>
        <v>-32353440.991018318</v>
      </c>
      <c r="I91" s="76">
        <f t="shared" si="200"/>
        <v>-37014395.659003355</v>
      </c>
      <c r="J91" s="76">
        <f t="shared" si="200"/>
        <v>-43103115.571484476</v>
      </c>
      <c r="K91" s="76">
        <f t="shared" si="200"/>
        <v>-51308767.005787522</v>
      </c>
      <c r="L91" s="76">
        <f t="shared" si="200"/>
        <v>-58505535.07710582</v>
      </c>
      <c r="M91" s="76">
        <f t="shared" si="200"/>
        <v>-64827307.784124039</v>
      </c>
      <c r="N91" s="76">
        <f t="shared" si="200"/>
        <v>-72423976.924125835</v>
      </c>
      <c r="O91" s="76">
        <f t="shared" si="200"/>
        <v>-76915521.694975376</v>
      </c>
      <c r="P91" s="76">
        <f t="shared" si="200"/>
        <v>-83804423.623646989</v>
      </c>
      <c r="Q91" s="76">
        <f t="shared" si="200"/>
        <v>-92032768.500969052</v>
      </c>
      <c r="R91" s="76">
        <f t="shared" si="200"/>
        <v>-98965733.806584001</v>
      </c>
      <c r="S91" s="76">
        <f t="shared" si="200"/>
        <v>-102965739.2994041</v>
      </c>
      <c r="T91" s="76">
        <f t="shared" si="200"/>
        <v>-99764774.12586987</v>
      </c>
      <c r="U91" s="76">
        <f t="shared" si="200"/>
        <v>-95806151.91290158</v>
      </c>
      <c r="V91" s="76">
        <f t="shared" si="200"/>
        <v>7646662.0947606564</v>
      </c>
      <c r="W91" s="76">
        <f t="shared" si="200"/>
        <v>12821179.131793961</v>
      </c>
      <c r="X91" s="76">
        <f t="shared" si="200"/>
        <v>38171045.684254512</v>
      </c>
      <c r="Y91" s="76">
        <f t="shared" si="200"/>
        <v>2317210.9144902006</v>
      </c>
      <c r="Z91" s="76">
        <f t="shared" si="200"/>
        <v>2850794.181247279</v>
      </c>
      <c r="AA91" s="76">
        <f t="shared" si="200"/>
        <v>2967761.6297787917</v>
      </c>
      <c r="AB91" s="76">
        <f t="shared" si="200"/>
        <v>675199.85977879167</v>
      </c>
      <c r="AC91" s="76">
        <f t="shared" si="200"/>
        <v>-6957148.4802212082</v>
      </c>
      <c r="AD91" s="76">
        <f t="shared" si="200"/>
        <v>-7524234.4402212081</v>
      </c>
      <c r="AE91" s="76">
        <f t="shared" si="200"/>
        <v>-11000918.650221208</v>
      </c>
      <c r="AF91" s="76">
        <f t="shared" si="200"/>
        <v>-10455352.130221209</v>
      </c>
      <c r="AG91" s="76">
        <f t="shared" si="200"/>
        <v>-9729307.6702212095</v>
      </c>
      <c r="AH91" s="76">
        <f t="shared" si="200"/>
        <v>-2572899.3102212092</v>
      </c>
      <c r="AI91" s="76">
        <f t="shared" si="200"/>
        <v>3961806.2097787904</v>
      </c>
      <c r="AJ91" s="76">
        <f t="shared" si="200"/>
        <v>7404319.6697787903</v>
      </c>
      <c r="AK91" s="76">
        <f t="shared" si="200"/>
        <v>7171842.9197787903</v>
      </c>
      <c r="AL91" s="76">
        <f t="shared" si="200"/>
        <v>7537093.7197787901</v>
      </c>
      <c r="AM91" s="76">
        <f t="shared" si="200"/>
        <v>6946445.80977879</v>
      </c>
      <c r="AN91" s="76">
        <f t="shared" si="200"/>
        <v>3451965.3997787898</v>
      </c>
      <c r="AO91" s="76">
        <f t="shared" si="200"/>
        <v>1763377.5897787898</v>
      </c>
      <c r="AP91" s="76">
        <f t="shared" si="200"/>
        <v>251101.92977878987</v>
      </c>
      <c r="AQ91" s="76">
        <f t="shared" si="200"/>
        <v>-10988772.520221209</v>
      </c>
      <c r="AR91" s="76">
        <f t="shared" si="200"/>
        <v>-2659079.8002212094</v>
      </c>
      <c r="AS91" s="76">
        <f t="shared" si="200"/>
        <v>2211914.2097787904</v>
      </c>
      <c r="AT91" s="76">
        <f t="shared" si="200"/>
        <v>4039081.0197787904</v>
      </c>
      <c r="AU91" s="76">
        <f t="shared" si="200"/>
        <v>12620437.09977879</v>
      </c>
      <c r="AV91" s="76">
        <f t="shared" si="200"/>
        <v>15039904.899778791</v>
      </c>
      <c r="AW91" s="76">
        <f t="shared" si="200"/>
        <v>19064579.709778789</v>
      </c>
      <c r="AX91" s="76">
        <f t="shared" si="200"/>
        <v>22135780.43977879</v>
      </c>
      <c r="AY91" s="76">
        <f t="shared" si="200"/>
        <v>24483780.749778789</v>
      </c>
      <c r="AZ91" s="162">
        <f t="shared" si="200"/>
        <v>24512025.409778789</v>
      </c>
      <c r="BA91" s="162">
        <f t="shared" si="200"/>
        <v>14029548.209778789</v>
      </c>
      <c r="BB91" s="162">
        <f t="shared" si="200"/>
        <v>17985583.399778791</v>
      </c>
      <c r="BC91" s="162">
        <f t="shared" si="200"/>
        <v>2634357.8797787912</v>
      </c>
      <c r="BD91" s="162">
        <f t="shared" si="200"/>
        <v>20702413.699778792</v>
      </c>
      <c r="BE91" s="162">
        <f t="shared" si="200"/>
        <v>39336819.549778789</v>
      </c>
      <c r="BF91" s="162">
        <f t="shared" si="200"/>
        <v>54292370.819778793</v>
      </c>
      <c r="BG91" s="162">
        <f t="shared" si="200"/>
        <v>60603682.449778795</v>
      </c>
      <c r="BH91" s="162">
        <f t="shared" si="200"/>
        <v>62452104.339778796</v>
      </c>
      <c r="BI91" s="162">
        <f t="shared" si="200"/>
        <v>56068093.029778793</v>
      </c>
      <c r="BJ91" s="162">
        <f t="shared" si="200"/>
        <v>59361906.589778796</v>
      </c>
      <c r="BK91" s="162">
        <f t="shared" si="200"/>
        <v>58114566.589778796</v>
      </c>
      <c r="BL91" s="162">
        <f t="shared" si="200"/>
        <v>58296078.399778798</v>
      </c>
      <c r="BM91" s="162">
        <f t="shared" si="200"/>
        <v>57400150.789778799</v>
      </c>
      <c r="BN91" s="162">
        <f t="shared" si="200"/>
        <v>56396131.119778797</v>
      </c>
      <c r="BO91" s="162">
        <f t="shared" si="200"/>
        <v>-16175004.170221195</v>
      </c>
      <c r="BP91" s="162">
        <f>+BP81+BP90</f>
        <v>-19582386.780221194</v>
      </c>
      <c r="BQ91" s="162">
        <f>+BQ81+BQ90</f>
        <v>-22702056.750221193</v>
      </c>
      <c r="BR91" s="162">
        <f>ROUND(+BR81+BR90,2)</f>
        <v>-32978431.140000001</v>
      </c>
      <c r="BS91" s="162">
        <f t="shared" ref="BS91:ED91" si="201">ROUND(+BS81+BS90,2)</f>
        <v>-39716853.670000002</v>
      </c>
      <c r="BT91" s="162">
        <f t="shared" si="201"/>
        <v>-44766870.850000001</v>
      </c>
      <c r="BU91" s="162">
        <f t="shared" si="201"/>
        <v>-58184705.93</v>
      </c>
      <c r="BV91" s="162">
        <f t="shared" si="201"/>
        <v>-70560158.109999999</v>
      </c>
      <c r="BW91" s="162">
        <f t="shared" si="201"/>
        <v>-82737607.840000004</v>
      </c>
      <c r="BX91" s="162">
        <f t="shared" si="201"/>
        <v>-91402725.099999994</v>
      </c>
      <c r="BY91" s="162">
        <f t="shared" si="201"/>
        <v>-99421926.480000004</v>
      </c>
      <c r="BZ91" s="162">
        <f t="shared" si="201"/>
        <v>-114876467.67</v>
      </c>
      <c r="CA91" s="162">
        <f t="shared" si="201"/>
        <v>-33791566.600000001</v>
      </c>
      <c r="CB91" s="162">
        <f t="shared" si="201"/>
        <v>-41968797.520000003</v>
      </c>
      <c r="CC91" s="162">
        <f t="shared" si="201"/>
        <v>-44269817.990000002</v>
      </c>
      <c r="CD91" s="162">
        <f t="shared" si="201"/>
        <v>-48292712.149999999</v>
      </c>
      <c r="CE91" s="162">
        <f t="shared" si="201"/>
        <v>-49252841.210000001</v>
      </c>
      <c r="CF91" s="162">
        <f t="shared" si="201"/>
        <v>-45121428.049999997</v>
      </c>
      <c r="CG91" s="162">
        <f t="shared" si="201"/>
        <v>-35107457.530000001</v>
      </c>
      <c r="CH91" s="162">
        <f t="shared" si="201"/>
        <v>-28385365.940000001</v>
      </c>
      <c r="CI91" s="213">
        <f t="shared" si="201"/>
        <v>-23125968.949999999</v>
      </c>
      <c r="CJ91" s="162">
        <f t="shared" si="201"/>
        <v>-20937029.870000001</v>
      </c>
      <c r="CK91" s="162">
        <f t="shared" si="201"/>
        <v>-30962729.75</v>
      </c>
      <c r="CL91" s="162">
        <f t="shared" si="201"/>
        <v>-37046441.259999998</v>
      </c>
      <c r="CM91" s="162">
        <f t="shared" si="201"/>
        <v>-25802949.559999999</v>
      </c>
      <c r="CN91" s="162">
        <f t="shared" si="201"/>
        <v>-17883578.199999999</v>
      </c>
      <c r="CO91" s="162">
        <f t="shared" si="201"/>
        <v>-5075464.66</v>
      </c>
      <c r="CP91" s="162">
        <f t="shared" si="201"/>
        <v>-3503926.01</v>
      </c>
      <c r="CQ91" s="162">
        <f t="shared" si="201"/>
        <v>-15787748.949999999</v>
      </c>
      <c r="CR91" s="162">
        <f t="shared" si="201"/>
        <v>-20784448.41</v>
      </c>
      <c r="CS91" s="162">
        <f t="shared" si="201"/>
        <v>-36829632.399999999</v>
      </c>
      <c r="CT91" s="162">
        <f t="shared" si="201"/>
        <v>-54265222.630000003</v>
      </c>
      <c r="CU91" s="162">
        <f t="shared" si="201"/>
        <v>-44238808.340000004</v>
      </c>
      <c r="CV91" s="162">
        <f t="shared" si="201"/>
        <v>-50229578.229999997</v>
      </c>
      <c r="CW91" s="162">
        <f t="shared" si="201"/>
        <v>-62527416.759999998</v>
      </c>
      <c r="CX91" s="162">
        <f t="shared" si="201"/>
        <v>-71862715.75</v>
      </c>
      <c r="CY91" s="162">
        <f t="shared" si="201"/>
        <v>-13696864.16</v>
      </c>
      <c r="CZ91" s="162">
        <f t="shared" si="201"/>
        <v>-8783528.5099999998</v>
      </c>
      <c r="DA91" s="162">
        <f t="shared" si="201"/>
        <v>-9994.9500000000007</v>
      </c>
      <c r="DB91" s="162">
        <f t="shared" si="201"/>
        <v>5275432.16</v>
      </c>
      <c r="DC91" s="162">
        <f t="shared" si="201"/>
        <v>12169022.6</v>
      </c>
      <c r="DD91" s="162">
        <f t="shared" si="201"/>
        <v>16036482.449999999</v>
      </c>
      <c r="DE91" s="162">
        <f t="shared" si="201"/>
        <v>5089455.34</v>
      </c>
      <c r="DF91" s="162">
        <f t="shared" si="201"/>
        <v>-4362980.49</v>
      </c>
      <c r="DG91" s="162">
        <f t="shared" si="201"/>
        <v>-7102073.8099999996</v>
      </c>
      <c r="DH91" s="162">
        <f t="shared" si="201"/>
        <v>-10464431.75</v>
      </c>
      <c r="DI91" s="162">
        <f t="shared" si="201"/>
        <v>-15832088.73</v>
      </c>
      <c r="DJ91" s="162">
        <f t="shared" si="201"/>
        <v>-18940995.780000001</v>
      </c>
      <c r="DK91" s="162">
        <f t="shared" si="201"/>
        <v>-26419093.940000001</v>
      </c>
      <c r="DL91" s="196">
        <f t="shared" si="201"/>
        <v>6222483.6900000004</v>
      </c>
      <c r="DM91" s="196">
        <f t="shared" si="201"/>
        <v>13163498.9</v>
      </c>
      <c r="DN91" s="196">
        <f t="shared" si="201"/>
        <v>18802543.859999999</v>
      </c>
      <c r="DO91" s="196">
        <f t="shared" si="201"/>
        <v>14554488.470000001</v>
      </c>
      <c r="DP91" s="196">
        <f t="shared" si="201"/>
        <v>11038231.789999999</v>
      </c>
      <c r="DQ91" s="196">
        <f t="shared" si="201"/>
        <v>1237013.44</v>
      </c>
      <c r="DR91" s="196">
        <f t="shared" si="201"/>
        <v>-2666544.4900000002</v>
      </c>
      <c r="DS91" s="196">
        <f t="shared" si="201"/>
        <v>-5938159.7199999997</v>
      </c>
      <c r="DT91" s="196">
        <f t="shared" si="201"/>
        <v>-7894054.9100000001</v>
      </c>
      <c r="DU91" s="196">
        <f t="shared" si="201"/>
        <v>-15332472.42</v>
      </c>
      <c r="DV91" s="196">
        <f t="shared" si="201"/>
        <v>-17325207.449999999</v>
      </c>
      <c r="DW91" s="196">
        <f t="shared" si="201"/>
        <v>-23144920.899999999</v>
      </c>
      <c r="DX91" s="196">
        <f t="shared" si="201"/>
        <v>-4330124.25</v>
      </c>
      <c r="DY91" s="196">
        <f t="shared" si="201"/>
        <v>-5652954.9500000002</v>
      </c>
      <c r="DZ91" s="196">
        <f t="shared" si="201"/>
        <v>-7231736.9900000002</v>
      </c>
      <c r="EA91" s="196">
        <f t="shared" si="201"/>
        <v>-11287476.16</v>
      </c>
      <c r="EB91" s="196">
        <f t="shared" si="201"/>
        <v>-25370802.989999998</v>
      </c>
      <c r="EC91" s="196">
        <f t="shared" si="201"/>
        <v>-32424663.809999999</v>
      </c>
      <c r="ED91" s="196">
        <f t="shared" si="201"/>
        <v>-33792175.060000002</v>
      </c>
      <c r="EE91" s="196">
        <f t="shared" ref="EE91:GP91" si="202">ROUND(+EE81+EE90,2)</f>
        <v>-29401079.98</v>
      </c>
      <c r="EF91" s="196">
        <f t="shared" si="202"/>
        <v>-31019169.170000002</v>
      </c>
      <c r="EG91" s="196">
        <f t="shared" si="202"/>
        <v>-30864919.359999999</v>
      </c>
      <c r="EH91" s="196">
        <f t="shared" si="202"/>
        <v>-36563615.509999998</v>
      </c>
      <c r="EI91" s="196">
        <f t="shared" si="202"/>
        <v>-41243367.869999997</v>
      </c>
      <c r="EJ91" s="196">
        <f t="shared" si="202"/>
        <v>-2351287.4900000002</v>
      </c>
      <c r="EK91" s="196">
        <f t="shared" si="202"/>
        <v>2119930.2999999998</v>
      </c>
      <c r="EL91" s="196">
        <f t="shared" si="202"/>
        <v>4424425.7</v>
      </c>
      <c r="EM91" s="196">
        <f t="shared" si="202"/>
        <v>6087204.4000000004</v>
      </c>
      <c r="EN91" s="196">
        <f t="shared" si="202"/>
        <v>10055988.380000001</v>
      </c>
      <c r="EO91" s="196">
        <f t="shared" si="202"/>
        <v>9961465.5500000007</v>
      </c>
      <c r="EP91" s="196">
        <f t="shared" si="202"/>
        <v>7465306.25</v>
      </c>
      <c r="EQ91" s="196">
        <f t="shared" si="202"/>
        <v>7013536.5199999996</v>
      </c>
      <c r="ER91" s="196">
        <f t="shared" si="202"/>
        <v>3313884.98</v>
      </c>
      <c r="ES91" s="196">
        <f t="shared" si="202"/>
        <v>1545314.78</v>
      </c>
      <c r="ET91" s="196">
        <f t="shared" si="202"/>
        <v>-5357838.7300000004</v>
      </c>
      <c r="EU91" s="196">
        <f t="shared" si="202"/>
        <v>-9018384.4199999999</v>
      </c>
      <c r="EV91" s="196">
        <f t="shared" si="202"/>
        <v>4923166.8600000003</v>
      </c>
      <c r="EW91" s="196">
        <f t="shared" si="202"/>
        <v>9671414.6899999995</v>
      </c>
      <c r="EX91" s="196">
        <f t="shared" si="202"/>
        <v>12918728.57</v>
      </c>
      <c r="EY91" s="196">
        <f t="shared" si="202"/>
        <v>21819944.760000002</v>
      </c>
      <c r="EZ91" s="196">
        <f t="shared" si="202"/>
        <v>25557413.359999999</v>
      </c>
      <c r="FA91" s="196">
        <f t="shared" si="202"/>
        <v>26899183.030000001</v>
      </c>
      <c r="FB91" s="196">
        <f t="shared" si="202"/>
        <v>26703839.579999998</v>
      </c>
      <c r="FC91" s="196">
        <f t="shared" si="202"/>
        <v>29477121.18</v>
      </c>
      <c r="FD91" s="196">
        <f t="shared" si="202"/>
        <v>30679409.960000001</v>
      </c>
      <c r="FE91" s="196">
        <f t="shared" si="202"/>
        <v>29290580.789999999</v>
      </c>
      <c r="FF91" s="196">
        <f t="shared" si="202"/>
        <v>29522436.760000002</v>
      </c>
      <c r="FG91" s="196">
        <f t="shared" si="202"/>
        <v>29187288.640000001</v>
      </c>
      <c r="FH91" s="196">
        <f t="shared" si="202"/>
        <v>-224298.75</v>
      </c>
      <c r="FI91" s="196">
        <f t="shared" si="202"/>
        <v>-927153.01</v>
      </c>
      <c r="FJ91" s="196">
        <f t="shared" si="202"/>
        <v>-4177513.95</v>
      </c>
      <c r="FK91" s="196">
        <f t="shared" si="202"/>
        <v>-8301640.5499999998</v>
      </c>
      <c r="FL91" s="196">
        <f t="shared" si="202"/>
        <v>-14685148.060000001</v>
      </c>
      <c r="FM91" s="196">
        <f t="shared" si="202"/>
        <v>-23629407.329999998</v>
      </c>
      <c r="FN91" s="196">
        <f t="shared" si="202"/>
        <v>-28298911.710000001</v>
      </c>
      <c r="FO91" s="196">
        <f t="shared" si="202"/>
        <v>-29997396.57</v>
      </c>
      <c r="FP91" s="196">
        <f t="shared" si="202"/>
        <v>-31748842.75</v>
      </c>
      <c r="FQ91" s="196">
        <f t="shared" si="202"/>
        <v>-35447854.210000001</v>
      </c>
      <c r="FR91" s="196">
        <f t="shared" si="202"/>
        <v>-38745661.350000001</v>
      </c>
      <c r="FS91" s="196">
        <f t="shared" si="202"/>
        <v>-42956000.399999999</v>
      </c>
      <c r="FT91" s="196">
        <f t="shared" si="202"/>
        <v>5452408.3600000003</v>
      </c>
      <c r="FU91" s="196">
        <f t="shared" si="202"/>
        <v>3736783.61</v>
      </c>
      <c r="FV91" s="196">
        <f t="shared" si="202"/>
        <v>3830852.21</v>
      </c>
      <c r="FW91" s="196">
        <f t="shared" si="202"/>
        <v>3537841.59</v>
      </c>
      <c r="FX91" s="196">
        <f t="shared" si="202"/>
        <v>-765496.98</v>
      </c>
      <c r="FY91" s="196">
        <f t="shared" si="202"/>
        <v>-5724405.3899999997</v>
      </c>
      <c r="FZ91" s="196">
        <f t="shared" si="202"/>
        <v>-10482039.289999999</v>
      </c>
      <c r="GA91" s="196">
        <f t="shared" si="202"/>
        <v>-14152610.039999999</v>
      </c>
      <c r="GB91" s="196">
        <f t="shared" si="202"/>
        <v>-18251745.199999999</v>
      </c>
      <c r="GC91" s="196">
        <f t="shared" si="202"/>
        <v>-21701055.149999999</v>
      </c>
      <c r="GD91" s="196">
        <f t="shared" si="202"/>
        <v>-24811444.210000001</v>
      </c>
      <c r="GE91" s="196">
        <f t="shared" si="202"/>
        <v>-28151577.77</v>
      </c>
      <c r="GF91" s="196">
        <f t="shared" si="202"/>
        <v>1234033.18</v>
      </c>
      <c r="GG91" s="196">
        <f t="shared" si="202"/>
        <v>8374401.0800000001</v>
      </c>
      <c r="GH91" s="196">
        <f t="shared" si="202"/>
        <v>14246394.189999999</v>
      </c>
      <c r="GI91" s="196">
        <f t="shared" si="202"/>
        <v>12821504.710000001</v>
      </c>
      <c r="GJ91" s="196">
        <f t="shared" si="202"/>
        <v>8939691.1400000006</v>
      </c>
      <c r="GK91" s="196">
        <f t="shared" si="202"/>
        <v>5022897.91</v>
      </c>
      <c r="GL91" s="196">
        <f t="shared" si="202"/>
        <v>1614139.27</v>
      </c>
      <c r="GM91" s="196">
        <f t="shared" si="202"/>
        <v>-879861.66</v>
      </c>
      <c r="GN91" s="196">
        <f t="shared" si="202"/>
        <v>-5009990.04</v>
      </c>
      <c r="GO91" s="196">
        <f t="shared" si="202"/>
        <v>-10135116.869999999</v>
      </c>
      <c r="GP91" s="196">
        <f t="shared" si="202"/>
        <v>-14361800.85</v>
      </c>
      <c r="GQ91" s="196">
        <f t="shared" ref="GQ91:IX91" si="203">ROUND(+GQ81+GQ90,2)</f>
        <v>-20762465.170000002</v>
      </c>
      <c r="GR91" s="196">
        <f t="shared" si="203"/>
        <v>-7328050.8600000003</v>
      </c>
      <c r="GS91" s="196">
        <f t="shared" si="203"/>
        <v>-5134890.42</v>
      </c>
      <c r="GT91" s="196">
        <f t="shared" si="203"/>
        <v>-7881615.9000000004</v>
      </c>
      <c r="GU91" s="196">
        <f t="shared" si="203"/>
        <v>-8771563.4100000001</v>
      </c>
      <c r="GV91" s="196">
        <f t="shared" si="203"/>
        <v>-14218877.59</v>
      </c>
      <c r="GW91" s="196">
        <f t="shared" si="203"/>
        <v>-20752442.780000001</v>
      </c>
      <c r="GX91" s="196">
        <f t="shared" si="203"/>
        <v>-25576556.170000002</v>
      </c>
      <c r="GY91" s="196">
        <f t="shared" si="203"/>
        <v>-30934592.670000002</v>
      </c>
      <c r="GZ91" s="196">
        <f t="shared" si="203"/>
        <v>-36870711.409999996</v>
      </c>
      <c r="HA91" s="196">
        <f t="shared" si="203"/>
        <v>-43173728.950000003</v>
      </c>
      <c r="HB91" s="196">
        <f t="shared" si="203"/>
        <v>-47216677.130000003</v>
      </c>
      <c r="HC91" s="196">
        <f t="shared" si="203"/>
        <v>-50047410.479999997</v>
      </c>
      <c r="HD91" s="196">
        <f t="shared" si="203"/>
        <v>25459600.120000001</v>
      </c>
      <c r="HE91" s="196">
        <f t="shared" si="203"/>
        <v>45741131.039999999</v>
      </c>
      <c r="HF91" s="196">
        <f t="shared" si="203"/>
        <v>54348937.009999998</v>
      </c>
      <c r="HG91" s="196">
        <f t="shared" si="203"/>
        <v>111485325.98999999</v>
      </c>
      <c r="HH91" s="196">
        <f t="shared" si="203"/>
        <v>167993052.69</v>
      </c>
      <c r="HI91" s="196">
        <f t="shared" si="203"/>
        <v>161302716.28999999</v>
      </c>
      <c r="HJ91" s="196">
        <f t="shared" si="203"/>
        <v>108971692.98999999</v>
      </c>
      <c r="HK91" s="196">
        <f t="shared" si="203"/>
        <v>108338078.64</v>
      </c>
      <c r="HL91" s="196">
        <f t="shared" si="203"/>
        <v>105682119.5</v>
      </c>
      <c r="HM91" s="196">
        <f t="shared" si="203"/>
        <v>103110136.64</v>
      </c>
      <c r="HN91" s="196">
        <f t="shared" si="203"/>
        <v>99495543.269999996</v>
      </c>
      <c r="HO91" s="196">
        <f t="shared" si="203"/>
        <v>98344470.400000006</v>
      </c>
      <c r="HP91" s="196">
        <f t="shared" si="203"/>
        <v>4549925.5199999996</v>
      </c>
      <c r="HQ91" s="196">
        <f t="shared" si="203"/>
        <v>7813315.5999999996</v>
      </c>
      <c r="HR91" s="196">
        <f t="shared" si="203"/>
        <v>12489437.119999999</v>
      </c>
      <c r="HS91" s="196">
        <f t="shared" si="203"/>
        <v>16344119.619999999</v>
      </c>
      <c r="HT91" s="196">
        <f t="shared" si="203"/>
        <v>19608946.670000002</v>
      </c>
      <c r="HU91" s="196">
        <f t="shared" si="203"/>
        <v>17654994.629999999</v>
      </c>
      <c r="HV91" s="196">
        <f t="shared" si="203"/>
        <v>16733383.460000001</v>
      </c>
      <c r="HW91" s="196">
        <f t="shared" si="203"/>
        <v>15083713.18</v>
      </c>
      <c r="HX91" s="196">
        <f t="shared" si="203"/>
        <v>14532011.91</v>
      </c>
      <c r="HY91" s="196">
        <f t="shared" si="203"/>
        <v>14088114.75</v>
      </c>
      <c r="HZ91" s="196">
        <f t="shared" si="203"/>
        <v>12723096.6</v>
      </c>
      <c r="IA91" s="196">
        <f t="shared" si="203"/>
        <v>13352962.439999999</v>
      </c>
      <c r="IB91" s="196">
        <f t="shared" si="203"/>
        <v>2114479.9900000002</v>
      </c>
      <c r="IC91" s="196">
        <f t="shared" si="203"/>
        <v>4217483.04</v>
      </c>
      <c r="ID91" s="196">
        <f t="shared" si="203"/>
        <v>7340186.0599999996</v>
      </c>
      <c r="IE91" s="196">
        <f t="shared" si="203"/>
        <v>-1910895.98</v>
      </c>
      <c r="IF91" s="196">
        <f t="shared" si="203"/>
        <v>359228.2</v>
      </c>
      <c r="IG91" s="196">
        <f t="shared" si="203"/>
        <v>308340.7</v>
      </c>
      <c r="IH91" s="196">
        <f t="shared" si="203"/>
        <v>1547590.76</v>
      </c>
      <c r="II91" s="196">
        <f t="shared" si="203"/>
        <v>-306166.56</v>
      </c>
      <c r="IJ91" s="196">
        <f t="shared" si="203"/>
        <v>-1999840.97</v>
      </c>
      <c r="IK91" s="196">
        <f t="shared" si="203"/>
        <v>-5891839.9000000004</v>
      </c>
      <c r="IL91" s="196">
        <f t="shared" si="203"/>
        <v>-9738253.3800000008</v>
      </c>
      <c r="IM91" s="196">
        <f t="shared" si="203"/>
        <v>-4654792.3099999996</v>
      </c>
      <c r="IN91" s="196">
        <f t="shared" si="203"/>
        <v>-1887523.59</v>
      </c>
      <c r="IO91" s="196">
        <f t="shared" si="203"/>
        <v>12102554.08</v>
      </c>
      <c r="IP91" s="196">
        <f t="shared" si="203"/>
        <v>15846799.210000001</v>
      </c>
      <c r="IQ91" s="196">
        <f t="shared" si="203"/>
        <v>18585953.670000002</v>
      </c>
      <c r="IR91" s="196">
        <f t="shared" si="203"/>
        <v>24030862.960000001</v>
      </c>
      <c r="IS91" s="196">
        <f t="shared" si="203"/>
        <v>26826251.710000001</v>
      </c>
      <c r="IT91" s="196">
        <f t="shared" si="203"/>
        <v>36079698.140000001</v>
      </c>
      <c r="IU91" s="196">
        <f t="shared" si="203"/>
        <v>33495160.370000001</v>
      </c>
      <c r="IV91" s="196">
        <f t="shared" si="203"/>
        <v>26373996.890000001</v>
      </c>
      <c r="IW91" s="196">
        <f t="shared" si="203"/>
        <v>16558723.91</v>
      </c>
      <c r="IX91" s="196">
        <f t="shared" si="203"/>
        <v>8723240.4499999993</v>
      </c>
      <c r="IY91" s="196">
        <f t="shared" ref="IY91:JI91" si="204">ROUND(+IY81+IY90,2)</f>
        <v>5733591.2599999998</v>
      </c>
      <c r="IZ91" s="196">
        <f t="shared" si="204"/>
        <v>735146.21</v>
      </c>
      <c r="JA91" s="196">
        <f t="shared" si="204"/>
        <v>-8062169.71</v>
      </c>
      <c r="JB91" s="196">
        <f t="shared" si="204"/>
        <v>-35228800.039999999</v>
      </c>
      <c r="JC91" s="196">
        <f t="shared" si="204"/>
        <v>-49463488.170000002</v>
      </c>
      <c r="JD91" s="196">
        <f t="shared" si="204"/>
        <v>-67503002.189999998</v>
      </c>
      <c r="JE91" s="196">
        <f t="shared" si="204"/>
        <v>-86913126.799999997</v>
      </c>
      <c r="JF91" s="196">
        <f t="shared" si="204"/>
        <v>-94549233.400000006</v>
      </c>
      <c r="JG91" s="196">
        <f t="shared" si="204"/>
        <v>-100765917.26000001</v>
      </c>
      <c r="JH91" s="196">
        <f t="shared" si="204"/>
        <v>-111447847.03</v>
      </c>
      <c r="JI91" s="196">
        <f t="shared" si="204"/>
        <v>-121023356.17</v>
      </c>
      <c r="JJ91" s="603"/>
      <c r="JK91" s="594"/>
      <c r="JL91" s="594"/>
      <c r="JM91" s="594"/>
      <c r="JN91" s="594"/>
      <c r="JO91" s="594"/>
      <c r="JP91" s="594"/>
      <c r="JQ91" s="594"/>
      <c r="JR91" s="594"/>
      <c r="JS91" s="594"/>
      <c r="JT91" s="594"/>
      <c r="JU91" s="594"/>
      <c r="JV91" s="594"/>
      <c r="JW91" s="604"/>
    </row>
    <row r="92" spans="1:283" x14ac:dyDescent="0.2">
      <c r="D92" s="76"/>
      <c r="E92" s="76"/>
      <c r="F92" s="76"/>
      <c r="G92" s="76"/>
      <c r="H92" s="76"/>
      <c r="I92" s="76"/>
      <c r="J92" s="76"/>
      <c r="K92" s="76"/>
      <c r="L92" s="76"/>
      <c r="M92" s="76"/>
      <c r="N92" s="76"/>
      <c r="O92" s="76"/>
      <c r="P92" s="76"/>
      <c r="Q92" s="76"/>
      <c r="R92" s="76"/>
      <c r="S92" s="76"/>
      <c r="T92" s="76"/>
      <c r="U92" s="76"/>
      <c r="V92" s="76"/>
      <c r="W92" s="76"/>
      <c r="X92" s="76"/>
      <c r="Y92" s="76"/>
      <c r="Z92" s="76"/>
      <c r="AA92" s="76"/>
      <c r="AB92" s="76"/>
      <c r="AC92" s="76"/>
      <c r="AD92" s="76"/>
      <c r="AE92" s="76"/>
      <c r="AF92" s="76"/>
      <c r="AG92" s="76"/>
      <c r="AH92" s="76"/>
      <c r="AI92" s="76"/>
      <c r="AJ92" s="76"/>
      <c r="AK92" s="76"/>
      <c r="AL92" s="76"/>
      <c r="AM92" s="76"/>
      <c r="AN92" s="76"/>
      <c r="AO92" s="76"/>
      <c r="AP92" s="76"/>
      <c r="AQ92" s="76"/>
      <c r="AR92" s="76"/>
      <c r="AS92" s="76"/>
      <c r="AT92" s="76"/>
      <c r="AU92" s="76"/>
      <c r="AV92" s="76"/>
      <c r="AW92" s="76"/>
      <c r="AX92" s="76"/>
      <c r="AY92" s="76"/>
      <c r="AZ92" s="162"/>
      <c r="BA92" s="162"/>
      <c r="BB92" s="162"/>
      <c r="BC92" s="162"/>
      <c r="BD92" s="162"/>
      <c r="BE92" s="162"/>
      <c r="BF92" s="162"/>
      <c r="BG92" s="162"/>
      <c r="BH92" s="162"/>
      <c r="BI92" s="162"/>
      <c r="BJ92" s="162"/>
      <c r="BK92" s="162"/>
      <c r="BL92" s="162"/>
      <c r="BM92" s="162"/>
      <c r="BN92" s="162"/>
      <c r="BO92" s="162"/>
      <c r="BP92" s="162"/>
      <c r="BQ92" s="162"/>
      <c r="BR92" s="162"/>
      <c r="BS92" s="162"/>
      <c r="BT92" s="162"/>
      <c r="BU92" s="162"/>
      <c r="BV92" s="162"/>
      <c r="BW92" s="162"/>
      <c r="BX92" s="162"/>
      <c r="BY92" s="162"/>
      <c r="BZ92" s="162"/>
      <c r="CA92" s="162"/>
      <c r="CB92" s="162"/>
      <c r="CC92" s="162"/>
      <c r="CD92" s="162"/>
      <c r="CE92" s="162"/>
      <c r="CF92" s="162"/>
      <c r="CG92" s="162"/>
      <c r="CH92" s="162"/>
      <c r="CI92" s="162"/>
      <c r="CJ92" s="162"/>
      <c r="CK92" s="162"/>
      <c r="CL92" s="162"/>
      <c r="CM92" s="162"/>
      <c r="CN92" s="162"/>
      <c r="CO92" s="162"/>
      <c r="CP92" s="162"/>
      <c r="CQ92" s="162"/>
      <c r="CR92" s="162"/>
      <c r="CS92" s="162"/>
      <c r="CT92" s="162"/>
      <c r="CU92" s="162"/>
      <c r="CV92" s="162"/>
      <c r="CW92" s="162"/>
      <c r="CX92" s="162"/>
      <c r="CY92" s="162"/>
      <c r="CZ92" s="162"/>
      <c r="DA92" s="162"/>
      <c r="DB92" s="162"/>
      <c r="DC92" s="162"/>
      <c r="DD92" s="162"/>
      <c r="DE92" s="162"/>
      <c r="DF92" s="162"/>
      <c r="DG92" s="162"/>
      <c r="DH92" s="162"/>
      <c r="DI92" s="162"/>
      <c r="DJ92" s="162"/>
      <c r="DK92" s="162"/>
      <c r="DL92" s="196"/>
      <c r="DM92" s="196"/>
      <c r="DN92" s="196"/>
      <c r="DO92" s="196"/>
      <c r="DP92" s="196"/>
      <c r="DQ92" s="196"/>
      <c r="DR92" s="196"/>
      <c r="DS92" s="196"/>
      <c r="DT92" s="196"/>
      <c r="DU92" s="196"/>
      <c r="DV92" s="196"/>
      <c r="DW92" s="196"/>
      <c r="DX92" s="196"/>
      <c r="DY92" s="196"/>
      <c r="DZ92" s="196"/>
      <c r="EA92" s="196"/>
      <c r="EB92" s="196"/>
      <c r="EC92" s="196"/>
      <c r="ED92" s="196"/>
      <c r="EE92" s="196"/>
      <c r="EF92" s="196"/>
      <c r="EG92" s="196"/>
      <c r="EH92" s="196"/>
      <c r="EI92" s="196"/>
      <c r="EJ92" s="196"/>
      <c r="EK92" s="196"/>
      <c r="EL92" s="196"/>
      <c r="EM92" s="196"/>
      <c r="EN92" s="196"/>
      <c r="EO92" s="196"/>
      <c r="EP92" s="196"/>
      <c r="EQ92" s="196"/>
      <c r="ER92" s="196"/>
      <c r="ES92" s="196"/>
      <c r="ET92" s="196"/>
      <c r="EU92" s="196"/>
      <c r="EV92" s="196"/>
      <c r="EW92" s="196"/>
      <c r="EX92" s="196"/>
      <c r="EY92" s="196"/>
      <c r="EZ92" s="196"/>
      <c r="FA92" s="196"/>
      <c r="FB92" s="196"/>
      <c r="FC92" s="196"/>
      <c r="FD92" s="196"/>
      <c r="FE92" s="196"/>
      <c r="FF92" s="196"/>
      <c r="FG92" s="196"/>
      <c r="FH92" s="196"/>
      <c r="FI92" s="196"/>
      <c r="FJ92" s="196"/>
      <c r="FK92" s="196"/>
      <c r="FL92" s="196"/>
      <c r="FM92" s="196"/>
      <c r="FN92" s="196"/>
      <c r="FO92" s="196"/>
      <c r="FP92" s="196"/>
      <c r="FQ92" s="196"/>
      <c r="FR92" s="196"/>
      <c r="FS92" s="196"/>
      <c r="FT92" s="196"/>
      <c r="FU92" s="196"/>
      <c r="FV92" s="196"/>
      <c r="FW92" s="196"/>
      <c r="FX92" s="196"/>
      <c r="FY92" s="196"/>
      <c r="FZ92" s="196"/>
      <c r="GA92" s="196"/>
      <c r="GB92" s="196"/>
      <c r="GC92" s="196"/>
      <c r="GD92" s="196"/>
      <c r="GE92" s="196"/>
      <c r="GF92" s="196"/>
      <c r="GG92" s="196"/>
      <c r="GH92" s="196"/>
      <c r="GI92" s="196"/>
      <c r="GJ92" s="196"/>
      <c r="GK92" s="196"/>
      <c r="GL92" s="196"/>
      <c r="GM92" s="196"/>
      <c r="GN92" s="196"/>
      <c r="GO92" s="196"/>
      <c r="GP92" s="196"/>
      <c r="GQ92" s="196"/>
      <c r="GR92" s="196"/>
      <c r="GS92" s="196"/>
      <c r="GT92" s="196"/>
      <c r="GU92" s="196"/>
      <c r="GV92" s="196"/>
      <c r="GW92" s="196"/>
      <c r="GX92" s="196"/>
      <c r="GY92" s="196"/>
      <c r="GZ92" s="196"/>
      <c r="HA92" s="196"/>
      <c r="HB92" s="196"/>
      <c r="HC92" s="196"/>
      <c r="HD92" s="196"/>
      <c r="HE92" s="196"/>
      <c r="HF92" s="196"/>
      <c r="HG92" s="196"/>
      <c r="HH92" s="196"/>
      <c r="HI92" s="196"/>
      <c r="HJ92" s="196"/>
      <c r="HK92" s="196"/>
      <c r="HL92" s="196"/>
      <c r="HM92" s="196"/>
      <c r="HN92" s="196"/>
      <c r="HO92" s="196"/>
      <c r="HP92" s="196"/>
      <c r="HQ92" s="196"/>
      <c r="HR92" s="196"/>
      <c r="HS92" s="196"/>
      <c r="HT92" s="196"/>
      <c r="HU92" s="196"/>
      <c r="HV92" s="196"/>
      <c r="HW92" s="196"/>
      <c r="HX92" s="196"/>
      <c r="HY92" s="196"/>
      <c r="HZ92" s="196"/>
      <c r="IA92" s="196"/>
      <c r="IB92" s="196"/>
      <c r="IC92" s="196"/>
      <c r="ID92" s="196"/>
      <c r="IE92" s="196"/>
      <c r="IF92" s="196"/>
      <c r="IG92" s="196"/>
      <c r="IH92" s="196"/>
      <c r="II92" s="196"/>
      <c r="IJ92" s="196"/>
      <c r="IK92" s="196"/>
      <c r="IL92" s="196"/>
      <c r="IM92" s="196"/>
      <c r="IN92" s="196"/>
      <c r="IO92" s="196"/>
      <c r="IP92" s="196"/>
      <c r="IQ92" s="196"/>
      <c r="IR92" s="196"/>
      <c r="IS92" s="196"/>
      <c r="IT92" s="196"/>
      <c r="IU92" s="196"/>
      <c r="IV92" s="196"/>
      <c r="IW92" s="196"/>
      <c r="IX92" s="196"/>
      <c r="IY92" s="196"/>
      <c r="IZ92" s="196"/>
      <c r="JA92" s="196"/>
      <c r="JB92" s="196"/>
      <c r="JC92" s="196"/>
      <c r="JD92" s="196"/>
      <c r="JE92" s="196"/>
      <c r="JF92" s="196"/>
      <c r="JG92" s="196"/>
      <c r="JH92" s="196"/>
      <c r="JI92" s="196"/>
      <c r="JJ92" s="603"/>
      <c r="JK92" s="594"/>
      <c r="JL92" s="594"/>
      <c r="JM92" s="594"/>
      <c r="JN92" s="594"/>
      <c r="JO92" s="594"/>
      <c r="JP92" s="594"/>
      <c r="JQ92" s="594"/>
      <c r="JR92" s="594"/>
      <c r="JS92" s="594"/>
      <c r="JT92" s="594"/>
      <c r="JU92" s="594"/>
      <c r="JV92" s="594"/>
      <c r="JW92" s="604"/>
    </row>
    <row r="93" spans="1:283" ht="14.25" customHeight="1" x14ac:dyDescent="0.2">
      <c r="A93" s="47" t="s">
        <v>234</v>
      </c>
      <c r="C93" s="49">
        <v>19100142</v>
      </c>
      <c r="D93" s="76"/>
      <c r="E93" s="76"/>
      <c r="F93" s="76"/>
      <c r="G93" s="76"/>
      <c r="H93" s="76"/>
      <c r="I93" s="76"/>
      <c r="J93" s="76"/>
      <c r="K93" s="76"/>
      <c r="L93" s="76"/>
      <c r="M93" s="76"/>
      <c r="N93" s="76"/>
      <c r="O93" s="76"/>
      <c r="P93" s="76"/>
      <c r="Q93" s="76"/>
      <c r="R93" s="76"/>
      <c r="S93" s="76"/>
      <c r="T93" s="76"/>
      <c r="U93" s="76"/>
      <c r="V93" s="76"/>
      <c r="W93" s="76"/>
      <c r="X93" s="76"/>
      <c r="Y93" s="76"/>
      <c r="Z93" s="76"/>
      <c r="AA93" s="76"/>
      <c r="AB93" s="76"/>
      <c r="AC93" s="76"/>
      <c r="AD93" s="76"/>
      <c r="AE93" s="76"/>
      <c r="AF93" s="76"/>
      <c r="AG93" s="76"/>
      <c r="AH93" s="76"/>
      <c r="AI93" s="76"/>
      <c r="AJ93" s="76"/>
      <c r="AK93" s="76"/>
      <c r="AL93" s="76"/>
      <c r="AM93" s="76"/>
      <c r="AN93" s="76"/>
      <c r="AO93" s="76"/>
      <c r="AP93" s="76"/>
      <c r="AQ93" s="76"/>
      <c r="AR93" s="76"/>
      <c r="AS93" s="76"/>
      <c r="AT93" s="76"/>
      <c r="AU93" s="76"/>
      <c r="AV93" s="76"/>
      <c r="AW93" s="76"/>
      <c r="AX93" s="76"/>
      <c r="AY93" s="76"/>
      <c r="AZ93" s="162"/>
      <c r="BA93" s="162"/>
      <c r="BB93" s="162"/>
      <c r="BC93" s="162"/>
      <c r="BD93" s="162"/>
      <c r="BE93" s="162"/>
      <c r="BF93" s="162"/>
      <c r="BG93" s="162"/>
      <c r="BH93" s="162"/>
      <c r="BI93" s="162"/>
      <c r="BJ93" s="162"/>
      <c r="BK93" s="162"/>
      <c r="BL93" s="162"/>
      <c r="BM93" s="162"/>
      <c r="BN93" s="162"/>
      <c r="BO93" s="162"/>
      <c r="BP93" s="162"/>
      <c r="BQ93" s="162"/>
      <c r="BR93" s="162"/>
      <c r="BS93" s="162"/>
      <c r="BT93" s="162"/>
      <c r="BU93" s="162"/>
      <c r="BV93" s="162"/>
      <c r="BW93" s="162"/>
      <c r="BX93" s="162"/>
      <c r="BY93" s="162"/>
      <c r="BZ93" s="162"/>
      <c r="CA93" s="162"/>
      <c r="CB93" s="162"/>
      <c r="CC93" s="162"/>
      <c r="CD93" s="162"/>
      <c r="CE93" s="162"/>
      <c r="CF93" s="162"/>
      <c r="CG93" s="162"/>
      <c r="CH93" s="162"/>
      <c r="CI93" s="162"/>
      <c r="CJ93" s="162"/>
      <c r="CK93" s="162"/>
      <c r="CL93" s="162"/>
      <c r="CM93" s="162"/>
      <c r="CN93" s="162"/>
      <c r="CO93" s="162"/>
      <c r="CP93" s="162"/>
      <c r="CQ93" s="162"/>
      <c r="CR93" s="162"/>
      <c r="CS93" s="162"/>
      <c r="CT93" s="162"/>
      <c r="CU93" s="162"/>
      <c r="CV93" s="162"/>
      <c r="CW93" s="162"/>
      <c r="CX93" s="162"/>
      <c r="CY93" s="162"/>
      <c r="CZ93" s="162"/>
      <c r="DA93" s="162"/>
      <c r="DB93" s="162"/>
      <c r="DC93" s="162"/>
      <c r="DD93" s="162"/>
      <c r="DE93" s="162"/>
      <c r="DF93" s="162"/>
      <c r="DG93" s="162"/>
      <c r="DH93" s="162"/>
      <c r="DI93" s="162"/>
      <c r="DJ93" s="162"/>
      <c r="DK93" s="162"/>
      <c r="DL93" s="196"/>
      <c r="DM93" s="196"/>
      <c r="DN93" s="196"/>
      <c r="DO93" s="196"/>
      <c r="DP93" s="196"/>
      <c r="DQ93" s="196"/>
      <c r="DR93" s="196"/>
      <c r="DS93" s="196"/>
      <c r="DT93" s="196"/>
      <c r="DU93" s="196"/>
      <c r="DV93" s="196"/>
      <c r="DW93" s="196"/>
      <c r="DX93" s="196"/>
      <c r="DY93" s="196"/>
      <c r="DZ93" s="196"/>
      <c r="EA93" s="196"/>
      <c r="EB93" s="196"/>
      <c r="EC93" s="196"/>
      <c r="ED93" s="196"/>
      <c r="EE93" s="196"/>
      <c r="EF93" s="196"/>
      <c r="EG93" s="196"/>
      <c r="EH93" s="196"/>
      <c r="EI93" s="196"/>
      <c r="EJ93" s="196"/>
      <c r="EK93" s="196"/>
      <c r="EL93" s="196"/>
      <c r="EM93" s="196"/>
      <c r="EN93" s="196"/>
      <c r="EO93" s="196"/>
      <c r="EP93" s="196"/>
      <c r="EQ93" s="196"/>
      <c r="ER93" s="196"/>
      <c r="ES93" s="196"/>
      <c r="ET93" s="196"/>
      <c r="EU93" s="196"/>
      <c r="EV93" s="196"/>
      <c r="EW93" s="196"/>
      <c r="EX93" s="196"/>
      <c r="EY93" s="196"/>
      <c r="EZ93" s="196"/>
      <c r="FA93" s="196"/>
      <c r="FB93" s="196"/>
      <c r="FC93" s="196"/>
      <c r="FD93" s="196"/>
      <c r="FE93" s="196"/>
      <c r="FF93" s="196"/>
      <c r="FG93" s="196"/>
      <c r="FH93" s="196"/>
      <c r="FI93" s="196"/>
      <c r="FJ93" s="196"/>
      <c r="FK93" s="196"/>
      <c r="FL93" s="196"/>
      <c r="FM93" s="196"/>
      <c r="FN93" s="196"/>
      <c r="FO93" s="196"/>
      <c r="FP93" s="196"/>
      <c r="FQ93" s="196"/>
      <c r="FR93" s="196"/>
      <c r="FS93" s="196"/>
      <c r="FT93" s="196"/>
      <c r="FU93" s="196"/>
      <c r="FV93" s="196"/>
      <c r="FW93" s="196"/>
      <c r="FX93" s="196"/>
      <c r="FY93" s="196"/>
      <c r="FZ93" s="196"/>
      <c r="GA93" s="196"/>
      <c r="GB93" s="196"/>
      <c r="GC93" s="196"/>
      <c r="GD93" s="196"/>
      <c r="GE93" s="196"/>
      <c r="GF93" s="196"/>
      <c r="GG93" s="196"/>
      <c r="GH93" s="196"/>
      <c r="GI93" s="196"/>
      <c r="GJ93" s="196"/>
      <c r="GK93" s="196"/>
      <c r="GL93" s="196"/>
      <c r="GM93" s="196"/>
      <c r="GN93" s="196"/>
      <c r="GO93" s="196"/>
      <c r="GP93" s="196"/>
      <c r="GQ93" s="196"/>
      <c r="GR93" s="196"/>
      <c r="GS93" s="196"/>
      <c r="GT93" s="196"/>
      <c r="GU93" s="196"/>
      <c r="GV93" s="196"/>
      <c r="GW93" s="196"/>
      <c r="GX93" s="196"/>
      <c r="GY93" s="196"/>
      <c r="GZ93" s="196"/>
      <c r="HA93" s="196"/>
      <c r="HB93" s="196"/>
      <c r="HC93" s="196"/>
      <c r="HD93" s="196"/>
      <c r="HE93" s="196"/>
      <c r="HF93" s="196"/>
      <c r="HG93" s="196"/>
      <c r="HH93" s="196"/>
      <c r="HI93" s="196"/>
      <c r="HJ93" s="196"/>
      <c r="HK93" s="196"/>
      <c r="HL93" s="196"/>
      <c r="HM93" s="196"/>
      <c r="HN93" s="196"/>
      <c r="HO93" s="196"/>
      <c r="HP93" s="196"/>
      <c r="HQ93" s="196"/>
      <c r="HR93" s="196"/>
      <c r="HS93" s="196"/>
      <c r="HT93" s="196"/>
      <c r="HU93" s="196"/>
      <c r="HV93" s="196"/>
      <c r="HW93" s="196"/>
      <c r="HX93" s="196"/>
      <c r="HY93" s="196"/>
      <c r="HZ93" s="196"/>
      <c r="IA93" s="196"/>
      <c r="IB93" s="196"/>
      <c r="IC93" s="196"/>
      <c r="ID93" s="196"/>
      <c r="IE93" s="196"/>
      <c r="IF93" s="196"/>
      <c r="IG93" s="196"/>
      <c r="IH93" s="196"/>
      <c r="II93" s="196"/>
      <c r="IJ93" s="196"/>
      <c r="IK93" s="196"/>
      <c r="IL93" s="196"/>
      <c r="IM93" s="196"/>
      <c r="IN93" s="196"/>
      <c r="IO93" s="196"/>
      <c r="IP93" s="196"/>
      <c r="IQ93" s="196"/>
      <c r="IR93" s="196"/>
      <c r="IS93" s="196"/>
      <c r="IT93" s="196"/>
      <c r="IU93" s="196"/>
      <c r="IV93" s="196"/>
      <c r="IW93" s="196"/>
      <c r="IX93" s="196"/>
      <c r="IY93" s="196"/>
      <c r="IZ93" s="196"/>
      <c r="JA93" s="196"/>
      <c r="JB93" s="196"/>
      <c r="JC93" s="196"/>
      <c r="JD93" s="196"/>
      <c r="JE93" s="196"/>
      <c r="JF93" s="196"/>
      <c r="JG93" s="196"/>
      <c r="JH93" s="196"/>
      <c r="JI93" s="196"/>
      <c r="JJ93" s="603"/>
      <c r="JK93" s="594"/>
      <c r="JL93" s="594"/>
      <c r="JM93" s="594"/>
      <c r="JN93" s="594"/>
      <c r="JO93" s="594"/>
      <c r="JP93" s="594"/>
      <c r="JQ93" s="594"/>
      <c r="JR93" s="594"/>
      <c r="JS93" s="594"/>
      <c r="JT93" s="594"/>
      <c r="JU93" s="594"/>
      <c r="JV93" s="594"/>
      <c r="JW93" s="604"/>
    </row>
    <row r="94" spans="1:283" x14ac:dyDescent="0.2">
      <c r="B94" s="49" t="s">
        <v>204</v>
      </c>
      <c r="D94" s="149">
        <v>-53927.15</v>
      </c>
      <c r="E94" s="76">
        <f>+D99</f>
        <v>-10375.190000000002</v>
      </c>
      <c r="F94" s="76">
        <f>+E99</f>
        <v>0</v>
      </c>
      <c r="G94" s="76">
        <f>+F99</f>
        <v>64829.06</v>
      </c>
      <c r="H94" s="76">
        <f>+G99</f>
        <v>119495.51999999999</v>
      </c>
      <c r="I94" s="76">
        <f t="shared" ref="I94:AA94" si="205">ROUND(+H99,2)</f>
        <v>165175.88</v>
      </c>
      <c r="J94" s="76">
        <f t="shared" si="205"/>
        <v>168205.18</v>
      </c>
      <c r="K94" s="76">
        <f t="shared" si="205"/>
        <v>139982.28</v>
      </c>
      <c r="L94" s="76">
        <f t="shared" si="205"/>
        <v>92479.19</v>
      </c>
      <c r="M94" s="76">
        <f t="shared" si="205"/>
        <v>12227.42</v>
      </c>
      <c r="N94" s="76">
        <f t="shared" si="205"/>
        <v>-58922.44</v>
      </c>
      <c r="O94" s="76">
        <f t="shared" si="205"/>
        <v>-126415.56</v>
      </c>
      <c r="P94" s="76">
        <f t="shared" si="205"/>
        <v>-173301.01</v>
      </c>
      <c r="Q94" s="76">
        <f t="shared" si="205"/>
        <v>-196763.88</v>
      </c>
      <c r="R94" s="76">
        <f t="shared" si="205"/>
        <v>-199834.99</v>
      </c>
      <c r="S94" s="76">
        <f t="shared" si="205"/>
        <v>-186268.75</v>
      </c>
      <c r="T94" s="76">
        <f t="shared" si="205"/>
        <v>-168060.17</v>
      </c>
      <c r="U94" s="76">
        <f t="shared" si="205"/>
        <v>-156457.12</v>
      </c>
      <c r="V94" s="76">
        <f>ROUND(+U99,2)</f>
        <v>-158859.75</v>
      </c>
      <c r="W94" s="76">
        <f t="shared" si="205"/>
        <v>53936.38</v>
      </c>
      <c r="X94" s="76">
        <f t="shared" si="205"/>
        <v>45170.29</v>
      </c>
      <c r="Y94" s="76">
        <f t="shared" si="205"/>
        <v>31393.52</v>
      </c>
      <c r="Z94" s="76">
        <f>ROUND(+Y99,2)</f>
        <v>-14338.59</v>
      </c>
      <c r="AA94" s="76">
        <f t="shared" si="205"/>
        <v>-21593.09</v>
      </c>
      <c r="AB94" s="76">
        <f>+AA99</f>
        <v>-12015.68</v>
      </c>
      <c r="AC94" s="76">
        <f>+AB99</f>
        <v>16375.869999999999</v>
      </c>
      <c r="AD94" s="76">
        <f>+AC99</f>
        <v>60393.09</v>
      </c>
      <c r="AE94" s="76">
        <f t="shared" ref="AE94:AP94" si="206">+AD99</f>
        <v>119544.01999999999</v>
      </c>
      <c r="AF94" s="76">
        <f t="shared" si="206"/>
        <v>102009.44999999998</v>
      </c>
      <c r="AG94" s="76">
        <f t="shared" si="206"/>
        <v>130721.57999999999</v>
      </c>
      <c r="AH94" s="76">
        <f t="shared" si="206"/>
        <v>145289.25</v>
      </c>
      <c r="AI94" s="76">
        <f t="shared" si="206"/>
        <v>140992.14000000001</v>
      </c>
      <c r="AJ94" s="76">
        <f t="shared" si="206"/>
        <v>127129.20000000001</v>
      </c>
      <c r="AK94" s="76">
        <f t="shared" si="206"/>
        <v>107721.89000000001</v>
      </c>
      <c r="AL94" s="76">
        <f t="shared" si="206"/>
        <v>94979.6</v>
      </c>
      <c r="AM94" s="76">
        <f t="shared" si="206"/>
        <v>93204.47</v>
      </c>
      <c r="AN94" s="76">
        <f t="shared" si="206"/>
        <v>105588.42</v>
      </c>
      <c r="AO94" s="76">
        <f t="shared" si="206"/>
        <v>135223.96</v>
      </c>
      <c r="AP94" s="76">
        <f t="shared" si="206"/>
        <v>180965.55</v>
      </c>
      <c r="AQ94" s="76">
        <f>AP99</f>
        <v>238810.52</v>
      </c>
      <c r="AR94" s="76">
        <f>+AQ99</f>
        <v>211545.51</v>
      </c>
      <c r="AS94" s="76">
        <f>+AR99</f>
        <v>242331.52000000002</v>
      </c>
      <c r="AT94" s="76">
        <f t="shared" ref="AT94:BQ94" si="207">+AS99</f>
        <v>278754.44</v>
      </c>
      <c r="AU94" s="76">
        <f t="shared" si="207"/>
        <v>299939.14</v>
      </c>
      <c r="AV94" s="76">
        <f t="shared" si="207"/>
        <v>309055.93</v>
      </c>
      <c r="AW94" s="76">
        <f t="shared" si="207"/>
        <v>324605.33</v>
      </c>
      <c r="AX94" s="76">
        <f t="shared" si="207"/>
        <v>304277.45</v>
      </c>
      <c r="AY94" s="76">
        <f t="shared" si="207"/>
        <v>381582.83</v>
      </c>
      <c r="AZ94" s="162">
        <f t="shared" si="207"/>
        <v>104436.58000000002</v>
      </c>
      <c r="BA94" s="162">
        <f t="shared" si="207"/>
        <v>155895.36000000002</v>
      </c>
      <c r="BB94" s="162">
        <f t="shared" si="207"/>
        <v>227659.39</v>
      </c>
      <c r="BC94" s="162">
        <f t="shared" si="207"/>
        <v>313162.67000000004</v>
      </c>
      <c r="BD94" s="162">
        <f t="shared" si="207"/>
        <v>176676.64000000004</v>
      </c>
      <c r="BE94" s="162">
        <f t="shared" si="207"/>
        <v>225205.11000000004</v>
      </c>
      <c r="BF94" s="162">
        <f t="shared" si="207"/>
        <v>255732.43000000005</v>
      </c>
      <c r="BG94" s="162">
        <f t="shared" si="207"/>
        <v>288517.56000000006</v>
      </c>
      <c r="BH94" s="162">
        <f t="shared" si="207"/>
        <v>305770.23000000004</v>
      </c>
      <c r="BI94" s="162">
        <f t="shared" si="207"/>
        <v>309320.35000000003</v>
      </c>
      <c r="BJ94" s="162">
        <f t="shared" si="207"/>
        <v>305827.73000000004</v>
      </c>
      <c r="BK94" s="162">
        <f t="shared" si="207"/>
        <v>310799.29000000004</v>
      </c>
      <c r="BL94" s="162">
        <f t="shared" si="207"/>
        <v>335702.12000000005</v>
      </c>
      <c r="BM94" s="162">
        <f t="shared" si="207"/>
        <v>393713.85000000003</v>
      </c>
      <c r="BN94" s="162">
        <f t="shared" si="207"/>
        <v>483804.92000000004</v>
      </c>
      <c r="BO94" s="162">
        <f t="shared" si="207"/>
        <v>602503.81000000006</v>
      </c>
      <c r="BP94" s="162">
        <f t="shared" si="207"/>
        <v>344651.68000000005</v>
      </c>
      <c r="BQ94" s="162">
        <f t="shared" si="207"/>
        <v>419772.66000000003</v>
      </c>
      <c r="BR94" s="162">
        <f>ROUND(+BQ99,2)</f>
        <v>428691.56</v>
      </c>
      <c r="BS94" s="162">
        <f t="shared" ref="BS94:ED94" si="208">ROUND(+BR99,2)</f>
        <v>436873.02</v>
      </c>
      <c r="BT94" s="162">
        <f t="shared" si="208"/>
        <v>398624.22</v>
      </c>
      <c r="BU94" s="162">
        <f t="shared" si="208"/>
        <v>363444.93</v>
      </c>
      <c r="BV94" s="162">
        <f t="shared" si="208"/>
        <v>325000.02</v>
      </c>
      <c r="BW94" s="162">
        <f t="shared" si="208"/>
        <v>274861.88</v>
      </c>
      <c r="BX94" s="162">
        <f t="shared" si="208"/>
        <v>253009.27</v>
      </c>
      <c r="BY94" s="162">
        <f t="shared" si="208"/>
        <v>266407.09000000003</v>
      </c>
      <c r="BZ94" s="162">
        <f t="shared" si="208"/>
        <v>323247.59999999998</v>
      </c>
      <c r="CA94" s="162">
        <f t="shared" si="208"/>
        <v>419470.03</v>
      </c>
      <c r="CB94" s="162">
        <f t="shared" si="208"/>
        <v>337524.06</v>
      </c>
      <c r="CC94" s="162">
        <f t="shared" si="208"/>
        <v>385014.98</v>
      </c>
      <c r="CD94" s="162">
        <f t="shared" si="208"/>
        <v>469275.62</v>
      </c>
      <c r="CE94" s="162">
        <f t="shared" si="208"/>
        <v>515392.09</v>
      </c>
      <c r="CF94" s="162">
        <f t="shared" si="208"/>
        <v>519886.62</v>
      </c>
      <c r="CG94" s="162">
        <f t="shared" si="208"/>
        <v>505321.68</v>
      </c>
      <c r="CH94" s="162">
        <f t="shared" si="208"/>
        <v>470830.2</v>
      </c>
      <c r="CI94" s="162">
        <f t="shared" si="208"/>
        <v>433219.12</v>
      </c>
      <c r="CJ94" s="162">
        <f t="shared" si="208"/>
        <v>418368.23</v>
      </c>
      <c r="CK94" s="162">
        <f t="shared" si="208"/>
        <v>426578.51</v>
      </c>
      <c r="CL94" s="162">
        <f t="shared" si="208"/>
        <v>461984.66</v>
      </c>
      <c r="CM94" s="162">
        <f t="shared" si="208"/>
        <v>520704.28</v>
      </c>
      <c r="CN94" s="162">
        <f t="shared" si="208"/>
        <v>339595.45</v>
      </c>
      <c r="CO94" s="162">
        <f t="shared" si="208"/>
        <v>398625.65</v>
      </c>
      <c r="CP94" s="162">
        <f t="shared" si="208"/>
        <v>460454.54</v>
      </c>
      <c r="CQ94" s="162">
        <f t="shared" si="208"/>
        <v>487482.74</v>
      </c>
      <c r="CR94" s="162">
        <f t="shared" si="208"/>
        <v>491402.36</v>
      </c>
      <c r="CS94" s="162">
        <f t="shared" si="208"/>
        <v>483832.24</v>
      </c>
      <c r="CT94" s="162">
        <f t="shared" si="208"/>
        <v>470171.39</v>
      </c>
      <c r="CU94" s="162">
        <f t="shared" si="208"/>
        <v>459651.08</v>
      </c>
      <c r="CV94" s="162">
        <f t="shared" si="208"/>
        <v>435706.43</v>
      </c>
      <c r="CW94" s="162">
        <f t="shared" si="208"/>
        <v>444473.96</v>
      </c>
      <c r="CX94" s="162">
        <f t="shared" si="208"/>
        <v>470288.68</v>
      </c>
      <c r="CY94" s="162">
        <f t="shared" si="208"/>
        <v>509784.08</v>
      </c>
      <c r="CZ94" s="162">
        <f t="shared" si="208"/>
        <v>318460.46000000002</v>
      </c>
      <c r="DA94" s="162">
        <f t="shared" si="208"/>
        <v>353613.97</v>
      </c>
      <c r="DB94" s="162">
        <f t="shared" si="208"/>
        <v>383403.82</v>
      </c>
      <c r="DC94" s="162">
        <f t="shared" si="208"/>
        <v>393745.56</v>
      </c>
      <c r="DD94" s="162">
        <f t="shared" si="208"/>
        <v>401487.71</v>
      </c>
      <c r="DE94" s="162">
        <f t="shared" si="208"/>
        <v>409649.63</v>
      </c>
      <c r="DF94" s="162">
        <f t="shared" si="208"/>
        <v>416997.6</v>
      </c>
      <c r="DG94" s="162">
        <f t="shared" si="208"/>
        <v>426834.92</v>
      </c>
      <c r="DH94" s="162">
        <f t="shared" si="208"/>
        <v>443796.64</v>
      </c>
      <c r="DI94" s="162">
        <f t="shared" si="208"/>
        <v>474066.74</v>
      </c>
      <c r="DJ94" s="162">
        <f t="shared" si="208"/>
        <v>520380.62</v>
      </c>
      <c r="DK94" s="162">
        <f t="shared" si="208"/>
        <v>578458.31000000006</v>
      </c>
      <c r="DL94" s="196">
        <f t="shared" si="208"/>
        <v>652548.92000000004</v>
      </c>
      <c r="DM94" s="196">
        <f t="shared" si="208"/>
        <v>329352.32000000001</v>
      </c>
      <c r="DN94" s="196">
        <f t="shared" si="208"/>
        <v>356544.41</v>
      </c>
      <c r="DO94" s="196">
        <f t="shared" si="208"/>
        <v>370050.09</v>
      </c>
      <c r="DP94" s="196">
        <f t="shared" si="208"/>
        <v>368086.52</v>
      </c>
      <c r="DQ94" s="196">
        <f t="shared" si="208"/>
        <v>352329.61</v>
      </c>
      <c r="DR94" s="196">
        <f t="shared" si="208"/>
        <v>330033.88</v>
      </c>
      <c r="DS94" s="196">
        <f t="shared" si="208"/>
        <v>301358.5</v>
      </c>
      <c r="DT94" s="196">
        <f t="shared" si="208"/>
        <v>277654.67</v>
      </c>
      <c r="DU94" s="196">
        <f t="shared" si="208"/>
        <v>264740.84000000003</v>
      </c>
      <c r="DV94" s="196">
        <f t="shared" si="208"/>
        <v>268139.86</v>
      </c>
      <c r="DW94" s="196">
        <f t="shared" si="208"/>
        <v>284325.26</v>
      </c>
      <c r="DX94" s="196">
        <f t="shared" si="208"/>
        <v>302076.06</v>
      </c>
      <c r="DY94" s="196">
        <f t="shared" si="208"/>
        <v>323534.52</v>
      </c>
      <c r="DZ94" s="196">
        <f t="shared" si="208"/>
        <v>329388.78000000003</v>
      </c>
      <c r="EA94" s="196">
        <f t="shared" si="208"/>
        <v>316690.65000000002</v>
      </c>
      <c r="EB94" s="196">
        <f t="shared" si="208"/>
        <v>284255.78000000003</v>
      </c>
      <c r="EC94" s="196">
        <f t="shared" si="208"/>
        <v>235103.97</v>
      </c>
      <c r="ED94" s="196">
        <f t="shared" si="208"/>
        <v>170526.24</v>
      </c>
      <c r="EE94" s="196">
        <f t="shared" ref="EE94:GP94" si="209">ROUND(+ED99,2)</f>
        <v>104987.45</v>
      </c>
      <c r="EF94" s="196">
        <f t="shared" si="209"/>
        <v>48531.24</v>
      </c>
      <c r="EG94" s="196">
        <f t="shared" si="209"/>
        <v>1618.63</v>
      </c>
      <c r="EH94" s="196">
        <f t="shared" si="209"/>
        <v>-29962.29</v>
      </c>
      <c r="EI94" s="196">
        <f t="shared" si="209"/>
        <v>-44486.43</v>
      </c>
      <c r="EJ94" s="196">
        <f t="shared" si="209"/>
        <v>-45311.58</v>
      </c>
      <c r="EK94" s="196">
        <f t="shared" si="209"/>
        <v>-43252.84</v>
      </c>
      <c r="EL94" s="196">
        <f t="shared" si="209"/>
        <v>-48998.29</v>
      </c>
      <c r="EM94" s="196">
        <f t="shared" si="209"/>
        <v>-73074.63</v>
      </c>
      <c r="EN94" s="196">
        <f t="shared" si="209"/>
        <v>-118122.94</v>
      </c>
      <c r="EO94" s="196">
        <f t="shared" si="209"/>
        <v>-180121.62</v>
      </c>
      <c r="EP94" s="196">
        <f t="shared" si="209"/>
        <v>-244440.93</v>
      </c>
      <c r="EQ94" s="196">
        <f t="shared" si="209"/>
        <v>-310319.59999999998</v>
      </c>
      <c r="ER94" s="196">
        <f t="shared" si="209"/>
        <v>-363349.52</v>
      </c>
      <c r="ES94" s="196">
        <f t="shared" si="209"/>
        <v>-402077.97</v>
      </c>
      <c r="ET94" s="196">
        <f t="shared" si="209"/>
        <v>-422286.39</v>
      </c>
      <c r="EU94" s="196">
        <f t="shared" si="209"/>
        <v>-423220.43</v>
      </c>
      <c r="EV94" s="196">
        <f t="shared" si="209"/>
        <v>-410018.65</v>
      </c>
      <c r="EW94" s="196">
        <f t="shared" si="209"/>
        <v>-396243</v>
      </c>
      <c r="EX94" s="196">
        <f t="shared" si="209"/>
        <v>-391151.97</v>
      </c>
      <c r="EY94" s="196">
        <f t="shared" si="209"/>
        <v>-412103.85</v>
      </c>
      <c r="EZ94" s="196">
        <f t="shared" si="209"/>
        <v>-448769.52</v>
      </c>
      <c r="FA94" s="196">
        <f t="shared" si="209"/>
        <v>-509929.61</v>
      </c>
      <c r="FB94" s="196">
        <f t="shared" si="209"/>
        <v>-575384.07999999996</v>
      </c>
      <c r="FC94" s="196">
        <f t="shared" si="209"/>
        <v>-639825.1</v>
      </c>
      <c r="FD94" s="196">
        <f t="shared" si="209"/>
        <v>-693784.95</v>
      </c>
      <c r="FE94" s="196">
        <f t="shared" si="209"/>
        <v>-734174.06</v>
      </c>
      <c r="FF94" s="196">
        <f t="shared" si="209"/>
        <v>-756976.41</v>
      </c>
      <c r="FG94" s="196">
        <f t="shared" si="209"/>
        <v>-761847.28</v>
      </c>
      <c r="FH94" s="196">
        <f t="shared" si="209"/>
        <v>-750999.18</v>
      </c>
      <c r="FI94" s="196">
        <f t="shared" si="209"/>
        <v>-731648.49</v>
      </c>
      <c r="FJ94" s="196">
        <f t="shared" si="209"/>
        <v>-721817.19</v>
      </c>
      <c r="FK94" s="196">
        <f t="shared" si="209"/>
        <v>-724012.46</v>
      </c>
      <c r="FL94" s="196">
        <f t="shared" si="209"/>
        <v>-733943.61</v>
      </c>
      <c r="FM94" s="196">
        <f t="shared" si="209"/>
        <v>-747615.36</v>
      </c>
      <c r="FN94" s="196">
        <f t="shared" si="209"/>
        <v>-760252.69</v>
      </c>
      <c r="FO94" s="196">
        <f t="shared" si="209"/>
        <v>-771060.44</v>
      </c>
      <c r="FP94" s="196">
        <f t="shared" si="209"/>
        <v>-770318.61</v>
      </c>
      <c r="FQ94" s="196">
        <f t="shared" si="209"/>
        <v>-753809.39</v>
      </c>
      <c r="FR94" s="196">
        <f t="shared" si="209"/>
        <v>-723077.29</v>
      </c>
      <c r="FS94" s="196">
        <f t="shared" si="209"/>
        <v>-679744.04</v>
      </c>
      <c r="FT94" s="196">
        <f t="shared" si="209"/>
        <v>-613678.06000000006</v>
      </c>
      <c r="FU94" s="196">
        <f t="shared" si="209"/>
        <v>-337739.08</v>
      </c>
      <c r="FV94" s="196">
        <f t="shared" si="209"/>
        <v>-294656.11</v>
      </c>
      <c r="FW94" s="196">
        <f t="shared" si="209"/>
        <v>-267474.42</v>
      </c>
      <c r="FX94" s="196">
        <f t="shared" si="209"/>
        <v>-256679.63</v>
      </c>
      <c r="FY94" s="196">
        <f t="shared" si="209"/>
        <v>-249771.39</v>
      </c>
      <c r="FZ94" s="196">
        <f t="shared" si="209"/>
        <v>-245777.86</v>
      </c>
      <c r="GA94" s="196">
        <f t="shared" si="209"/>
        <v>-234481.9</v>
      </c>
      <c r="GB94" s="196">
        <f t="shared" si="209"/>
        <v>-211346.38</v>
      </c>
      <c r="GC94" s="196">
        <f t="shared" si="209"/>
        <v>-171492.1</v>
      </c>
      <c r="GD94" s="196">
        <f t="shared" si="209"/>
        <v>-114216.83</v>
      </c>
      <c r="GE94" s="196">
        <f t="shared" si="209"/>
        <v>-40270.94</v>
      </c>
      <c r="GF94" s="196">
        <f t="shared" si="209"/>
        <v>50432.33</v>
      </c>
      <c r="GG94" s="196">
        <f t="shared" si="209"/>
        <v>61971.92</v>
      </c>
      <c r="GH94" s="196">
        <f t="shared" si="209"/>
        <v>106679.96</v>
      </c>
      <c r="GI94" s="196">
        <f t="shared" si="209"/>
        <v>125323.38</v>
      </c>
      <c r="GJ94" s="196">
        <f t="shared" si="209"/>
        <v>115423.39</v>
      </c>
      <c r="GK94" s="196">
        <f t="shared" si="209"/>
        <v>85182.86</v>
      </c>
      <c r="GL94" s="196">
        <f t="shared" si="209"/>
        <v>42299.62</v>
      </c>
      <c r="GM94" s="196">
        <f t="shared" si="209"/>
        <v>-4959.41</v>
      </c>
      <c r="GN94" s="196">
        <f t="shared" si="209"/>
        <v>-43218.22</v>
      </c>
      <c r="GO94" s="196">
        <f t="shared" si="209"/>
        <v>-67297.73</v>
      </c>
      <c r="GP94" s="196">
        <f t="shared" si="209"/>
        <v>-71446.87</v>
      </c>
      <c r="GQ94" s="196">
        <f t="shared" ref="GQ94:IX94" si="210">ROUND(+GP99,2)</f>
        <v>-55559.22</v>
      </c>
      <c r="GR94" s="196">
        <f t="shared" si="210"/>
        <v>-19936.11</v>
      </c>
      <c r="GS94" s="196">
        <f t="shared" si="210"/>
        <v>17717.47</v>
      </c>
      <c r="GT94" s="196">
        <f t="shared" si="210"/>
        <v>46941.33</v>
      </c>
      <c r="GU94" s="196">
        <f t="shared" si="210"/>
        <v>48652.86</v>
      </c>
      <c r="GV94" s="196">
        <f t="shared" si="210"/>
        <v>34207.279999999999</v>
      </c>
      <c r="GW94" s="196">
        <f t="shared" si="210"/>
        <v>-3075.75</v>
      </c>
      <c r="GX94" s="196">
        <f t="shared" si="210"/>
        <v>-53390.32</v>
      </c>
      <c r="GY94" s="196">
        <f t="shared" si="210"/>
        <v>-105698.38</v>
      </c>
      <c r="GZ94" s="196">
        <f t="shared" si="210"/>
        <v>-138771.28</v>
      </c>
      <c r="HA94" s="196">
        <f t="shared" si="210"/>
        <v>-154482.26</v>
      </c>
      <c r="HB94" s="196">
        <f t="shared" si="210"/>
        <v>-144154.42000000001</v>
      </c>
      <c r="HC94" s="196">
        <f t="shared" si="210"/>
        <v>-111038.33</v>
      </c>
      <c r="HD94" s="196">
        <f t="shared" si="210"/>
        <v>-52787.4</v>
      </c>
      <c r="HE94" s="196">
        <f t="shared" si="210"/>
        <v>9192.07</v>
      </c>
      <c r="HF94" s="196">
        <f t="shared" si="210"/>
        <v>66058.880000000005</v>
      </c>
      <c r="HG94" s="196">
        <f t="shared" si="210"/>
        <v>94645.01</v>
      </c>
      <c r="HH94" s="196">
        <f t="shared" si="210"/>
        <v>99383.24</v>
      </c>
      <c r="HI94" s="196">
        <f t="shared" si="210"/>
        <v>63476.08</v>
      </c>
      <c r="HJ94" s="196">
        <f t="shared" si="210"/>
        <v>15042.4</v>
      </c>
      <c r="HK94" s="196">
        <f t="shared" si="210"/>
        <v>-32067.02</v>
      </c>
      <c r="HL94" s="196">
        <f t="shared" si="210"/>
        <v>-59413.94</v>
      </c>
      <c r="HM94" s="196">
        <f t="shared" si="210"/>
        <v>-62309.7</v>
      </c>
      <c r="HN94" s="196">
        <f t="shared" si="210"/>
        <v>-37305.65</v>
      </c>
      <c r="HO94" s="196">
        <f t="shared" si="210"/>
        <v>14895.29</v>
      </c>
      <c r="HP94" s="196">
        <f t="shared" si="210"/>
        <v>90393.75</v>
      </c>
      <c r="HQ94" s="196">
        <f t="shared" si="210"/>
        <v>161176.9</v>
      </c>
      <c r="HR94" s="196">
        <f t="shared" si="210"/>
        <v>220814.94</v>
      </c>
      <c r="HS94" s="196">
        <f t="shared" si="210"/>
        <v>244383.91</v>
      </c>
      <c r="HT94" s="196">
        <f t="shared" si="210"/>
        <v>237610.19</v>
      </c>
      <c r="HU94" s="196">
        <f t="shared" si="210"/>
        <v>204336.84</v>
      </c>
      <c r="HV94" s="196">
        <f t="shared" si="210"/>
        <v>153862.5</v>
      </c>
      <c r="HW94" s="196">
        <f t="shared" si="210"/>
        <v>103675.96</v>
      </c>
      <c r="HX94" s="196">
        <f t="shared" si="210"/>
        <v>72177.11</v>
      </c>
      <c r="HY94" s="196">
        <f t="shared" si="210"/>
        <v>63229.74</v>
      </c>
      <c r="HZ94" s="196">
        <f t="shared" si="210"/>
        <v>74157.070000000007</v>
      </c>
      <c r="IA94" s="196">
        <f t="shared" si="210"/>
        <v>104699.19</v>
      </c>
      <c r="IB94" s="196">
        <f t="shared" si="210"/>
        <v>151353.99</v>
      </c>
      <c r="IC94" s="196">
        <f t="shared" si="210"/>
        <v>174396.79</v>
      </c>
      <c r="ID94" s="196">
        <f t="shared" si="210"/>
        <v>207805.59</v>
      </c>
      <c r="IE94" s="196">
        <f t="shared" si="210"/>
        <v>223240.64</v>
      </c>
      <c r="IF94" s="196">
        <f t="shared" si="210"/>
        <v>220637.45</v>
      </c>
      <c r="IG94" s="196">
        <f t="shared" si="210"/>
        <v>195569.54</v>
      </c>
      <c r="IH94" s="196">
        <f t="shared" si="210"/>
        <v>157892.18</v>
      </c>
      <c r="II94" s="196">
        <f t="shared" si="210"/>
        <v>119996.6</v>
      </c>
      <c r="IJ94" s="196">
        <f t="shared" si="210"/>
        <v>93836.03</v>
      </c>
      <c r="IK94" s="196">
        <f t="shared" si="210"/>
        <v>83280.5</v>
      </c>
      <c r="IL94" s="196">
        <f t="shared" si="210"/>
        <v>92718.94</v>
      </c>
      <c r="IM94" s="196">
        <f t="shared" si="210"/>
        <v>120209.46</v>
      </c>
      <c r="IN94" s="196">
        <f t="shared" si="210"/>
        <v>163743.07999999999</v>
      </c>
      <c r="IO94" s="196">
        <f t="shared" si="210"/>
        <v>197254.43</v>
      </c>
      <c r="IP94" s="196">
        <f t="shared" si="210"/>
        <v>234237.53</v>
      </c>
      <c r="IQ94" s="196">
        <f t="shared" si="210"/>
        <v>246765.88</v>
      </c>
      <c r="IR94" s="196">
        <f t="shared" si="210"/>
        <v>237541.96</v>
      </c>
      <c r="IS94" s="196">
        <f t="shared" si="210"/>
        <v>212502.81</v>
      </c>
      <c r="IT94" s="196">
        <f t="shared" si="210"/>
        <v>180682.5</v>
      </c>
      <c r="IU94" s="196">
        <f t="shared" si="210"/>
        <v>142125.85999999999</v>
      </c>
      <c r="IV94" s="196">
        <f t="shared" si="210"/>
        <v>111400.79</v>
      </c>
      <c r="IW94" s="196">
        <f t="shared" si="210"/>
        <v>93304.98</v>
      </c>
      <c r="IX94" s="196">
        <f t="shared" si="210"/>
        <v>96222.84</v>
      </c>
      <c r="IY94" s="196">
        <f t="shared" ref="IY94" si="211">ROUND(+IX99,2)</f>
        <v>121653.5</v>
      </c>
      <c r="IZ94" s="196">
        <f t="shared" ref="IZ94" si="212">ROUND(+IY99,2)</f>
        <v>185128.77</v>
      </c>
      <c r="JA94" s="196">
        <f t="shared" ref="JA94" si="213">ROUND(+IZ99,2)</f>
        <v>256095.61</v>
      </c>
      <c r="JB94" s="196">
        <f t="shared" ref="JB94" si="214">ROUND(+JA99,2)</f>
        <v>303892.21000000002</v>
      </c>
      <c r="JC94" s="196">
        <f t="shared" ref="JC94" si="215">ROUND(+JB99,2)</f>
        <v>311234.18</v>
      </c>
      <c r="JD94" s="196">
        <f t="shared" ref="JD94" si="216">ROUND(+JC99,2)</f>
        <v>281352.62</v>
      </c>
      <c r="JE94" s="196">
        <f t="shared" ref="JE94" si="217">ROUND(+JD99,2)</f>
        <v>206283.91</v>
      </c>
      <c r="JF94" s="196">
        <f t="shared" ref="JF94" si="218">ROUND(+JE99,2)</f>
        <v>81763.64</v>
      </c>
      <c r="JG94" s="196">
        <f t="shared" ref="JG94" si="219">ROUND(+JF99,2)</f>
        <v>-65106.67</v>
      </c>
      <c r="JH94" s="196">
        <f t="shared" ref="JH94" si="220">ROUND(+JG99,2)</f>
        <v>-181461.42</v>
      </c>
      <c r="JI94" s="196">
        <f t="shared" ref="JI94" si="221">ROUND(+JH99,2)</f>
        <v>-275191.64</v>
      </c>
      <c r="JJ94" s="603"/>
      <c r="JK94" s="594"/>
      <c r="JL94" s="594"/>
      <c r="JM94" s="594"/>
      <c r="JN94" s="594"/>
      <c r="JO94" s="594"/>
      <c r="JP94" s="594"/>
      <c r="JQ94" s="594"/>
      <c r="JR94" s="594"/>
      <c r="JS94" s="594"/>
      <c r="JT94" s="594"/>
      <c r="JU94" s="594"/>
      <c r="JV94" s="594"/>
      <c r="JW94" s="604"/>
    </row>
    <row r="95" spans="1:283" x14ac:dyDescent="0.2">
      <c r="B95" s="49" t="s">
        <v>205</v>
      </c>
      <c r="D95" s="198"/>
      <c r="E95" s="198">
        <v>-64215.05</v>
      </c>
      <c r="F95" s="198"/>
      <c r="G95" s="198"/>
      <c r="H95" s="198"/>
      <c r="I95" s="198"/>
      <c r="J95" s="198"/>
      <c r="K95" s="198"/>
      <c r="L95" s="198"/>
      <c r="M95" s="198"/>
      <c r="N95" s="198"/>
      <c r="O95" s="198"/>
      <c r="P95" s="198"/>
      <c r="Q95" s="198"/>
      <c r="R95" s="198"/>
      <c r="S95" s="198"/>
      <c r="T95" s="198"/>
      <c r="U95" s="198"/>
      <c r="V95" s="198">
        <v>168060.17</v>
      </c>
      <c r="W95" s="198"/>
      <c r="X95" s="198"/>
      <c r="Y95" s="198">
        <v>-31393.52</v>
      </c>
      <c r="Z95" s="198"/>
      <c r="AA95" s="198"/>
      <c r="AB95" s="198"/>
      <c r="AC95" s="198"/>
      <c r="AD95" s="198"/>
      <c r="AE95" s="198">
        <v>-59810.41</v>
      </c>
      <c r="AF95" s="198"/>
      <c r="AG95" s="198"/>
      <c r="AH95" s="198"/>
      <c r="AI95" s="198"/>
      <c r="AJ95" s="198"/>
      <c r="AK95" s="198"/>
      <c r="AL95" s="198"/>
      <c r="AM95" s="198"/>
      <c r="AN95" s="198">
        <v>0</v>
      </c>
      <c r="AO95" s="198">
        <v>0</v>
      </c>
      <c r="AP95" s="198">
        <v>0</v>
      </c>
      <c r="AQ95" s="198">
        <v>-96708</v>
      </c>
      <c r="AR95" s="198">
        <v>0</v>
      </c>
      <c r="AS95" s="198">
        <v>0</v>
      </c>
      <c r="AT95" s="198">
        <v>0</v>
      </c>
      <c r="AU95" s="198">
        <v>0</v>
      </c>
      <c r="AV95" s="198">
        <v>0</v>
      </c>
      <c r="AW95" s="198">
        <v>0</v>
      </c>
      <c r="AX95" s="198">
        <v>0</v>
      </c>
      <c r="AY95" s="198"/>
      <c r="AZ95" s="199"/>
      <c r="BA95" s="199"/>
      <c r="BB95" s="199"/>
      <c r="BC95" s="199">
        <v>-197552</v>
      </c>
      <c r="BD95" s="199">
        <v>0</v>
      </c>
      <c r="BE95" s="199">
        <v>0</v>
      </c>
      <c r="BF95" s="199">
        <v>0</v>
      </c>
      <c r="BG95" s="199">
        <v>0</v>
      </c>
      <c r="BH95" s="196"/>
      <c r="BI95" s="196"/>
      <c r="BJ95" s="196"/>
      <c r="BK95" s="196"/>
      <c r="BL95" s="196"/>
      <c r="BM95" s="196"/>
      <c r="BN95" s="199">
        <v>0</v>
      </c>
      <c r="BO95" s="199">
        <v>-413583</v>
      </c>
      <c r="BP95" s="196"/>
      <c r="BQ95" s="196"/>
      <c r="BR95" s="162"/>
      <c r="BS95" s="196"/>
      <c r="BT95" s="196"/>
      <c r="BU95" s="196"/>
      <c r="BV95" s="196"/>
      <c r="BW95" s="196"/>
      <c r="BX95" s="196"/>
      <c r="BY95" s="196"/>
      <c r="BZ95" s="196"/>
      <c r="CA95" s="203">
        <v>-214894</v>
      </c>
      <c r="CB95" s="196"/>
      <c r="CC95" s="196"/>
      <c r="CD95" s="196"/>
      <c r="CE95" s="196"/>
      <c r="CF95" s="196"/>
      <c r="CG95" s="196"/>
      <c r="CH95" s="196"/>
      <c r="CI95" s="196"/>
      <c r="CJ95" s="196"/>
      <c r="CK95" s="196"/>
      <c r="CL95" s="196"/>
      <c r="CM95" s="199">
        <v>-231021</v>
      </c>
      <c r="CN95" s="196"/>
      <c r="CO95" s="162"/>
      <c r="CP95" s="196"/>
      <c r="CQ95" s="196"/>
      <c r="CR95" s="196"/>
      <c r="CS95" s="196"/>
      <c r="CT95" s="196"/>
      <c r="CU95" s="196"/>
      <c r="CV95" s="196"/>
      <c r="CW95" s="196"/>
      <c r="CX95" s="196"/>
      <c r="CY95" s="199">
        <v>-224640</v>
      </c>
      <c r="CZ95" s="196"/>
      <c r="DA95" s="196"/>
      <c r="DB95" s="196"/>
      <c r="DC95" s="196"/>
      <c r="DD95" s="196"/>
      <c r="DE95" s="196"/>
      <c r="DF95" s="196"/>
      <c r="DG95" s="196"/>
      <c r="DH95" s="196"/>
      <c r="DI95" s="196"/>
      <c r="DJ95" s="196"/>
      <c r="DK95" s="196"/>
      <c r="DL95" s="201">
        <v>-358888</v>
      </c>
      <c r="DM95" s="196"/>
      <c r="DN95" s="196"/>
      <c r="DO95" s="196"/>
      <c r="DP95" s="196"/>
      <c r="DQ95" s="196"/>
      <c r="DR95" s="196"/>
      <c r="DS95" s="196"/>
      <c r="DT95" s="196"/>
      <c r="DU95" s="196"/>
      <c r="DV95" s="196"/>
      <c r="DW95" s="196"/>
      <c r="DX95" s="196"/>
      <c r="DY95" s="196"/>
      <c r="DZ95" s="196"/>
      <c r="EA95" s="196"/>
      <c r="EB95" s="196"/>
      <c r="EC95" s="196"/>
      <c r="ED95" s="196"/>
      <c r="EE95" s="196"/>
      <c r="EF95" s="196"/>
      <c r="EG95" s="196"/>
      <c r="EH95" s="196"/>
      <c r="EI95" s="196"/>
      <c r="EJ95" s="196"/>
      <c r="EK95" s="196"/>
      <c r="EL95" s="196"/>
      <c r="EM95" s="196"/>
      <c r="EN95" s="196"/>
      <c r="EO95" s="196"/>
      <c r="EP95" s="196"/>
      <c r="EQ95" s="196"/>
      <c r="ER95" s="196"/>
      <c r="ES95" s="196"/>
      <c r="ET95" s="196"/>
      <c r="EU95" s="196"/>
      <c r="EV95" s="242"/>
      <c r="EW95" s="196"/>
      <c r="EX95" s="196"/>
      <c r="EY95" s="196"/>
      <c r="EZ95" s="196"/>
      <c r="FA95" s="196"/>
      <c r="FB95" s="196"/>
      <c r="FC95" s="196"/>
      <c r="FD95" s="196"/>
      <c r="FE95" s="196"/>
      <c r="FF95" s="196"/>
      <c r="FG95" s="196"/>
      <c r="FH95" s="196"/>
      <c r="FI95" s="196"/>
      <c r="FJ95" s="196"/>
      <c r="FK95" s="196"/>
      <c r="FL95" s="196"/>
      <c r="FM95" s="196"/>
      <c r="FN95" s="196"/>
      <c r="FO95" s="196"/>
      <c r="FP95" s="196"/>
      <c r="FQ95" s="196"/>
      <c r="FR95" s="196"/>
      <c r="FS95" s="196"/>
      <c r="FT95" s="201">
        <v>226638</v>
      </c>
      <c r="FU95" s="196"/>
      <c r="FV95" s="196"/>
      <c r="FW95" s="196"/>
      <c r="FX95" s="196"/>
      <c r="FY95" s="196"/>
      <c r="FZ95" s="196"/>
      <c r="GA95" s="196"/>
      <c r="GB95" s="196"/>
      <c r="GC95" s="196"/>
      <c r="GD95" s="196"/>
      <c r="GE95" s="196"/>
      <c r="GF95" s="201">
        <v>-32402</v>
      </c>
      <c r="GG95" s="196"/>
      <c r="GH95" s="196"/>
      <c r="GI95" s="196"/>
      <c r="GJ95" s="196"/>
      <c r="GK95" s="196"/>
      <c r="GL95" s="196"/>
      <c r="GM95" s="196"/>
      <c r="GN95" s="196"/>
      <c r="GO95" s="196"/>
      <c r="GP95" s="196"/>
      <c r="GQ95" s="196"/>
      <c r="GR95" s="196"/>
      <c r="GS95" s="196"/>
      <c r="GT95" s="196"/>
      <c r="GU95" s="196"/>
      <c r="GV95" s="196"/>
      <c r="GW95" s="196"/>
      <c r="GX95" s="196"/>
      <c r="GY95" s="196"/>
      <c r="GZ95" s="196"/>
      <c r="HA95" s="196"/>
      <c r="HB95" s="196"/>
      <c r="HC95" s="196"/>
      <c r="HD95" s="196"/>
      <c r="HE95" s="196"/>
      <c r="HF95" s="196"/>
      <c r="HG95" s="196"/>
      <c r="HH95" s="196"/>
      <c r="HI95" s="196"/>
      <c r="HJ95" s="196"/>
      <c r="HK95" s="196"/>
      <c r="HL95" s="196"/>
      <c r="HM95" s="196"/>
      <c r="HN95" s="196"/>
      <c r="HO95" s="196"/>
      <c r="HP95" s="196"/>
      <c r="HQ95" s="196"/>
      <c r="HR95" s="196"/>
      <c r="HS95" s="196"/>
      <c r="HT95" s="196"/>
      <c r="HU95" s="196"/>
      <c r="HV95" s="196"/>
      <c r="HW95" s="196"/>
      <c r="HX95" s="196"/>
      <c r="HY95" s="196"/>
      <c r="HZ95" s="196"/>
      <c r="IA95" s="196"/>
      <c r="IB95" s="39">
        <v>-20451.14</v>
      </c>
      <c r="IC95" s="196"/>
      <c r="ID95" s="196"/>
      <c r="IE95" s="196"/>
      <c r="IF95" s="196"/>
      <c r="IG95" s="196"/>
      <c r="IH95" s="196"/>
      <c r="II95" s="196"/>
      <c r="IJ95" s="196"/>
      <c r="IK95" s="196"/>
      <c r="IL95" s="196"/>
      <c r="IM95" s="196"/>
      <c r="IN95" s="201">
        <v>-4034.08</v>
      </c>
      <c r="IO95" s="196"/>
      <c r="IP95" s="196"/>
      <c r="IQ95" s="196"/>
      <c r="IR95" s="196"/>
      <c r="IS95" s="196"/>
      <c r="IT95" s="196"/>
      <c r="IU95" s="196"/>
      <c r="IV95" s="196"/>
      <c r="IW95" s="196"/>
      <c r="IX95" s="196"/>
      <c r="IY95" s="196"/>
      <c r="IZ95" s="39">
        <v>-3528.71</v>
      </c>
      <c r="JA95" s="196"/>
      <c r="JB95" s="196"/>
      <c r="JC95" s="196"/>
      <c r="JD95" s="196"/>
      <c r="JE95" s="196"/>
      <c r="JF95" s="196"/>
      <c r="JG95" s="196"/>
      <c r="JH95" s="196"/>
      <c r="JI95" s="196"/>
      <c r="JJ95" s="603"/>
      <c r="JK95" s="595"/>
      <c r="JL95" s="595"/>
      <c r="JM95" s="594"/>
      <c r="JN95" s="594"/>
      <c r="JO95" s="594"/>
      <c r="JP95" s="594"/>
      <c r="JQ95" s="594"/>
      <c r="JR95" s="594"/>
      <c r="JS95" s="594"/>
      <c r="JT95" s="594"/>
      <c r="JU95" s="594"/>
      <c r="JV95" s="594"/>
      <c r="JW95" s="604"/>
    </row>
    <row r="96" spans="1:283" x14ac:dyDescent="0.2">
      <c r="B96" s="49" t="s">
        <v>235</v>
      </c>
      <c r="D96" s="198"/>
      <c r="E96" s="198"/>
      <c r="F96" s="198"/>
      <c r="G96" s="198"/>
      <c r="H96" s="198"/>
      <c r="I96" s="198"/>
      <c r="J96" s="198"/>
      <c r="K96" s="198"/>
      <c r="L96" s="198"/>
      <c r="M96" s="198"/>
      <c r="N96" s="198"/>
      <c r="O96" s="198"/>
      <c r="P96" s="198"/>
      <c r="Q96" s="198"/>
      <c r="R96" s="198"/>
      <c r="S96" s="198"/>
      <c r="T96" s="198"/>
      <c r="U96" s="198"/>
      <c r="V96" s="198"/>
      <c r="W96" s="198"/>
      <c r="X96" s="198"/>
      <c r="Y96" s="198"/>
      <c r="Z96" s="198"/>
      <c r="AA96" s="198"/>
      <c r="AB96" s="198"/>
      <c r="AC96" s="198"/>
      <c r="AD96" s="198"/>
      <c r="AE96" s="198"/>
      <c r="AF96" s="198"/>
      <c r="AG96" s="198"/>
      <c r="AH96" s="198"/>
      <c r="AI96" s="198"/>
      <c r="AJ96" s="198"/>
      <c r="AK96" s="198"/>
      <c r="AL96" s="198"/>
      <c r="AM96" s="198"/>
      <c r="AN96" s="198"/>
      <c r="AO96" s="198"/>
      <c r="AP96" s="198"/>
      <c r="AQ96" s="198"/>
      <c r="AR96" s="198"/>
      <c r="AS96" s="198"/>
      <c r="AT96" s="198"/>
      <c r="AU96" s="198"/>
      <c r="AV96" s="198"/>
      <c r="AW96" s="198"/>
      <c r="AX96" s="198"/>
      <c r="AY96" s="198">
        <v>-328008.39</v>
      </c>
      <c r="AZ96" s="199">
        <v>0</v>
      </c>
      <c r="BA96" s="199">
        <v>0</v>
      </c>
      <c r="BB96" s="199">
        <v>0</v>
      </c>
      <c r="BC96" s="199">
        <v>0</v>
      </c>
      <c r="BD96" s="199">
        <v>0</v>
      </c>
      <c r="BE96" s="199">
        <v>0</v>
      </c>
      <c r="BF96" s="199">
        <v>0</v>
      </c>
      <c r="BG96" s="199">
        <v>0</v>
      </c>
      <c r="BH96" s="196"/>
      <c r="BI96" s="196"/>
      <c r="BJ96" s="196"/>
      <c r="BK96" s="196"/>
      <c r="BL96" s="196"/>
      <c r="BM96" s="196"/>
      <c r="BN96" s="199">
        <v>59.16</v>
      </c>
      <c r="BO96" s="199">
        <v>0</v>
      </c>
      <c r="BP96" s="196"/>
      <c r="BQ96" s="196"/>
      <c r="BR96" s="162"/>
      <c r="BS96" s="196"/>
      <c r="BT96" s="196"/>
      <c r="BU96" s="196"/>
      <c r="BV96" s="196"/>
      <c r="BW96" s="196"/>
      <c r="BX96" s="196"/>
      <c r="BY96" s="196"/>
      <c r="BZ96" s="196"/>
      <c r="CA96" s="203">
        <v>0</v>
      </c>
      <c r="CB96" s="196"/>
      <c r="CC96" s="196"/>
      <c r="CD96" s="196"/>
      <c r="CE96" s="196"/>
      <c r="CF96" s="196"/>
      <c r="CG96" s="196"/>
      <c r="CH96" s="196"/>
      <c r="CI96" s="196"/>
      <c r="CJ96" s="196"/>
      <c r="CK96" s="196"/>
      <c r="CL96" s="196"/>
      <c r="CM96" s="196"/>
      <c r="CN96" s="196"/>
      <c r="CO96" s="162"/>
      <c r="CP96" s="196"/>
      <c r="CQ96" s="196"/>
      <c r="CR96" s="196"/>
      <c r="CS96" s="196"/>
      <c r="CT96" s="196"/>
      <c r="CU96" s="199">
        <v>-19861.259999999998</v>
      </c>
      <c r="CV96" s="196"/>
      <c r="CW96" s="196"/>
      <c r="CX96" s="196"/>
      <c r="CY96" s="196"/>
      <c r="CZ96" s="196"/>
      <c r="DA96" s="196"/>
      <c r="DB96" s="196"/>
      <c r="DC96" s="196"/>
      <c r="DD96" s="196"/>
      <c r="DE96" s="196"/>
      <c r="DF96" s="196"/>
      <c r="DG96" s="196"/>
      <c r="DH96" s="196"/>
      <c r="DI96" s="196"/>
      <c r="DJ96" s="196"/>
      <c r="DK96" s="196"/>
      <c r="DL96" s="196"/>
      <c r="DM96" s="196"/>
      <c r="DN96" s="196"/>
      <c r="DO96" s="196"/>
      <c r="DP96" s="196"/>
      <c r="DQ96" s="196"/>
      <c r="DR96" s="196"/>
      <c r="DS96" s="196"/>
      <c r="DT96" s="196"/>
      <c r="DU96" s="196"/>
      <c r="DV96" s="196"/>
      <c r="DW96" s="196"/>
      <c r="DX96" s="196"/>
      <c r="DY96" s="196"/>
      <c r="DZ96" s="196"/>
      <c r="EA96" s="196"/>
      <c r="EB96" s="196"/>
      <c r="EC96" s="196"/>
      <c r="ED96" s="196"/>
      <c r="EE96" s="196"/>
      <c r="EF96" s="196"/>
      <c r="EG96" s="196"/>
      <c r="EH96" s="196"/>
      <c r="EI96" s="196"/>
      <c r="EJ96" s="196"/>
      <c r="EK96" s="196"/>
      <c r="EL96" s="196"/>
      <c r="EM96" s="196"/>
      <c r="EN96" s="196"/>
      <c r="EO96" s="196"/>
      <c r="EP96" s="196"/>
      <c r="EQ96" s="196"/>
      <c r="ER96" s="196"/>
      <c r="ES96" s="196"/>
      <c r="ET96" s="196"/>
      <c r="EU96" s="196"/>
      <c r="EV96" s="196"/>
      <c r="EW96" s="196"/>
      <c r="EX96" s="196"/>
      <c r="EY96" s="196"/>
      <c r="EZ96" s="196"/>
      <c r="FA96" s="196"/>
      <c r="FB96" s="196"/>
      <c r="FC96" s="196"/>
      <c r="FD96" s="196"/>
      <c r="FE96" s="196"/>
      <c r="FF96" s="196"/>
      <c r="FG96" s="196"/>
      <c r="FH96" s="196"/>
      <c r="FI96" s="196"/>
      <c r="FJ96" s="196"/>
      <c r="FK96" s="196"/>
      <c r="FL96" s="196"/>
      <c r="FM96" s="196"/>
      <c r="FN96" s="196"/>
      <c r="FO96" s="196"/>
      <c r="FP96" s="196"/>
      <c r="FQ96" s="196"/>
      <c r="FR96" s="196"/>
      <c r="FS96" s="196"/>
      <c r="FT96" s="196"/>
      <c r="FU96" s="196"/>
      <c r="FV96" s="196"/>
      <c r="FW96" s="196"/>
      <c r="FX96" s="196"/>
      <c r="FY96" s="196"/>
      <c r="FZ96" s="196"/>
      <c r="GA96" s="196"/>
      <c r="GB96" s="196"/>
      <c r="GC96" s="196"/>
      <c r="GD96" s="196"/>
      <c r="GE96" s="196"/>
      <c r="GF96" s="196"/>
      <c r="GG96" s="196"/>
      <c r="GH96" s="196"/>
      <c r="GI96" s="196"/>
      <c r="GJ96" s="196"/>
      <c r="GK96" s="196"/>
      <c r="GL96" s="196"/>
      <c r="GM96" s="196"/>
      <c r="GN96" s="196"/>
      <c r="GO96" s="196"/>
      <c r="GP96" s="196"/>
      <c r="GQ96" s="196"/>
      <c r="GR96" s="196"/>
      <c r="GS96" s="196"/>
      <c r="GT96" s="196"/>
      <c r="GU96" s="196"/>
      <c r="GV96" s="196"/>
      <c r="GW96" s="196"/>
      <c r="GX96" s="196"/>
      <c r="GY96" s="196"/>
      <c r="GZ96" s="196"/>
      <c r="HA96" s="196"/>
      <c r="HB96" s="196"/>
      <c r="HC96" s="196"/>
      <c r="HD96" s="196"/>
      <c r="HE96" s="196"/>
      <c r="HF96" s="196"/>
      <c r="HG96" s="196"/>
      <c r="HH96" s="196"/>
      <c r="HI96" s="196"/>
      <c r="HJ96" s="196"/>
      <c r="HK96" s="196"/>
      <c r="HL96" s="196"/>
      <c r="HM96" s="196"/>
      <c r="HN96" s="196"/>
      <c r="HO96" s="196"/>
      <c r="HP96" s="196"/>
      <c r="HQ96" s="196"/>
      <c r="HR96" s="196"/>
      <c r="HS96" s="196"/>
      <c r="HT96" s="196"/>
      <c r="HU96" s="196"/>
      <c r="HV96" s="196"/>
      <c r="HW96" s="196"/>
      <c r="HX96" s="196"/>
      <c r="HY96" s="196"/>
      <c r="HZ96" s="196"/>
      <c r="IA96" s="196"/>
      <c r="IB96" s="196"/>
      <c r="IC96" s="196"/>
      <c r="ID96" s="196"/>
      <c r="IE96" s="196"/>
      <c r="IF96" s="196"/>
      <c r="IG96" s="196"/>
      <c r="IH96" s="196"/>
      <c r="II96" s="196"/>
      <c r="IJ96" s="196"/>
      <c r="IK96" s="196"/>
      <c r="IL96" s="196"/>
      <c r="IM96" s="196"/>
      <c r="IN96" s="201"/>
      <c r="IO96" s="196"/>
      <c r="IP96" s="196"/>
      <c r="IQ96" s="196"/>
      <c r="IR96" s="196"/>
      <c r="IS96" s="196"/>
      <c r="IT96" s="196"/>
      <c r="IU96" s="196"/>
      <c r="IV96" s="196"/>
      <c r="IW96" s="196"/>
      <c r="IX96" s="196"/>
      <c r="IY96" s="196"/>
      <c r="IZ96" s="196"/>
      <c r="JA96" s="196"/>
      <c r="JB96" s="196"/>
      <c r="JC96" s="196"/>
      <c r="JD96" s="196"/>
      <c r="JE96" s="196"/>
      <c r="JF96" s="196"/>
      <c r="JG96" s="196"/>
      <c r="JH96" s="196"/>
      <c r="JI96" s="196"/>
      <c r="JJ96" s="603"/>
      <c r="JK96" s="594"/>
      <c r="JL96" s="594"/>
      <c r="JM96" s="594"/>
      <c r="JN96" s="594"/>
      <c r="JO96" s="594"/>
      <c r="JP96" s="594"/>
      <c r="JQ96" s="594"/>
      <c r="JR96" s="594"/>
      <c r="JS96" s="594"/>
      <c r="JT96" s="594"/>
      <c r="JU96" s="594"/>
      <c r="JV96" s="594"/>
      <c r="JW96" s="604"/>
    </row>
    <row r="97" spans="1:283" x14ac:dyDescent="0.2">
      <c r="B97" s="49" t="s">
        <v>236</v>
      </c>
      <c r="D97" s="198">
        <v>43551.96</v>
      </c>
      <c r="E97" s="198">
        <v>74590.240000000005</v>
      </c>
      <c r="F97" s="198">
        <v>64829.06</v>
      </c>
      <c r="G97" s="198">
        <v>54666.46</v>
      </c>
      <c r="H97" s="198">
        <v>45680.36</v>
      </c>
      <c r="I97" s="198">
        <v>3029.3</v>
      </c>
      <c r="J97" s="198">
        <v>-28222.9</v>
      </c>
      <c r="K97" s="198">
        <v>-47503.09</v>
      </c>
      <c r="L97" s="198">
        <v>-80251.77</v>
      </c>
      <c r="M97" s="198">
        <v>-71149.86</v>
      </c>
      <c r="N97" s="198">
        <v>-67493.119999999995</v>
      </c>
      <c r="O97" s="198">
        <v>-46885.45</v>
      </c>
      <c r="P97" s="198">
        <v>-23462.87</v>
      </c>
      <c r="Q97" s="198">
        <v>-3071.11</v>
      </c>
      <c r="R97" s="198">
        <v>13566.24</v>
      </c>
      <c r="S97" s="198">
        <v>18208.580000000002</v>
      </c>
      <c r="T97" s="198">
        <v>11603.05</v>
      </c>
      <c r="U97" s="198">
        <v>-2402.63</v>
      </c>
      <c r="V97" s="198">
        <v>44735.96</v>
      </c>
      <c r="W97" s="198">
        <v>-8766.09</v>
      </c>
      <c r="X97" s="198">
        <v>-13776.77</v>
      </c>
      <c r="Y97" s="198">
        <v>-14338.59</v>
      </c>
      <c r="Z97" s="198">
        <v>-7254.5</v>
      </c>
      <c r="AA97" s="198">
        <v>9577.41</v>
      </c>
      <c r="AB97" s="198">
        <v>28391.55</v>
      </c>
      <c r="AC97" s="198">
        <v>44017.22</v>
      </c>
      <c r="AD97" s="198">
        <v>59150.93</v>
      </c>
      <c r="AE97" s="198">
        <v>42275.839999999997</v>
      </c>
      <c r="AF97" s="198">
        <v>28712.13</v>
      </c>
      <c r="AG97" s="198">
        <v>14567.67</v>
      </c>
      <c r="AH97" s="198">
        <v>-4297.1099999999997</v>
      </c>
      <c r="AI97" s="198">
        <v>-13862.94</v>
      </c>
      <c r="AJ97" s="198">
        <v>-19407.310000000001</v>
      </c>
      <c r="AK97" s="198">
        <v>-12742.29</v>
      </c>
      <c r="AL97" s="198">
        <v>-1775.13</v>
      </c>
      <c r="AM97" s="198">
        <v>12383.95</v>
      </c>
      <c r="AN97" s="198">
        <v>29635.54</v>
      </c>
      <c r="AO97" s="198">
        <v>45741.59</v>
      </c>
      <c r="AP97" s="198">
        <v>57844.97</v>
      </c>
      <c r="AQ97" s="198">
        <v>69442.990000000005</v>
      </c>
      <c r="AR97" s="198">
        <v>30786.01</v>
      </c>
      <c r="AS97" s="198">
        <v>36422.92</v>
      </c>
      <c r="AT97" s="198">
        <v>21184.7</v>
      </c>
      <c r="AU97" s="198">
        <v>9116.7900000000009</v>
      </c>
      <c r="AV97" s="198">
        <v>15549.4</v>
      </c>
      <c r="AW97" s="198">
        <v>-20327.88</v>
      </c>
      <c r="AX97" s="198">
        <v>77305.38</v>
      </c>
      <c r="AY97" s="198">
        <v>50862.14</v>
      </c>
      <c r="AZ97" s="199">
        <v>51458.78</v>
      </c>
      <c r="BA97" s="199">
        <v>71764.03</v>
      </c>
      <c r="BB97" s="199">
        <v>85503.28</v>
      </c>
      <c r="BC97" s="199">
        <v>61065.97</v>
      </c>
      <c r="BD97" s="199">
        <v>48528.47</v>
      </c>
      <c r="BE97" s="199">
        <v>30527.32</v>
      </c>
      <c r="BF97" s="199">
        <v>32785.129999999997</v>
      </c>
      <c r="BG97" s="199">
        <v>17252.669999999998</v>
      </c>
      <c r="BH97" s="199">
        <v>3550.12</v>
      </c>
      <c r="BI97" s="199">
        <v>-3492.62</v>
      </c>
      <c r="BJ97" s="199">
        <v>4971.5600000000004</v>
      </c>
      <c r="BK97" s="207">
        <v>24902.83</v>
      </c>
      <c r="BL97" s="207">
        <v>58011.73</v>
      </c>
      <c r="BM97" s="207">
        <v>90091.07</v>
      </c>
      <c r="BN97" s="207">
        <v>118639.73</v>
      </c>
      <c r="BO97" s="207">
        <v>155730.87</v>
      </c>
      <c r="BP97" s="207">
        <v>75120.98</v>
      </c>
      <c r="BQ97" s="207">
        <v>8918.9</v>
      </c>
      <c r="BR97" s="208">
        <v>8181.46</v>
      </c>
      <c r="BS97" s="207">
        <v>-38248.800000000003</v>
      </c>
      <c r="BT97" s="207">
        <v>-35179.29</v>
      </c>
      <c r="BU97" s="207">
        <v>-38444.910000000003</v>
      </c>
      <c r="BV97" s="207">
        <v>-50138.14</v>
      </c>
      <c r="BW97" s="207">
        <v>-21852.61</v>
      </c>
      <c r="BX97" s="207">
        <v>13397.82</v>
      </c>
      <c r="BY97" s="243">
        <v>56840.51</v>
      </c>
      <c r="BZ97" s="243">
        <v>96222.43</v>
      </c>
      <c r="CA97" s="203">
        <v>132948.03</v>
      </c>
      <c r="CB97" s="207">
        <v>47490.92</v>
      </c>
      <c r="CC97" s="207">
        <v>84260.64</v>
      </c>
      <c r="CD97" s="207">
        <v>46116.47</v>
      </c>
      <c r="CE97" s="207">
        <v>4494.53</v>
      </c>
      <c r="CF97" s="207">
        <v>-14564.94</v>
      </c>
      <c r="CG97" s="207">
        <v>-34491.480000000003</v>
      </c>
      <c r="CH97" s="207">
        <v>-37611.08</v>
      </c>
      <c r="CI97" s="207">
        <v>-14850.89</v>
      </c>
      <c r="CJ97" s="207">
        <v>8210.2800000000007</v>
      </c>
      <c r="CK97" s="207">
        <v>35406.15</v>
      </c>
      <c r="CL97" s="207">
        <v>58719.62</v>
      </c>
      <c r="CM97" s="207">
        <v>49912.17</v>
      </c>
      <c r="CN97" s="207">
        <v>59030.2</v>
      </c>
      <c r="CO97" s="208">
        <v>61828.89</v>
      </c>
      <c r="CP97" s="207">
        <v>27028.2</v>
      </c>
      <c r="CQ97" s="207">
        <v>3919.62</v>
      </c>
      <c r="CR97" s="207">
        <v>-7570.12</v>
      </c>
      <c r="CS97" s="207">
        <v>-13660.85</v>
      </c>
      <c r="CT97" s="207">
        <v>-10520.31</v>
      </c>
      <c r="CU97" s="207">
        <v>-4083.39</v>
      </c>
      <c r="CV97" s="207">
        <v>8767.5300000000007</v>
      </c>
      <c r="CW97" s="207">
        <v>25814.720000000001</v>
      </c>
      <c r="CX97" s="207">
        <v>39495.4</v>
      </c>
      <c r="CY97" s="207">
        <v>33316.379999999997</v>
      </c>
      <c r="CZ97" s="244">
        <v>35153.51</v>
      </c>
      <c r="DA97" s="207">
        <v>29789.85</v>
      </c>
      <c r="DB97" s="245">
        <v>10341.74</v>
      </c>
      <c r="DC97" s="245">
        <v>7742.15</v>
      </c>
      <c r="DD97" s="207">
        <v>8161.92</v>
      </c>
      <c r="DE97" s="207">
        <v>7347.97</v>
      </c>
      <c r="DF97" s="243">
        <v>9837.32</v>
      </c>
      <c r="DG97" s="207">
        <v>16961.72</v>
      </c>
      <c r="DH97" s="199">
        <v>30270.1</v>
      </c>
      <c r="DI97" s="199">
        <v>46313.88</v>
      </c>
      <c r="DJ97" s="199">
        <v>58077.69</v>
      </c>
      <c r="DK97" s="199">
        <v>74090.61</v>
      </c>
      <c r="DL97" s="199">
        <v>35691.4</v>
      </c>
      <c r="DM97" s="199">
        <v>27192.09</v>
      </c>
      <c r="DN97" s="199">
        <v>13505.68</v>
      </c>
      <c r="DO97" s="199">
        <v>-1963.57</v>
      </c>
      <c r="DP97" s="199">
        <v>-15756.91</v>
      </c>
      <c r="DQ97" s="199">
        <v>-22295.73</v>
      </c>
      <c r="DR97" s="199">
        <v>-28675.38</v>
      </c>
      <c r="DS97" s="199">
        <v>-23703.83</v>
      </c>
      <c r="DT97" s="199">
        <v>-12913.83</v>
      </c>
      <c r="DU97" s="199">
        <v>3399.02</v>
      </c>
      <c r="DV97" s="199">
        <v>16185.4</v>
      </c>
      <c r="DW97" s="199">
        <v>17750.8</v>
      </c>
      <c r="DX97" s="199">
        <v>21458.46</v>
      </c>
      <c r="DY97" s="199">
        <v>5854.26</v>
      </c>
      <c r="DZ97" s="199">
        <v>-12698.13</v>
      </c>
      <c r="EA97" s="199">
        <v>-32434.87</v>
      </c>
      <c r="EB97" s="199">
        <v>-49151.81</v>
      </c>
      <c r="EC97" s="199">
        <v>-64577.73</v>
      </c>
      <c r="ED97" s="199">
        <v>-65538.789999999994</v>
      </c>
      <c r="EE97" s="199">
        <v>-56456.21</v>
      </c>
      <c r="EF97" s="199">
        <v>-46912.61</v>
      </c>
      <c r="EG97" s="199">
        <v>-31580.92</v>
      </c>
      <c r="EH97" s="199">
        <v>-14524.14</v>
      </c>
      <c r="EI97" s="199">
        <v>-825.15</v>
      </c>
      <c r="EJ97" s="199">
        <v>2058.7399999999998</v>
      </c>
      <c r="EK97" s="199">
        <v>-5745.45</v>
      </c>
      <c r="EL97" s="199">
        <v>-24076.34</v>
      </c>
      <c r="EM97" s="199">
        <v>-45048.31</v>
      </c>
      <c r="EN97" s="199">
        <v>-61998.68</v>
      </c>
      <c r="EO97" s="199">
        <v>-64319.31</v>
      </c>
      <c r="EP97" s="199">
        <v>-65878.67</v>
      </c>
      <c r="EQ97" s="199">
        <v>-53029.919999999998</v>
      </c>
      <c r="ER97" s="199">
        <v>-38728.449999999997</v>
      </c>
      <c r="ES97" s="199">
        <v>-20208.419999999998</v>
      </c>
      <c r="ET97" s="244">
        <v>-934.04</v>
      </c>
      <c r="EU97" s="244">
        <v>13201.78</v>
      </c>
      <c r="EV97" s="244">
        <v>13775.65</v>
      </c>
      <c r="EW97" s="244">
        <v>5091.03</v>
      </c>
      <c r="EX97" s="244">
        <v>-20951.88</v>
      </c>
      <c r="EY97" s="244">
        <v>-36665.67</v>
      </c>
      <c r="EZ97" s="244">
        <v>-61160.09</v>
      </c>
      <c r="FA97" s="244">
        <v>-65454.47</v>
      </c>
      <c r="FB97" s="244">
        <v>-64441.02</v>
      </c>
      <c r="FC97" s="244">
        <v>-53959.85</v>
      </c>
      <c r="FD97" s="244">
        <v>-40389.11</v>
      </c>
      <c r="FE97" s="199">
        <v>-22802.35</v>
      </c>
      <c r="FF97" s="199">
        <v>-4870.87</v>
      </c>
      <c r="FG97" s="199">
        <v>10848.1</v>
      </c>
      <c r="FH97" s="199">
        <v>19350.689999999999</v>
      </c>
      <c r="FI97" s="199">
        <v>9831.2999999999993</v>
      </c>
      <c r="FJ97" s="199">
        <v>-2195.27</v>
      </c>
      <c r="FK97" s="199">
        <v>-9931.15</v>
      </c>
      <c r="FL97" s="199">
        <v>-13671.75</v>
      </c>
      <c r="FM97" s="199">
        <v>-12637.33</v>
      </c>
      <c r="FN97" s="199">
        <v>-10807.75</v>
      </c>
      <c r="FO97" s="199">
        <v>741.83</v>
      </c>
      <c r="FP97" s="199">
        <v>16509.22</v>
      </c>
      <c r="FQ97" s="199">
        <v>30732.1</v>
      </c>
      <c r="FR97" s="199">
        <v>43333.25</v>
      </c>
      <c r="FS97" s="199">
        <v>66065.98</v>
      </c>
      <c r="FT97" s="199">
        <v>49300.98</v>
      </c>
      <c r="FU97" s="199">
        <v>43082.97</v>
      </c>
      <c r="FV97" s="199">
        <v>27181.69</v>
      </c>
      <c r="FW97" s="199">
        <v>10794.79</v>
      </c>
      <c r="FX97" s="199">
        <v>6908.24</v>
      </c>
      <c r="FY97" s="199">
        <v>3993.53</v>
      </c>
      <c r="FZ97" s="199">
        <v>11295.96</v>
      </c>
      <c r="GA97" s="199">
        <v>23135.52</v>
      </c>
      <c r="GB97" s="199">
        <v>39854.28</v>
      </c>
      <c r="GC97" s="199">
        <v>57275.27</v>
      </c>
      <c r="GD97" s="199">
        <v>73945.89</v>
      </c>
      <c r="GE97" s="199">
        <v>90703.27</v>
      </c>
      <c r="GF97" s="199">
        <v>43941.59</v>
      </c>
      <c r="GG97" s="199">
        <v>44708.04</v>
      </c>
      <c r="GH97" s="199">
        <v>18643.419999999998</v>
      </c>
      <c r="GI97" s="199">
        <v>-9899.99</v>
      </c>
      <c r="GJ97" s="199">
        <v>-30240.53</v>
      </c>
      <c r="GK97" s="199">
        <v>-42883.24</v>
      </c>
      <c r="GL97" s="199">
        <v>-47259.03</v>
      </c>
      <c r="GM97" s="199">
        <v>-38258.81</v>
      </c>
      <c r="GN97" s="199">
        <v>-24079.51</v>
      </c>
      <c r="GO97" s="199">
        <v>-4149.1400000000003</v>
      </c>
      <c r="GP97" s="199">
        <v>15887.65</v>
      </c>
      <c r="GQ97" s="199">
        <v>35623.11</v>
      </c>
      <c r="GR97" s="199">
        <v>37653.58</v>
      </c>
      <c r="GS97" s="199">
        <v>29223.86</v>
      </c>
      <c r="GT97" s="199">
        <v>1711.53</v>
      </c>
      <c r="GU97" s="199">
        <v>-14445.58</v>
      </c>
      <c r="GV97" s="199">
        <v>-37283.03</v>
      </c>
      <c r="GW97" s="199">
        <v>-50314.57</v>
      </c>
      <c r="GX97" s="199">
        <v>-52308.06</v>
      </c>
      <c r="GY97" s="199">
        <v>-33072.9</v>
      </c>
      <c r="GZ97" s="199">
        <v>-15710.98</v>
      </c>
      <c r="HA97" s="199">
        <v>10327.84</v>
      </c>
      <c r="HB97" s="199">
        <v>33116.089999999997</v>
      </c>
      <c r="HC97" s="199">
        <f>-33116.09+33116.09+58250.93</f>
        <v>58250.93</v>
      </c>
      <c r="HD97" s="199">
        <v>61979.47</v>
      </c>
      <c r="HE97" s="199">
        <v>56866.81</v>
      </c>
      <c r="HF97" s="199">
        <v>28586.13</v>
      </c>
      <c r="HG97" s="199">
        <v>4738.2299999999996</v>
      </c>
      <c r="HH97" s="199">
        <v>-35907.160000000003</v>
      </c>
      <c r="HI97" s="199">
        <v>-48433.68</v>
      </c>
      <c r="HJ97" s="199">
        <v>-47109.42</v>
      </c>
      <c r="HK97" s="199">
        <v>-27346.92</v>
      </c>
      <c r="HL97" s="199">
        <v>-2895.76</v>
      </c>
      <c r="HM97" s="199">
        <v>25004.05</v>
      </c>
      <c r="HN97" s="199">
        <v>52200.94</v>
      </c>
      <c r="HO97" s="199">
        <v>75498.460000000006</v>
      </c>
      <c r="HP97" s="199">
        <v>70783.149999999994</v>
      </c>
      <c r="HQ97" s="199">
        <v>59638.04</v>
      </c>
      <c r="HR97" s="199">
        <v>23568.97</v>
      </c>
      <c r="HS97" s="199">
        <v>-6773.72</v>
      </c>
      <c r="HT97" s="199">
        <v>-33273.35</v>
      </c>
      <c r="HU97" s="199">
        <v>-50474.34</v>
      </c>
      <c r="HV97" s="199">
        <v>-50186.54</v>
      </c>
      <c r="HW97" s="199">
        <v>-31498.85</v>
      </c>
      <c r="HX97" s="199">
        <v>-8947.3700000000008</v>
      </c>
      <c r="HY97" s="246">
        <v>10927.33</v>
      </c>
      <c r="HZ97" s="39">
        <v>30542.12</v>
      </c>
      <c r="IA97" s="39">
        <v>46654.8</v>
      </c>
      <c r="IB97" s="39">
        <v>43493.94</v>
      </c>
      <c r="IC97" s="39">
        <v>33408.800000000003</v>
      </c>
      <c r="ID97" s="39">
        <v>15435.05</v>
      </c>
      <c r="IE97" s="39">
        <v>-2603.19</v>
      </c>
      <c r="IF97" s="39">
        <v>-25067.91</v>
      </c>
      <c r="IG97" s="39">
        <v>-37677.360000000001</v>
      </c>
      <c r="IH97" s="39">
        <v>-37895.58</v>
      </c>
      <c r="II97" s="39">
        <v>-26160.57</v>
      </c>
      <c r="IJ97" s="39">
        <v>-10555.53</v>
      </c>
      <c r="IK97" s="39">
        <v>9438.44</v>
      </c>
      <c r="IL97" s="39">
        <v>27490.52</v>
      </c>
      <c r="IM97" s="39">
        <v>43533.62</v>
      </c>
      <c r="IN97" s="39">
        <v>37545.43</v>
      </c>
      <c r="IO97" s="39">
        <v>36983.1</v>
      </c>
      <c r="IP97" s="39">
        <v>12528.35</v>
      </c>
      <c r="IQ97" s="39">
        <v>-9223.92</v>
      </c>
      <c r="IR97" s="39">
        <v>-25039.15</v>
      </c>
      <c r="IS97" s="39">
        <v>-31820.31</v>
      </c>
      <c r="IT97" s="39">
        <v>-38556.639999999999</v>
      </c>
      <c r="IU97" s="39">
        <v>-30725.07</v>
      </c>
      <c r="IV97" s="39">
        <v>-18095.810000000001</v>
      </c>
      <c r="IW97" s="39">
        <v>2917.86</v>
      </c>
      <c r="IX97" s="39">
        <v>25430.66</v>
      </c>
      <c r="IY97" s="39">
        <v>63475.27</v>
      </c>
      <c r="IZ97" s="39">
        <v>74495.55</v>
      </c>
      <c r="JA97" s="39">
        <v>47796.6</v>
      </c>
      <c r="JB97" s="39">
        <v>7341.97</v>
      </c>
      <c r="JC97" s="39">
        <v>-29881.56</v>
      </c>
      <c r="JD97" s="39">
        <v>-75068.710000000006</v>
      </c>
      <c r="JE97" s="39">
        <v>-124520.27</v>
      </c>
      <c r="JF97" s="39">
        <v>-146870.31</v>
      </c>
      <c r="JG97" s="39">
        <v>-116354.75</v>
      </c>
      <c r="JH97" s="39">
        <v>-93730.22</v>
      </c>
      <c r="JI97" s="39">
        <v>-49934.07</v>
      </c>
      <c r="JJ97" s="605"/>
      <c r="JK97" s="595"/>
      <c r="JL97" s="595"/>
      <c r="JM97" s="595"/>
      <c r="JN97" s="595"/>
      <c r="JO97" s="595"/>
      <c r="JP97" s="595"/>
      <c r="JQ97" s="595"/>
      <c r="JR97" s="595"/>
      <c r="JS97" s="595"/>
      <c r="JT97" s="595"/>
      <c r="JU97" s="595"/>
      <c r="JV97" s="595"/>
      <c r="JW97" s="606"/>
    </row>
    <row r="98" spans="1:283" x14ac:dyDescent="0.2">
      <c r="B98" s="49" t="s">
        <v>208</v>
      </c>
      <c r="D98" s="239">
        <f t="shared" ref="D98:AI98" si="222">SUM(D95:D97)</f>
        <v>43551.96</v>
      </c>
      <c r="E98" s="239">
        <f t="shared" si="222"/>
        <v>10375.190000000002</v>
      </c>
      <c r="F98" s="239">
        <f t="shared" si="222"/>
        <v>64829.06</v>
      </c>
      <c r="G98" s="239">
        <f t="shared" si="222"/>
        <v>54666.46</v>
      </c>
      <c r="H98" s="239">
        <f t="shared" si="222"/>
        <v>45680.36</v>
      </c>
      <c r="I98" s="239">
        <f t="shared" si="222"/>
        <v>3029.3</v>
      </c>
      <c r="J98" s="239">
        <f t="shared" si="222"/>
        <v>-28222.9</v>
      </c>
      <c r="K98" s="239">
        <f t="shared" si="222"/>
        <v>-47503.09</v>
      </c>
      <c r="L98" s="239">
        <f t="shared" si="222"/>
        <v>-80251.77</v>
      </c>
      <c r="M98" s="239">
        <f t="shared" si="222"/>
        <v>-71149.86</v>
      </c>
      <c r="N98" s="239">
        <f t="shared" si="222"/>
        <v>-67493.119999999995</v>
      </c>
      <c r="O98" s="239">
        <f t="shared" si="222"/>
        <v>-46885.45</v>
      </c>
      <c r="P98" s="239">
        <f t="shared" si="222"/>
        <v>-23462.87</v>
      </c>
      <c r="Q98" s="239">
        <f t="shared" si="222"/>
        <v>-3071.11</v>
      </c>
      <c r="R98" s="239">
        <f t="shared" si="222"/>
        <v>13566.24</v>
      </c>
      <c r="S98" s="239">
        <f t="shared" si="222"/>
        <v>18208.580000000002</v>
      </c>
      <c r="T98" s="239">
        <f t="shared" si="222"/>
        <v>11603.05</v>
      </c>
      <c r="U98" s="239">
        <f t="shared" si="222"/>
        <v>-2402.63</v>
      </c>
      <c r="V98" s="239">
        <f t="shared" si="222"/>
        <v>212796.13</v>
      </c>
      <c r="W98" s="239">
        <f t="shared" si="222"/>
        <v>-8766.09</v>
      </c>
      <c r="X98" s="239">
        <f t="shared" si="222"/>
        <v>-13776.77</v>
      </c>
      <c r="Y98" s="239">
        <f t="shared" si="222"/>
        <v>-45732.11</v>
      </c>
      <c r="Z98" s="239">
        <f t="shared" si="222"/>
        <v>-7254.5</v>
      </c>
      <c r="AA98" s="239">
        <f t="shared" si="222"/>
        <v>9577.41</v>
      </c>
      <c r="AB98" s="239">
        <f t="shared" si="222"/>
        <v>28391.55</v>
      </c>
      <c r="AC98" s="239">
        <f t="shared" si="222"/>
        <v>44017.22</v>
      </c>
      <c r="AD98" s="239">
        <f t="shared" si="222"/>
        <v>59150.93</v>
      </c>
      <c r="AE98" s="239">
        <f t="shared" si="222"/>
        <v>-17534.570000000007</v>
      </c>
      <c r="AF98" s="239">
        <f t="shared" si="222"/>
        <v>28712.13</v>
      </c>
      <c r="AG98" s="239">
        <f t="shared" si="222"/>
        <v>14567.67</v>
      </c>
      <c r="AH98" s="239">
        <f t="shared" si="222"/>
        <v>-4297.1099999999997</v>
      </c>
      <c r="AI98" s="239">
        <f t="shared" si="222"/>
        <v>-13862.94</v>
      </c>
      <c r="AJ98" s="239">
        <f t="shared" ref="AJ98:BQ98" si="223">SUM(AJ95:AJ97)</f>
        <v>-19407.310000000001</v>
      </c>
      <c r="AK98" s="239">
        <f t="shared" si="223"/>
        <v>-12742.29</v>
      </c>
      <c r="AL98" s="239">
        <f t="shared" si="223"/>
        <v>-1775.13</v>
      </c>
      <c r="AM98" s="239">
        <f t="shared" si="223"/>
        <v>12383.95</v>
      </c>
      <c r="AN98" s="239">
        <f t="shared" si="223"/>
        <v>29635.54</v>
      </c>
      <c r="AO98" s="239">
        <f t="shared" si="223"/>
        <v>45741.59</v>
      </c>
      <c r="AP98" s="239">
        <f t="shared" si="223"/>
        <v>57844.97</v>
      </c>
      <c r="AQ98" s="239">
        <f t="shared" si="223"/>
        <v>-27265.009999999995</v>
      </c>
      <c r="AR98" s="239">
        <f t="shared" si="223"/>
        <v>30786.01</v>
      </c>
      <c r="AS98" s="239">
        <f t="shared" si="223"/>
        <v>36422.92</v>
      </c>
      <c r="AT98" s="239">
        <f t="shared" si="223"/>
        <v>21184.7</v>
      </c>
      <c r="AU98" s="239">
        <f t="shared" si="223"/>
        <v>9116.7900000000009</v>
      </c>
      <c r="AV98" s="239">
        <f t="shared" si="223"/>
        <v>15549.4</v>
      </c>
      <c r="AW98" s="239">
        <f t="shared" si="223"/>
        <v>-20327.88</v>
      </c>
      <c r="AX98" s="239">
        <f t="shared" si="223"/>
        <v>77305.38</v>
      </c>
      <c r="AY98" s="239">
        <f t="shared" si="223"/>
        <v>-277146.25</v>
      </c>
      <c r="AZ98" s="239">
        <f t="shared" si="223"/>
        <v>51458.78</v>
      </c>
      <c r="BA98" s="239">
        <f t="shared" si="223"/>
        <v>71764.03</v>
      </c>
      <c r="BB98" s="239">
        <f t="shared" si="223"/>
        <v>85503.28</v>
      </c>
      <c r="BC98" s="239">
        <f t="shared" si="223"/>
        <v>-136486.03</v>
      </c>
      <c r="BD98" s="239">
        <f t="shared" si="223"/>
        <v>48528.47</v>
      </c>
      <c r="BE98" s="239">
        <f t="shared" si="223"/>
        <v>30527.32</v>
      </c>
      <c r="BF98" s="239">
        <f t="shared" si="223"/>
        <v>32785.129999999997</v>
      </c>
      <c r="BG98" s="239">
        <f t="shared" si="223"/>
        <v>17252.669999999998</v>
      </c>
      <c r="BH98" s="239">
        <f t="shared" si="223"/>
        <v>3550.12</v>
      </c>
      <c r="BI98" s="239">
        <f t="shared" si="223"/>
        <v>-3492.62</v>
      </c>
      <c r="BJ98" s="239">
        <f t="shared" si="223"/>
        <v>4971.5600000000004</v>
      </c>
      <c r="BK98" s="239">
        <f t="shared" si="223"/>
        <v>24902.83</v>
      </c>
      <c r="BL98" s="239">
        <f t="shared" si="223"/>
        <v>58011.73</v>
      </c>
      <c r="BM98" s="239">
        <f t="shared" si="223"/>
        <v>90091.07</v>
      </c>
      <c r="BN98" s="239">
        <f t="shared" si="223"/>
        <v>118698.89</v>
      </c>
      <c r="BO98" s="239">
        <f t="shared" si="223"/>
        <v>-257852.13</v>
      </c>
      <c r="BP98" s="239">
        <f t="shared" si="223"/>
        <v>75120.98</v>
      </c>
      <c r="BQ98" s="239">
        <f t="shared" si="223"/>
        <v>8918.9</v>
      </c>
      <c r="BR98" s="239">
        <f>ROUND(SUM(BR95:BR97),2)</f>
        <v>8181.46</v>
      </c>
      <c r="BS98" s="239">
        <f t="shared" ref="BS98:ED98" si="224">ROUND(SUM(BS95:BS97),2)</f>
        <v>-38248.800000000003</v>
      </c>
      <c r="BT98" s="239">
        <f t="shared" si="224"/>
        <v>-35179.29</v>
      </c>
      <c r="BU98" s="239">
        <f t="shared" si="224"/>
        <v>-38444.910000000003</v>
      </c>
      <c r="BV98" s="239">
        <f t="shared" si="224"/>
        <v>-50138.14</v>
      </c>
      <c r="BW98" s="239">
        <f t="shared" si="224"/>
        <v>-21852.61</v>
      </c>
      <c r="BX98" s="239">
        <f t="shared" si="224"/>
        <v>13397.82</v>
      </c>
      <c r="BY98" s="239">
        <f t="shared" si="224"/>
        <v>56840.51</v>
      </c>
      <c r="BZ98" s="239">
        <f t="shared" si="224"/>
        <v>96222.43</v>
      </c>
      <c r="CA98" s="239">
        <f t="shared" si="224"/>
        <v>-81945.97</v>
      </c>
      <c r="CB98" s="239">
        <f t="shared" si="224"/>
        <v>47490.92</v>
      </c>
      <c r="CC98" s="239">
        <f t="shared" si="224"/>
        <v>84260.64</v>
      </c>
      <c r="CD98" s="239">
        <f t="shared" si="224"/>
        <v>46116.47</v>
      </c>
      <c r="CE98" s="239">
        <f t="shared" si="224"/>
        <v>4494.53</v>
      </c>
      <c r="CF98" s="239">
        <f t="shared" si="224"/>
        <v>-14564.94</v>
      </c>
      <c r="CG98" s="239">
        <f t="shared" si="224"/>
        <v>-34491.480000000003</v>
      </c>
      <c r="CH98" s="239">
        <f t="shared" si="224"/>
        <v>-37611.08</v>
      </c>
      <c r="CI98" s="210">
        <f t="shared" si="224"/>
        <v>-14850.89</v>
      </c>
      <c r="CJ98" s="239">
        <f t="shared" si="224"/>
        <v>8210.2800000000007</v>
      </c>
      <c r="CK98" s="239">
        <f t="shared" si="224"/>
        <v>35406.15</v>
      </c>
      <c r="CL98" s="239">
        <f t="shared" si="224"/>
        <v>58719.62</v>
      </c>
      <c r="CM98" s="239">
        <f t="shared" si="224"/>
        <v>-181108.83</v>
      </c>
      <c r="CN98" s="239">
        <f t="shared" si="224"/>
        <v>59030.2</v>
      </c>
      <c r="CO98" s="239">
        <f t="shared" si="224"/>
        <v>61828.89</v>
      </c>
      <c r="CP98" s="239">
        <f t="shared" si="224"/>
        <v>27028.2</v>
      </c>
      <c r="CQ98" s="239">
        <f t="shared" si="224"/>
        <v>3919.62</v>
      </c>
      <c r="CR98" s="239">
        <f t="shared" si="224"/>
        <v>-7570.12</v>
      </c>
      <c r="CS98" s="239">
        <f t="shared" si="224"/>
        <v>-13660.85</v>
      </c>
      <c r="CT98" s="239">
        <f t="shared" si="224"/>
        <v>-10520.31</v>
      </c>
      <c r="CU98" s="239">
        <f t="shared" si="224"/>
        <v>-23944.65</v>
      </c>
      <c r="CV98" s="239">
        <f t="shared" si="224"/>
        <v>8767.5300000000007</v>
      </c>
      <c r="CW98" s="239">
        <f t="shared" si="224"/>
        <v>25814.720000000001</v>
      </c>
      <c r="CX98" s="239">
        <f t="shared" si="224"/>
        <v>39495.4</v>
      </c>
      <c r="CY98" s="239">
        <f t="shared" si="224"/>
        <v>-191323.62</v>
      </c>
      <c r="CZ98" s="239">
        <f t="shared" si="224"/>
        <v>35153.51</v>
      </c>
      <c r="DA98" s="239">
        <f t="shared" si="224"/>
        <v>29789.85</v>
      </c>
      <c r="DB98" s="239">
        <f t="shared" si="224"/>
        <v>10341.74</v>
      </c>
      <c r="DC98" s="239">
        <f t="shared" si="224"/>
        <v>7742.15</v>
      </c>
      <c r="DD98" s="239">
        <f t="shared" si="224"/>
        <v>8161.92</v>
      </c>
      <c r="DE98" s="239">
        <f t="shared" si="224"/>
        <v>7347.97</v>
      </c>
      <c r="DF98" s="239">
        <f t="shared" si="224"/>
        <v>9837.32</v>
      </c>
      <c r="DG98" s="239">
        <f t="shared" si="224"/>
        <v>16961.72</v>
      </c>
      <c r="DH98" s="239">
        <f t="shared" si="224"/>
        <v>30270.1</v>
      </c>
      <c r="DI98" s="239">
        <f t="shared" si="224"/>
        <v>46313.88</v>
      </c>
      <c r="DJ98" s="239">
        <f t="shared" si="224"/>
        <v>58077.69</v>
      </c>
      <c r="DK98" s="239">
        <f t="shared" si="224"/>
        <v>74090.61</v>
      </c>
      <c r="DL98" s="231">
        <f t="shared" si="224"/>
        <v>-323196.59999999998</v>
      </c>
      <c r="DM98" s="231">
        <f t="shared" si="224"/>
        <v>27192.09</v>
      </c>
      <c r="DN98" s="231">
        <f t="shared" si="224"/>
        <v>13505.68</v>
      </c>
      <c r="DO98" s="231">
        <f t="shared" si="224"/>
        <v>-1963.57</v>
      </c>
      <c r="DP98" s="231">
        <f t="shared" si="224"/>
        <v>-15756.91</v>
      </c>
      <c r="DQ98" s="231">
        <f t="shared" si="224"/>
        <v>-22295.73</v>
      </c>
      <c r="DR98" s="231">
        <f t="shared" si="224"/>
        <v>-28675.38</v>
      </c>
      <c r="DS98" s="231">
        <f t="shared" si="224"/>
        <v>-23703.83</v>
      </c>
      <c r="DT98" s="231">
        <f t="shared" si="224"/>
        <v>-12913.83</v>
      </c>
      <c r="DU98" s="231">
        <f t="shared" si="224"/>
        <v>3399.02</v>
      </c>
      <c r="DV98" s="231">
        <f t="shared" si="224"/>
        <v>16185.4</v>
      </c>
      <c r="DW98" s="231">
        <f t="shared" si="224"/>
        <v>17750.8</v>
      </c>
      <c r="DX98" s="231">
        <f t="shared" si="224"/>
        <v>21458.46</v>
      </c>
      <c r="DY98" s="231">
        <f t="shared" si="224"/>
        <v>5854.26</v>
      </c>
      <c r="DZ98" s="231">
        <f t="shared" si="224"/>
        <v>-12698.13</v>
      </c>
      <c r="EA98" s="231">
        <f t="shared" si="224"/>
        <v>-32434.87</v>
      </c>
      <c r="EB98" s="231">
        <f t="shared" si="224"/>
        <v>-49151.81</v>
      </c>
      <c r="EC98" s="231">
        <f t="shared" si="224"/>
        <v>-64577.73</v>
      </c>
      <c r="ED98" s="231">
        <f t="shared" si="224"/>
        <v>-65538.789999999994</v>
      </c>
      <c r="EE98" s="231">
        <f t="shared" ref="EE98:GP98" si="225">ROUND(SUM(EE95:EE97),2)</f>
        <v>-56456.21</v>
      </c>
      <c r="EF98" s="231">
        <f t="shared" si="225"/>
        <v>-46912.61</v>
      </c>
      <c r="EG98" s="231">
        <f t="shared" si="225"/>
        <v>-31580.92</v>
      </c>
      <c r="EH98" s="231">
        <f t="shared" si="225"/>
        <v>-14524.14</v>
      </c>
      <c r="EI98" s="231">
        <f t="shared" si="225"/>
        <v>-825.15</v>
      </c>
      <c r="EJ98" s="231">
        <f t="shared" si="225"/>
        <v>2058.7399999999998</v>
      </c>
      <c r="EK98" s="231">
        <f t="shared" si="225"/>
        <v>-5745.45</v>
      </c>
      <c r="EL98" s="231">
        <f t="shared" si="225"/>
        <v>-24076.34</v>
      </c>
      <c r="EM98" s="231">
        <f t="shared" si="225"/>
        <v>-45048.31</v>
      </c>
      <c r="EN98" s="231">
        <f t="shared" si="225"/>
        <v>-61998.68</v>
      </c>
      <c r="EO98" s="231">
        <f t="shared" si="225"/>
        <v>-64319.31</v>
      </c>
      <c r="EP98" s="231">
        <f t="shared" si="225"/>
        <v>-65878.67</v>
      </c>
      <c r="EQ98" s="231">
        <f t="shared" si="225"/>
        <v>-53029.919999999998</v>
      </c>
      <c r="ER98" s="231">
        <f t="shared" si="225"/>
        <v>-38728.449999999997</v>
      </c>
      <c r="ES98" s="231">
        <f t="shared" si="225"/>
        <v>-20208.419999999998</v>
      </c>
      <c r="ET98" s="231">
        <f t="shared" si="225"/>
        <v>-934.04</v>
      </c>
      <c r="EU98" s="231">
        <f t="shared" si="225"/>
        <v>13201.78</v>
      </c>
      <c r="EV98" s="231">
        <f t="shared" si="225"/>
        <v>13775.65</v>
      </c>
      <c r="EW98" s="231">
        <f t="shared" si="225"/>
        <v>5091.03</v>
      </c>
      <c r="EX98" s="231">
        <f t="shared" si="225"/>
        <v>-20951.88</v>
      </c>
      <c r="EY98" s="231">
        <f t="shared" si="225"/>
        <v>-36665.67</v>
      </c>
      <c r="EZ98" s="231">
        <f t="shared" si="225"/>
        <v>-61160.09</v>
      </c>
      <c r="FA98" s="231">
        <f t="shared" si="225"/>
        <v>-65454.47</v>
      </c>
      <c r="FB98" s="231">
        <f t="shared" si="225"/>
        <v>-64441.02</v>
      </c>
      <c r="FC98" s="231">
        <f t="shared" si="225"/>
        <v>-53959.85</v>
      </c>
      <c r="FD98" s="231">
        <f t="shared" si="225"/>
        <v>-40389.11</v>
      </c>
      <c r="FE98" s="231">
        <f t="shared" si="225"/>
        <v>-22802.35</v>
      </c>
      <c r="FF98" s="231">
        <f t="shared" si="225"/>
        <v>-4870.87</v>
      </c>
      <c r="FG98" s="231">
        <f t="shared" si="225"/>
        <v>10848.1</v>
      </c>
      <c r="FH98" s="231">
        <f t="shared" si="225"/>
        <v>19350.689999999999</v>
      </c>
      <c r="FI98" s="231">
        <f t="shared" si="225"/>
        <v>9831.2999999999993</v>
      </c>
      <c r="FJ98" s="231">
        <f t="shared" si="225"/>
        <v>-2195.27</v>
      </c>
      <c r="FK98" s="231">
        <f t="shared" si="225"/>
        <v>-9931.15</v>
      </c>
      <c r="FL98" s="231">
        <f t="shared" si="225"/>
        <v>-13671.75</v>
      </c>
      <c r="FM98" s="231">
        <f t="shared" si="225"/>
        <v>-12637.33</v>
      </c>
      <c r="FN98" s="231">
        <f t="shared" si="225"/>
        <v>-10807.75</v>
      </c>
      <c r="FO98" s="231">
        <f t="shared" si="225"/>
        <v>741.83</v>
      </c>
      <c r="FP98" s="231">
        <f t="shared" si="225"/>
        <v>16509.22</v>
      </c>
      <c r="FQ98" s="231">
        <f t="shared" si="225"/>
        <v>30732.1</v>
      </c>
      <c r="FR98" s="231">
        <f t="shared" si="225"/>
        <v>43333.25</v>
      </c>
      <c r="FS98" s="231">
        <f t="shared" si="225"/>
        <v>66065.98</v>
      </c>
      <c r="FT98" s="231">
        <f t="shared" si="225"/>
        <v>275938.98</v>
      </c>
      <c r="FU98" s="231">
        <f t="shared" si="225"/>
        <v>43082.97</v>
      </c>
      <c r="FV98" s="231">
        <f t="shared" si="225"/>
        <v>27181.69</v>
      </c>
      <c r="FW98" s="231">
        <f t="shared" si="225"/>
        <v>10794.79</v>
      </c>
      <c r="FX98" s="231">
        <f t="shared" si="225"/>
        <v>6908.24</v>
      </c>
      <c r="FY98" s="231">
        <f t="shared" si="225"/>
        <v>3993.53</v>
      </c>
      <c r="FZ98" s="231">
        <f t="shared" si="225"/>
        <v>11295.96</v>
      </c>
      <c r="GA98" s="231">
        <f t="shared" si="225"/>
        <v>23135.52</v>
      </c>
      <c r="GB98" s="231">
        <f t="shared" si="225"/>
        <v>39854.28</v>
      </c>
      <c r="GC98" s="231">
        <f t="shared" si="225"/>
        <v>57275.27</v>
      </c>
      <c r="GD98" s="231">
        <f t="shared" si="225"/>
        <v>73945.89</v>
      </c>
      <c r="GE98" s="231">
        <f t="shared" si="225"/>
        <v>90703.27</v>
      </c>
      <c r="GF98" s="231">
        <f t="shared" si="225"/>
        <v>11539.59</v>
      </c>
      <c r="GG98" s="231">
        <f t="shared" si="225"/>
        <v>44708.04</v>
      </c>
      <c r="GH98" s="231">
        <f t="shared" si="225"/>
        <v>18643.419999999998</v>
      </c>
      <c r="GI98" s="231">
        <f t="shared" si="225"/>
        <v>-9899.99</v>
      </c>
      <c r="GJ98" s="231">
        <f t="shared" si="225"/>
        <v>-30240.53</v>
      </c>
      <c r="GK98" s="231">
        <f t="shared" si="225"/>
        <v>-42883.24</v>
      </c>
      <c r="GL98" s="231">
        <f t="shared" si="225"/>
        <v>-47259.03</v>
      </c>
      <c r="GM98" s="231">
        <f t="shared" si="225"/>
        <v>-38258.81</v>
      </c>
      <c r="GN98" s="231">
        <f t="shared" si="225"/>
        <v>-24079.51</v>
      </c>
      <c r="GO98" s="231">
        <f t="shared" si="225"/>
        <v>-4149.1400000000003</v>
      </c>
      <c r="GP98" s="231">
        <f t="shared" si="225"/>
        <v>15887.65</v>
      </c>
      <c r="GQ98" s="231">
        <f t="shared" ref="GQ98:IX98" si="226">ROUND(SUM(GQ95:GQ97),2)</f>
        <v>35623.11</v>
      </c>
      <c r="GR98" s="231">
        <f t="shared" si="226"/>
        <v>37653.58</v>
      </c>
      <c r="GS98" s="231">
        <f t="shared" si="226"/>
        <v>29223.86</v>
      </c>
      <c r="GT98" s="231">
        <f t="shared" si="226"/>
        <v>1711.53</v>
      </c>
      <c r="GU98" s="231">
        <f t="shared" si="226"/>
        <v>-14445.58</v>
      </c>
      <c r="GV98" s="231">
        <f t="shared" si="226"/>
        <v>-37283.03</v>
      </c>
      <c r="GW98" s="231">
        <f t="shared" si="226"/>
        <v>-50314.57</v>
      </c>
      <c r="GX98" s="231">
        <f t="shared" si="226"/>
        <v>-52308.06</v>
      </c>
      <c r="GY98" s="231">
        <f t="shared" si="226"/>
        <v>-33072.9</v>
      </c>
      <c r="GZ98" s="231">
        <f t="shared" si="226"/>
        <v>-15710.98</v>
      </c>
      <c r="HA98" s="231">
        <f t="shared" si="226"/>
        <v>10327.84</v>
      </c>
      <c r="HB98" s="231">
        <f t="shared" si="226"/>
        <v>33116.089999999997</v>
      </c>
      <c r="HC98" s="231">
        <f t="shared" si="226"/>
        <v>58250.93</v>
      </c>
      <c r="HD98" s="231">
        <f t="shared" si="226"/>
        <v>61979.47</v>
      </c>
      <c r="HE98" s="231">
        <f t="shared" si="226"/>
        <v>56866.81</v>
      </c>
      <c r="HF98" s="231">
        <f t="shared" si="226"/>
        <v>28586.13</v>
      </c>
      <c r="HG98" s="231">
        <f t="shared" si="226"/>
        <v>4738.2299999999996</v>
      </c>
      <c r="HH98" s="231">
        <f t="shared" si="226"/>
        <v>-35907.160000000003</v>
      </c>
      <c r="HI98" s="231">
        <f t="shared" si="226"/>
        <v>-48433.68</v>
      </c>
      <c r="HJ98" s="231">
        <f t="shared" si="226"/>
        <v>-47109.42</v>
      </c>
      <c r="HK98" s="231">
        <f t="shared" si="226"/>
        <v>-27346.92</v>
      </c>
      <c r="HL98" s="231">
        <f t="shared" si="226"/>
        <v>-2895.76</v>
      </c>
      <c r="HM98" s="231">
        <f t="shared" si="226"/>
        <v>25004.05</v>
      </c>
      <c r="HN98" s="231">
        <f t="shared" si="226"/>
        <v>52200.94</v>
      </c>
      <c r="HO98" s="231">
        <f t="shared" si="226"/>
        <v>75498.460000000006</v>
      </c>
      <c r="HP98" s="231">
        <f t="shared" si="226"/>
        <v>70783.149999999994</v>
      </c>
      <c r="HQ98" s="231">
        <f t="shared" si="226"/>
        <v>59638.04</v>
      </c>
      <c r="HR98" s="231">
        <f t="shared" si="226"/>
        <v>23568.97</v>
      </c>
      <c r="HS98" s="231">
        <f t="shared" si="226"/>
        <v>-6773.72</v>
      </c>
      <c r="HT98" s="231">
        <f t="shared" si="226"/>
        <v>-33273.35</v>
      </c>
      <c r="HU98" s="231">
        <f t="shared" si="226"/>
        <v>-50474.34</v>
      </c>
      <c r="HV98" s="231">
        <f t="shared" si="226"/>
        <v>-50186.54</v>
      </c>
      <c r="HW98" s="231">
        <f t="shared" si="226"/>
        <v>-31498.85</v>
      </c>
      <c r="HX98" s="231">
        <f t="shared" si="226"/>
        <v>-8947.3700000000008</v>
      </c>
      <c r="HY98" s="231">
        <f t="shared" si="226"/>
        <v>10927.33</v>
      </c>
      <c r="HZ98" s="231">
        <f t="shared" si="226"/>
        <v>30542.12</v>
      </c>
      <c r="IA98" s="231">
        <f t="shared" si="226"/>
        <v>46654.8</v>
      </c>
      <c r="IB98" s="231">
        <f t="shared" si="226"/>
        <v>23042.799999999999</v>
      </c>
      <c r="IC98" s="231">
        <f t="shared" si="226"/>
        <v>33408.800000000003</v>
      </c>
      <c r="ID98" s="231">
        <f t="shared" si="226"/>
        <v>15435.05</v>
      </c>
      <c r="IE98" s="231">
        <f t="shared" si="226"/>
        <v>-2603.19</v>
      </c>
      <c r="IF98" s="231">
        <f t="shared" si="226"/>
        <v>-25067.91</v>
      </c>
      <c r="IG98" s="231">
        <f t="shared" si="226"/>
        <v>-37677.360000000001</v>
      </c>
      <c r="IH98" s="231">
        <f t="shared" si="226"/>
        <v>-37895.58</v>
      </c>
      <c r="II98" s="231">
        <f t="shared" si="226"/>
        <v>-26160.57</v>
      </c>
      <c r="IJ98" s="231">
        <f t="shared" si="226"/>
        <v>-10555.53</v>
      </c>
      <c r="IK98" s="231">
        <f t="shared" si="226"/>
        <v>9438.44</v>
      </c>
      <c r="IL98" s="231">
        <f t="shared" si="226"/>
        <v>27490.52</v>
      </c>
      <c r="IM98" s="231">
        <f t="shared" si="226"/>
        <v>43533.62</v>
      </c>
      <c r="IN98" s="231">
        <f t="shared" si="226"/>
        <v>33511.35</v>
      </c>
      <c r="IO98" s="231">
        <f t="shared" si="226"/>
        <v>36983.1</v>
      </c>
      <c r="IP98" s="231">
        <f t="shared" si="226"/>
        <v>12528.35</v>
      </c>
      <c r="IQ98" s="231">
        <f t="shared" si="226"/>
        <v>-9223.92</v>
      </c>
      <c r="IR98" s="231">
        <f t="shared" si="226"/>
        <v>-25039.15</v>
      </c>
      <c r="IS98" s="231">
        <f t="shared" si="226"/>
        <v>-31820.31</v>
      </c>
      <c r="IT98" s="231">
        <f t="shared" si="226"/>
        <v>-38556.639999999999</v>
      </c>
      <c r="IU98" s="231">
        <f t="shared" si="226"/>
        <v>-30725.07</v>
      </c>
      <c r="IV98" s="231">
        <f t="shared" si="226"/>
        <v>-18095.810000000001</v>
      </c>
      <c r="IW98" s="231">
        <f t="shared" si="226"/>
        <v>2917.86</v>
      </c>
      <c r="IX98" s="231">
        <f t="shared" si="226"/>
        <v>25430.66</v>
      </c>
      <c r="IY98" s="231">
        <f t="shared" ref="IY98:JI98" si="227">ROUND(SUM(IY95:IY97),2)</f>
        <v>63475.27</v>
      </c>
      <c r="IZ98" s="231">
        <f t="shared" si="227"/>
        <v>70966.84</v>
      </c>
      <c r="JA98" s="231">
        <f t="shared" si="227"/>
        <v>47796.6</v>
      </c>
      <c r="JB98" s="231">
        <f t="shared" si="227"/>
        <v>7341.97</v>
      </c>
      <c r="JC98" s="231">
        <f t="shared" si="227"/>
        <v>-29881.56</v>
      </c>
      <c r="JD98" s="231">
        <f t="shared" si="227"/>
        <v>-75068.710000000006</v>
      </c>
      <c r="JE98" s="231">
        <f t="shared" si="227"/>
        <v>-124520.27</v>
      </c>
      <c r="JF98" s="231">
        <f t="shared" si="227"/>
        <v>-146870.31</v>
      </c>
      <c r="JG98" s="231">
        <f t="shared" si="227"/>
        <v>-116354.75</v>
      </c>
      <c r="JH98" s="231">
        <f t="shared" si="227"/>
        <v>-93730.22</v>
      </c>
      <c r="JI98" s="231">
        <f t="shared" si="227"/>
        <v>-49934.07</v>
      </c>
      <c r="JJ98" s="603"/>
      <c r="JK98" s="594"/>
      <c r="JL98" s="594"/>
      <c r="JM98" s="594"/>
      <c r="JN98" s="594"/>
      <c r="JO98" s="594"/>
      <c r="JP98" s="594"/>
      <c r="JQ98" s="594"/>
      <c r="JR98" s="594"/>
      <c r="JS98" s="594"/>
      <c r="JT98" s="594"/>
      <c r="JU98" s="594"/>
      <c r="JV98" s="594"/>
      <c r="JW98" s="604"/>
    </row>
    <row r="99" spans="1:283" x14ac:dyDescent="0.2">
      <c r="B99" s="49" t="s">
        <v>209</v>
      </c>
      <c r="D99" s="76">
        <f t="shared" ref="D99:AB99" si="228">+D94+D98</f>
        <v>-10375.190000000002</v>
      </c>
      <c r="E99" s="76">
        <f t="shared" si="228"/>
        <v>0</v>
      </c>
      <c r="F99" s="76">
        <f t="shared" si="228"/>
        <v>64829.06</v>
      </c>
      <c r="G99" s="76">
        <f t="shared" si="228"/>
        <v>119495.51999999999</v>
      </c>
      <c r="H99" s="76">
        <f t="shared" si="228"/>
        <v>165175.88</v>
      </c>
      <c r="I99" s="76">
        <f t="shared" si="228"/>
        <v>168205.18</v>
      </c>
      <c r="J99" s="76">
        <f t="shared" si="228"/>
        <v>139982.28</v>
      </c>
      <c r="K99" s="76">
        <f t="shared" si="228"/>
        <v>92479.19</v>
      </c>
      <c r="L99" s="76">
        <f t="shared" si="228"/>
        <v>12227.419999999998</v>
      </c>
      <c r="M99" s="76">
        <f t="shared" si="228"/>
        <v>-58922.44</v>
      </c>
      <c r="N99" s="76">
        <f t="shared" si="228"/>
        <v>-126415.56</v>
      </c>
      <c r="O99" s="76">
        <f t="shared" si="228"/>
        <v>-173301.01</v>
      </c>
      <c r="P99" s="76">
        <f t="shared" si="228"/>
        <v>-196763.88</v>
      </c>
      <c r="Q99" s="76">
        <f t="shared" si="228"/>
        <v>-199834.99</v>
      </c>
      <c r="R99" s="76">
        <f t="shared" si="228"/>
        <v>-186268.75</v>
      </c>
      <c r="S99" s="76">
        <f t="shared" si="228"/>
        <v>-168060.16999999998</v>
      </c>
      <c r="T99" s="76">
        <f t="shared" si="228"/>
        <v>-156457.12000000002</v>
      </c>
      <c r="U99" s="76">
        <f t="shared" si="228"/>
        <v>-158859.75</v>
      </c>
      <c r="V99" s="76">
        <f t="shared" si="228"/>
        <v>53936.380000000005</v>
      </c>
      <c r="W99" s="76">
        <f t="shared" si="228"/>
        <v>45170.289999999994</v>
      </c>
      <c r="X99" s="76">
        <f t="shared" si="228"/>
        <v>31393.52</v>
      </c>
      <c r="Y99" s="76">
        <f t="shared" si="228"/>
        <v>-14338.59</v>
      </c>
      <c r="Z99" s="76">
        <f t="shared" si="228"/>
        <v>-21593.09</v>
      </c>
      <c r="AA99" s="76">
        <f t="shared" si="228"/>
        <v>-12015.68</v>
      </c>
      <c r="AB99" s="76">
        <f t="shared" si="228"/>
        <v>16375.869999999999</v>
      </c>
      <c r="AC99" s="76">
        <f>+AC94+AC98</f>
        <v>60393.09</v>
      </c>
      <c r="AD99" s="76">
        <f>+AD94+AD98</f>
        <v>119544.01999999999</v>
      </c>
      <c r="AE99" s="76">
        <f t="shared" ref="AE99:AP99" si="229">+AE94+AE98</f>
        <v>102009.44999999998</v>
      </c>
      <c r="AF99" s="76">
        <f t="shared" si="229"/>
        <v>130721.57999999999</v>
      </c>
      <c r="AG99" s="76">
        <f t="shared" si="229"/>
        <v>145289.25</v>
      </c>
      <c r="AH99" s="76">
        <f t="shared" si="229"/>
        <v>140992.14000000001</v>
      </c>
      <c r="AI99" s="76">
        <f t="shared" si="229"/>
        <v>127129.20000000001</v>
      </c>
      <c r="AJ99" s="76">
        <f t="shared" si="229"/>
        <v>107721.89000000001</v>
      </c>
      <c r="AK99" s="76">
        <f t="shared" si="229"/>
        <v>94979.6</v>
      </c>
      <c r="AL99" s="76">
        <f t="shared" si="229"/>
        <v>93204.47</v>
      </c>
      <c r="AM99" s="76">
        <f t="shared" si="229"/>
        <v>105588.42</v>
      </c>
      <c r="AN99" s="76">
        <f t="shared" si="229"/>
        <v>135223.96</v>
      </c>
      <c r="AO99" s="76">
        <f t="shared" si="229"/>
        <v>180965.55</v>
      </c>
      <c r="AP99" s="76">
        <f t="shared" si="229"/>
        <v>238810.52</v>
      </c>
      <c r="AQ99" s="76">
        <f>+AQ94+AQ98</f>
        <v>211545.51</v>
      </c>
      <c r="AR99" s="76">
        <f>+AR94+AR98</f>
        <v>242331.52000000002</v>
      </c>
      <c r="AS99" s="76">
        <f>+AS94+AS98</f>
        <v>278754.44</v>
      </c>
      <c r="AT99" s="76">
        <f t="shared" ref="AT99:BQ99" si="230">+AT94+AT98</f>
        <v>299939.14</v>
      </c>
      <c r="AU99" s="76">
        <f t="shared" si="230"/>
        <v>309055.93</v>
      </c>
      <c r="AV99" s="76">
        <f t="shared" si="230"/>
        <v>324605.33</v>
      </c>
      <c r="AW99" s="76">
        <f t="shared" si="230"/>
        <v>304277.45</v>
      </c>
      <c r="AX99" s="76">
        <f t="shared" si="230"/>
        <v>381582.83</v>
      </c>
      <c r="AY99" s="76">
        <f t="shared" si="230"/>
        <v>104436.58000000002</v>
      </c>
      <c r="AZ99" s="162">
        <f t="shared" si="230"/>
        <v>155895.36000000002</v>
      </c>
      <c r="BA99" s="162">
        <f t="shared" si="230"/>
        <v>227659.39</v>
      </c>
      <c r="BB99" s="162">
        <f t="shared" si="230"/>
        <v>313162.67000000004</v>
      </c>
      <c r="BC99" s="162">
        <f t="shared" si="230"/>
        <v>176676.64000000004</v>
      </c>
      <c r="BD99" s="162">
        <f t="shared" si="230"/>
        <v>225205.11000000004</v>
      </c>
      <c r="BE99" s="162">
        <f t="shared" si="230"/>
        <v>255732.43000000005</v>
      </c>
      <c r="BF99" s="162">
        <f t="shared" si="230"/>
        <v>288517.56000000006</v>
      </c>
      <c r="BG99" s="162">
        <f t="shared" si="230"/>
        <v>305770.23000000004</v>
      </c>
      <c r="BH99" s="162">
        <f t="shared" si="230"/>
        <v>309320.35000000003</v>
      </c>
      <c r="BI99" s="162">
        <f t="shared" si="230"/>
        <v>305827.73000000004</v>
      </c>
      <c r="BJ99" s="162">
        <f t="shared" si="230"/>
        <v>310799.29000000004</v>
      </c>
      <c r="BK99" s="162">
        <f t="shared" si="230"/>
        <v>335702.12000000005</v>
      </c>
      <c r="BL99" s="162">
        <f t="shared" si="230"/>
        <v>393713.85000000003</v>
      </c>
      <c r="BM99" s="162">
        <f t="shared" si="230"/>
        <v>483804.92000000004</v>
      </c>
      <c r="BN99" s="162">
        <f t="shared" si="230"/>
        <v>602503.81000000006</v>
      </c>
      <c r="BO99" s="162">
        <f t="shared" si="230"/>
        <v>344651.68000000005</v>
      </c>
      <c r="BP99" s="162">
        <f t="shared" si="230"/>
        <v>419772.66000000003</v>
      </c>
      <c r="BQ99" s="162">
        <f t="shared" si="230"/>
        <v>428691.56000000006</v>
      </c>
      <c r="BR99" s="162">
        <f>ROUND(+BR94+BR98,2)</f>
        <v>436873.02</v>
      </c>
      <c r="BS99" s="162">
        <f t="shared" ref="BS99:ED99" si="231">ROUND(+BS94+BS98,2)</f>
        <v>398624.22</v>
      </c>
      <c r="BT99" s="162">
        <f t="shared" si="231"/>
        <v>363444.93</v>
      </c>
      <c r="BU99" s="162">
        <f t="shared" si="231"/>
        <v>325000.02</v>
      </c>
      <c r="BV99" s="162">
        <f t="shared" si="231"/>
        <v>274861.88</v>
      </c>
      <c r="BW99" s="162">
        <f t="shared" si="231"/>
        <v>253009.27</v>
      </c>
      <c r="BX99" s="162">
        <f t="shared" si="231"/>
        <v>266407.09000000003</v>
      </c>
      <c r="BY99" s="162">
        <f t="shared" si="231"/>
        <v>323247.59999999998</v>
      </c>
      <c r="BZ99" s="162">
        <f t="shared" si="231"/>
        <v>419470.03</v>
      </c>
      <c r="CA99" s="162">
        <f t="shared" si="231"/>
        <v>337524.06</v>
      </c>
      <c r="CB99" s="162">
        <f t="shared" si="231"/>
        <v>385014.98</v>
      </c>
      <c r="CC99" s="162">
        <f t="shared" si="231"/>
        <v>469275.62</v>
      </c>
      <c r="CD99" s="162">
        <f t="shared" si="231"/>
        <v>515392.09</v>
      </c>
      <c r="CE99" s="162">
        <f t="shared" si="231"/>
        <v>519886.62</v>
      </c>
      <c r="CF99" s="162">
        <f t="shared" si="231"/>
        <v>505321.68</v>
      </c>
      <c r="CG99" s="162">
        <f t="shared" si="231"/>
        <v>470830.2</v>
      </c>
      <c r="CH99" s="162">
        <f t="shared" si="231"/>
        <v>433219.12</v>
      </c>
      <c r="CI99" s="213">
        <f t="shared" si="231"/>
        <v>418368.23</v>
      </c>
      <c r="CJ99" s="162">
        <f t="shared" si="231"/>
        <v>426578.51</v>
      </c>
      <c r="CK99" s="162">
        <f t="shared" si="231"/>
        <v>461984.66</v>
      </c>
      <c r="CL99" s="162">
        <f t="shared" si="231"/>
        <v>520704.28</v>
      </c>
      <c r="CM99" s="162">
        <f t="shared" si="231"/>
        <v>339595.45</v>
      </c>
      <c r="CN99" s="162">
        <f t="shared" si="231"/>
        <v>398625.65</v>
      </c>
      <c r="CO99" s="162">
        <f t="shared" si="231"/>
        <v>460454.54</v>
      </c>
      <c r="CP99" s="162">
        <f t="shared" si="231"/>
        <v>487482.74</v>
      </c>
      <c r="CQ99" s="162">
        <f t="shared" si="231"/>
        <v>491402.36</v>
      </c>
      <c r="CR99" s="162">
        <f t="shared" si="231"/>
        <v>483832.24</v>
      </c>
      <c r="CS99" s="162">
        <f t="shared" si="231"/>
        <v>470171.39</v>
      </c>
      <c r="CT99" s="162">
        <f t="shared" si="231"/>
        <v>459651.08</v>
      </c>
      <c r="CU99" s="162">
        <f t="shared" si="231"/>
        <v>435706.43</v>
      </c>
      <c r="CV99" s="162">
        <f t="shared" si="231"/>
        <v>444473.96</v>
      </c>
      <c r="CW99" s="162">
        <f t="shared" si="231"/>
        <v>470288.68</v>
      </c>
      <c r="CX99" s="162">
        <f t="shared" si="231"/>
        <v>509784.08</v>
      </c>
      <c r="CY99" s="162">
        <f t="shared" si="231"/>
        <v>318460.46000000002</v>
      </c>
      <c r="CZ99" s="162">
        <f t="shared" si="231"/>
        <v>353613.97</v>
      </c>
      <c r="DA99" s="162">
        <f t="shared" si="231"/>
        <v>383403.82</v>
      </c>
      <c r="DB99" s="162">
        <f t="shared" si="231"/>
        <v>393745.56</v>
      </c>
      <c r="DC99" s="162">
        <f t="shared" si="231"/>
        <v>401487.71</v>
      </c>
      <c r="DD99" s="162">
        <f t="shared" si="231"/>
        <v>409649.63</v>
      </c>
      <c r="DE99" s="162">
        <f t="shared" si="231"/>
        <v>416997.6</v>
      </c>
      <c r="DF99" s="162">
        <f t="shared" si="231"/>
        <v>426834.92</v>
      </c>
      <c r="DG99" s="162">
        <f t="shared" si="231"/>
        <v>443796.64</v>
      </c>
      <c r="DH99" s="162">
        <f t="shared" si="231"/>
        <v>474066.74</v>
      </c>
      <c r="DI99" s="162">
        <f t="shared" si="231"/>
        <v>520380.62</v>
      </c>
      <c r="DJ99" s="162">
        <f t="shared" si="231"/>
        <v>578458.31000000006</v>
      </c>
      <c r="DK99" s="162">
        <f t="shared" si="231"/>
        <v>652548.92000000004</v>
      </c>
      <c r="DL99" s="196">
        <f t="shared" si="231"/>
        <v>329352.32000000001</v>
      </c>
      <c r="DM99" s="196">
        <f t="shared" si="231"/>
        <v>356544.41</v>
      </c>
      <c r="DN99" s="196">
        <f t="shared" si="231"/>
        <v>370050.09</v>
      </c>
      <c r="DO99" s="196">
        <f t="shared" si="231"/>
        <v>368086.52</v>
      </c>
      <c r="DP99" s="196">
        <f t="shared" si="231"/>
        <v>352329.61</v>
      </c>
      <c r="DQ99" s="196">
        <f t="shared" si="231"/>
        <v>330033.88</v>
      </c>
      <c r="DR99" s="196">
        <f t="shared" si="231"/>
        <v>301358.5</v>
      </c>
      <c r="DS99" s="196">
        <f t="shared" si="231"/>
        <v>277654.67</v>
      </c>
      <c r="DT99" s="196">
        <f t="shared" si="231"/>
        <v>264740.84000000003</v>
      </c>
      <c r="DU99" s="196">
        <f t="shared" si="231"/>
        <v>268139.86</v>
      </c>
      <c r="DV99" s="196">
        <f t="shared" si="231"/>
        <v>284325.26</v>
      </c>
      <c r="DW99" s="196">
        <f t="shared" si="231"/>
        <v>302076.06</v>
      </c>
      <c r="DX99" s="196">
        <f t="shared" si="231"/>
        <v>323534.52</v>
      </c>
      <c r="DY99" s="196">
        <f t="shared" si="231"/>
        <v>329388.78000000003</v>
      </c>
      <c r="DZ99" s="196">
        <f t="shared" si="231"/>
        <v>316690.65000000002</v>
      </c>
      <c r="EA99" s="196">
        <f t="shared" si="231"/>
        <v>284255.78000000003</v>
      </c>
      <c r="EB99" s="196">
        <f t="shared" si="231"/>
        <v>235103.97</v>
      </c>
      <c r="EC99" s="196">
        <f t="shared" si="231"/>
        <v>170526.24</v>
      </c>
      <c r="ED99" s="196">
        <f t="shared" si="231"/>
        <v>104987.45</v>
      </c>
      <c r="EE99" s="196">
        <f t="shared" ref="EE99:GP99" si="232">ROUND(+EE94+EE98,2)</f>
        <v>48531.24</v>
      </c>
      <c r="EF99" s="196">
        <f t="shared" si="232"/>
        <v>1618.63</v>
      </c>
      <c r="EG99" s="196">
        <f t="shared" si="232"/>
        <v>-29962.29</v>
      </c>
      <c r="EH99" s="196">
        <f t="shared" si="232"/>
        <v>-44486.43</v>
      </c>
      <c r="EI99" s="196">
        <f t="shared" si="232"/>
        <v>-45311.58</v>
      </c>
      <c r="EJ99" s="196">
        <f t="shared" si="232"/>
        <v>-43252.84</v>
      </c>
      <c r="EK99" s="196">
        <f t="shared" si="232"/>
        <v>-48998.29</v>
      </c>
      <c r="EL99" s="196">
        <f t="shared" si="232"/>
        <v>-73074.63</v>
      </c>
      <c r="EM99" s="196">
        <f t="shared" si="232"/>
        <v>-118122.94</v>
      </c>
      <c r="EN99" s="196">
        <f t="shared" si="232"/>
        <v>-180121.62</v>
      </c>
      <c r="EO99" s="196">
        <f t="shared" si="232"/>
        <v>-244440.93</v>
      </c>
      <c r="EP99" s="196">
        <f t="shared" si="232"/>
        <v>-310319.59999999998</v>
      </c>
      <c r="EQ99" s="196">
        <f t="shared" si="232"/>
        <v>-363349.52</v>
      </c>
      <c r="ER99" s="196">
        <f t="shared" si="232"/>
        <v>-402077.97</v>
      </c>
      <c r="ES99" s="196">
        <f t="shared" si="232"/>
        <v>-422286.39</v>
      </c>
      <c r="ET99" s="196">
        <f t="shared" si="232"/>
        <v>-423220.43</v>
      </c>
      <c r="EU99" s="196">
        <f t="shared" si="232"/>
        <v>-410018.65</v>
      </c>
      <c r="EV99" s="196">
        <f t="shared" si="232"/>
        <v>-396243</v>
      </c>
      <c r="EW99" s="196">
        <f t="shared" si="232"/>
        <v>-391151.97</v>
      </c>
      <c r="EX99" s="196">
        <f t="shared" si="232"/>
        <v>-412103.85</v>
      </c>
      <c r="EY99" s="196">
        <f t="shared" si="232"/>
        <v>-448769.52</v>
      </c>
      <c r="EZ99" s="196">
        <f t="shared" si="232"/>
        <v>-509929.61</v>
      </c>
      <c r="FA99" s="196">
        <f t="shared" si="232"/>
        <v>-575384.07999999996</v>
      </c>
      <c r="FB99" s="196">
        <f t="shared" si="232"/>
        <v>-639825.1</v>
      </c>
      <c r="FC99" s="196">
        <f t="shared" si="232"/>
        <v>-693784.95</v>
      </c>
      <c r="FD99" s="196">
        <f t="shared" si="232"/>
        <v>-734174.06</v>
      </c>
      <c r="FE99" s="196">
        <f t="shared" si="232"/>
        <v>-756976.41</v>
      </c>
      <c r="FF99" s="196">
        <f t="shared" si="232"/>
        <v>-761847.28</v>
      </c>
      <c r="FG99" s="196">
        <f t="shared" si="232"/>
        <v>-750999.18</v>
      </c>
      <c r="FH99" s="196">
        <f t="shared" si="232"/>
        <v>-731648.49</v>
      </c>
      <c r="FI99" s="196">
        <f t="shared" si="232"/>
        <v>-721817.19</v>
      </c>
      <c r="FJ99" s="196">
        <f t="shared" si="232"/>
        <v>-724012.46</v>
      </c>
      <c r="FK99" s="196">
        <f t="shared" si="232"/>
        <v>-733943.61</v>
      </c>
      <c r="FL99" s="196">
        <f t="shared" si="232"/>
        <v>-747615.36</v>
      </c>
      <c r="FM99" s="196">
        <f t="shared" si="232"/>
        <v>-760252.69</v>
      </c>
      <c r="FN99" s="196">
        <f t="shared" si="232"/>
        <v>-771060.44</v>
      </c>
      <c r="FO99" s="196">
        <f t="shared" si="232"/>
        <v>-770318.61</v>
      </c>
      <c r="FP99" s="196">
        <f t="shared" si="232"/>
        <v>-753809.39</v>
      </c>
      <c r="FQ99" s="196">
        <f t="shared" si="232"/>
        <v>-723077.29</v>
      </c>
      <c r="FR99" s="196">
        <f t="shared" si="232"/>
        <v>-679744.04</v>
      </c>
      <c r="FS99" s="196">
        <f t="shared" si="232"/>
        <v>-613678.06000000006</v>
      </c>
      <c r="FT99" s="196">
        <f t="shared" si="232"/>
        <v>-337739.08</v>
      </c>
      <c r="FU99" s="196">
        <f t="shared" si="232"/>
        <v>-294656.11</v>
      </c>
      <c r="FV99" s="196">
        <f t="shared" si="232"/>
        <v>-267474.42</v>
      </c>
      <c r="FW99" s="196">
        <f t="shared" si="232"/>
        <v>-256679.63</v>
      </c>
      <c r="FX99" s="196">
        <f t="shared" si="232"/>
        <v>-249771.39</v>
      </c>
      <c r="FY99" s="196">
        <f t="shared" si="232"/>
        <v>-245777.86</v>
      </c>
      <c r="FZ99" s="196">
        <f t="shared" si="232"/>
        <v>-234481.9</v>
      </c>
      <c r="GA99" s="196">
        <f t="shared" si="232"/>
        <v>-211346.38</v>
      </c>
      <c r="GB99" s="196">
        <f t="shared" si="232"/>
        <v>-171492.1</v>
      </c>
      <c r="GC99" s="196">
        <f t="shared" si="232"/>
        <v>-114216.83</v>
      </c>
      <c r="GD99" s="196">
        <f t="shared" si="232"/>
        <v>-40270.94</v>
      </c>
      <c r="GE99" s="196">
        <f t="shared" si="232"/>
        <v>50432.33</v>
      </c>
      <c r="GF99" s="196">
        <f t="shared" si="232"/>
        <v>61971.92</v>
      </c>
      <c r="GG99" s="196">
        <f t="shared" si="232"/>
        <v>106679.96</v>
      </c>
      <c r="GH99" s="196">
        <f t="shared" si="232"/>
        <v>125323.38</v>
      </c>
      <c r="GI99" s="196">
        <f t="shared" si="232"/>
        <v>115423.39</v>
      </c>
      <c r="GJ99" s="196">
        <f t="shared" si="232"/>
        <v>85182.86</v>
      </c>
      <c r="GK99" s="196">
        <f t="shared" si="232"/>
        <v>42299.62</v>
      </c>
      <c r="GL99" s="196">
        <f t="shared" si="232"/>
        <v>-4959.41</v>
      </c>
      <c r="GM99" s="196">
        <f t="shared" si="232"/>
        <v>-43218.22</v>
      </c>
      <c r="GN99" s="196">
        <f t="shared" si="232"/>
        <v>-67297.73</v>
      </c>
      <c r="GO99" s="196">
        <f t="shared" si="232"/>
        <v>-71446.87</v>
      </c>
      <c r="GP99" s="196">
        <f t="shared" si="232"/>
        <v>-55559.22</v>
      </c>
      <c r="GQ99" s="196">
        <f t="shared" ref="GQ99:IX99" si="233">ROUND(+GQ94+GQ98,2)</f>
        <v>-19936.11</v>
      </c>
      <c r="GR99" s="196">
        <f t="shared" si="233"/>
        <v>17717.47</v>
      </c>
      <c r="GS99" s="196">
        <f t="shared" si="233"/>
        <v>46941.33</v>
      </c>
      <c r="GT99" s="196">
        <f t="shared" si="233"/>
        <v>48652.86</v>
      </c>
      <c r="GU99" s="196">
        <f t="shared" si="233"/>
        <v>34207.279999999999</v>
      </c>
      <c r="GV99" s="196">
        <f t="shared" si="233"/>
        <v>-3075.75</v>
      </c>
      <c r="GW99" s="196">
        <f t="shared" si="233"/>
        <v>-53390.32</v>
      </c>
      <c r="GX99" s="196">
        <f t="shared" si="233"/>
        <v>-105698.38</v>
      </c>
      <c r="GY99" s="196">
        <f t="shared" si="233"/>
        <v>-138771.28</v>
      </c>
      <c r="GZ99" s="196">
        <f t="shared" si="233"/>
        <v>-154482.26</v>
      </c>
      <c r="HA99" s="196">
        <f t="shared" si="233"/>
        <v>-144154.42000000001</v>
      </c>
      <c r="HB99" s="196">
        <f t="shared" si="233"/>
        <v>-111038.33</v>
      </c>
      <c r="HC99" s="196">
        <f t="shared" si="233"/>
        <v>-52787.4</v>
      </c>
      <c r="HD99" s="196">
        <f t="shared" si="233"/>
        <v>9192.07</v>
      </c>
      <c r="HE99" s="196">
        <f t="shared" si="233"/>
        <v>66058.880000000005</v>
      </c>
      <c r="HF99" s="196">
        <f t="shared" si="233"/>
        <v>94645.01</v>
      </c>
      <c r="HG99" s="196">
        <f t="shared" si="233"/>
        <v>99383.24</v>
      </c>
      <c r="HH99" s="196">
        <f t="shared" si="233"/>
        <v>63476.08</v>
      </c>
      <c r="HI99" s="196">
        <f t="shared" si="233"/>
        <v>15042.4</v>
      </c>
      <c r="HJ99" s="196">
        <f t="shared" si="233"/>
        <v>-32067.02</v>
      </c>
      <c r="HK99" s="196">
        <f t="shared" si="233"/>
        <v>-59413.94</v>
      </c>
      <c r="HL99" s="196">
        <f t="shared" si="233"/>
        <v>-62309.7</v>
      </c>
      <c r="HM99" s="196">
        <f t="shared" si="233"/>
        <v>-37305.65</v>
      </c>
      <c r="HN99" s="196">
        <f t="shared" si="233"/>
        <v>14895.29</v>
      </c>
      <c r="HO99" s="196">
        <f t="shared" si="233"/>
        <v>90393.75</v>
      </c>
      <c r="HP99" s="196">
        <f t="shared" si="233"/>
        <v>161176.9</v>
      </c>
      <c r="HQ99" s="196">
        <f t="shared" si="233"/>
        <v>220814.94</v>
      </c>
      <c r="HR99" s="196">
        <f t="shared" si="233"/>
        <v>244383.91</v>
      </c>
      <c r="HS99" s="196">
        <f t="shared" si="233"/>
        <v>237610.19</v>
      </c>
      <c r="HT99" s="196">
        <f t="shared" si="233"/>
        <v>204336.84</v>
      </c>
      <c r="HU99" s="196">
        <f t="shared" si="233"/>
        <v>153862.5</v>
      </c>
      <c r="HV99" s="196">
        <f t="shared" si="233"/>
        <v>103675.96</v>
      </c>
      <c r="HW99" s="196">
        <f t="shared" si="233"/>
        <v>72177.11</v>
      </c>
      <c r="HX99" s="196">
        <f t="shared" si="233"/>
        <v>63229.74</v>
      </c>
      <c r="HY99" s="196">
        <f t="shared" si="233"/>
        <v>74157.070000000007</v>
      </c>
      <c r="HZ99" s="196">
        <f t="shared" si="233"/>
        <v>104699.19</v>
      </c>
      <c r="IA99" s="196">
        <f t="shared" si="233"/>
        <v>151353.99</v>
      </c>
      <c r="IB99" s="196">
        <f t="shared" si="233"/>
        <v>174396.79</v>
      </c>
      <c r="IC99" s="196">
        <f t="shared" si="233"/>
        <v>207805.59</v>
      </c>
      <c r="ID99" s="196">
        <f t="shared" si="233"/>
        <v>223240.64</v>
      </c>
      <c r="IE99" s="196">
        <f t="shared" si="233"/>
        <v>220637.45</v>
      </c>
      <c r="IF99" s="196">
        <f t="shared" si="233"/>
        <v>195569.54</v>
      </c>
      <c r="IG99" s="196">
        <f t="shared" si="233"/>
        <v>157892.18</v>
      </c>
      <c r="IH99" s="196">
        <f t="shared" si="233"/>
        <v>119996.6</v>
      </c>
      <c r="II99" s="196">
        <f t="shared" si="233"/>
        <v>93836.03</v>
      </c>
      <c r="IJ99" s="196">
        <f t="shared" si="233"/>
        <v>83280.5</v>
      </c>
      <c r="IK99" s="196">
        <f t="shared" si="233"/>
        <v>92718.94</v>
      </c>
      <c r="IL99" s="196">
        <f t="shared" si="233"/>
        <v>120209.46</v>
      </c>
      <c r="IM99" s="196">
        <f t="shared" si="233"/>
        <v>163743.07999999999</v>
      </c>
      <c r="IN99" s="196">
        <f t="shared" si="233"/>
        <v>197254.43</v>
      </c>
      <c r="IO99" s="196">
        <f t="shared" si="233"/>
        <v>234237.53</v>
      </c>
      <c r="IP99" s="196">
        <f t="shared" si="233"/>
        <v>246765.88</v>
      </c>
      <c r="IQ99" s="196">
        <f t="shared" si="233"/>
        <v>237541.96</v>
      </c>
      <c r="IR99" s="196">
        <f t="shared" si="233"/>
        <v>212502.81</v>
      </c>
      <c r="IS99" s="196">
        <f t="shared" si="233"/>
        <v>180682.5</v>
      </c>
      <c r="IT99" s="196">
        <f t="shared" si="233"/>
        <v>142125.85999999999</v>
      </c>
      <c r="IU99" s="196">
        <f t="shared" si="233"/>
        <v>111400.79</v>
      </c>
      <c r="IV99" s="196">
        <f t="shared" si="233"/>
        <v>93304.98</v>
      </c>
      <c r="IW99" s="196">
        <f t="shared" si="233"/>
        <v>96222.84</v>
      </c>
      <c r="IX99" s="196">
        <f t="shared" si="233"/>
        <v>121653.5</v>
      </c>
      <c r="IY99" s="196">
        <f t="shared" ref="IY99:JI99" si="234">ROUND(+IY94+IY98,2)</f>
        <v>185128.77</v>
      </c>
      <c r="IZ99" s="196">
        <f t="shared" si="234"/>
        <v>256095.61</v>
      </c>
      <c r="JA99" s="196">
        <f t="shared" si="234"/>
        <v>303892.21000000002</v>
      </c>
      <c r="JB99" s="196">
        <f t="shared" si="234"/>
        <v>311234.18</v>
      </c>
      <c r="JC99" s="196">
        <f t="shared" si="234"/>
        <v>281352.62</v>
      </c>
      <c r="JD99" s="196">
        <f t="shared" si="234"/>
        <v>206283.91</v>
      </c>
      <c r="JE99" s="196">
        <f t="shared" si="234"/>
        <v>81763.64</v>
      </c>
      <c r="JF99" s="196">
        <f t="shared" si="234"/>
        <v>-65106.67</v>
      </c>
      <c r="JG99" s="196">
        <f t="shared" si="234"/>
        <v>-181461.42</v>
      </c>
      <c r="JH99" s="196">
        <f t="shared" si="234"/>
        <v>-275191.64</v>
      </c>
      <c r="JI99" s="196">
        <f t="shared" si="234"/>
        <v>-325125.71000000002</v>
      </c>
      <c r="JJ99" s="603"/>
      <c r="JK99" s="594"/>
      <c r="JL99" s="594"/>
      <c r="JM99" s="594"/>
      <c r="JN99" s="594"/>
      <c r="JO99" s="594"/>
      <c r="JP99" s="594"/>
      <c r="JQ99" s="594"/>
      <c r="JR99" s="594"/>
      <c r="JS99" s="594"/>
      <c r="JT99" s="594"/>
      <c r="JU99" s="594"/>
      <c r="JV99" s="594"/>
      <c r="JW99" s="604"/>
    </row>
    <row r="100" spans="1:283" x14ac:dyDescent="0.2">
      <c r="D100" s="76"/>
      <c r="E100" s="76"/>
      <c r="F100" s="76"/>
      <c r="G100" s="76"/>
      <c r="H100" s="76"/>
      <c r="I100" s="76"/>
      <c r="J100" s="76"/>
      <c r="K100" s="76"/>
      <c r="L100" s="76"/>
      <c r="M100" s="76"/>
      <c r="N100" s="76"/>
      <c r="O100" s="76"/>
      <c r="P100" s="76"/>
      <c r="Q100" s="76"/>
      <c r="R100" s="76"/>
      <c r="S100" s="76"/>
      <c r="T100" s="76"/>
      <c r="U100" s="76"/>
      <c r="V100" s="76"/>
      <c r="W100" s="76"/>
      <c r="X100" s="76"/>
      <c r="Y100" s="76"/>
      <c r="Z100" s="76"/>
      <c r="AA100" s="76"/>
      <c r="AB100" s="76"/>
      <c r="AC100" s="76"/>
      <c r="AD100" s="76"/>
      <c r="AE100" s="76"/>
      <c r="AF100" s="76"/>
      <c r="AG100" s="76"/>
      <c r="AH100" s="76"/>
      <c r="AI100" s="76"/>
      <c r="AJ100" s="76"/>
      <c r="AK100" s="76"/>
      <c r="AL100" s="76"/>
      <c r="AM100" s="76"/>
      <c r="AN100" s="76"/>
      <c r="AO100" s="76"/>
      <c r="AP100" s="76"/>
      <c r="AQ100" s="76"/>
      <c r="AR100" s="76"/>
      <c r="AS100" s="76"/>
      <c r="AT100" s="76"/>
      <c r="AU100" s="76"/>
      <c r="AV100" s="76"/>
      <c r="AW100" s="76"/>
      <c r="AX100" s="76"/>
      <c r="AY100" s="76"/>
      <c r="AZ100" s="162"/>
      <c r="BA100" s="162"/>
      <c r="BB100" s="162"/>
      <c r="BC100" s="162"/>
      <c r="BD100" s="162"/>
      <c r="BE100" s="162"/>
      <c r="BF100" s="162"/>
      <c r="BG100" s="162"/>
      <c r="BH100" s="162"/>
      <c r="BI100" s="162"/>
      <c r="BJ100" s="162"/>
      <c r="BK100" s="162"/>
      <c r="BL100" s="162"/>
      <c r="BM100" s="162"/>
      <c r="BN100" s="162"/>
      <c r="BO100" s="162"/>
      <c r="BP100" s="162"/>
      <c r="BQ100" s="162"/>
      <c r="BR100" s="162"/>
      <c r="BS100" s="162"/>
      <c r="BT100" s="162"/>
      <c r="BU100" s="162"/>
      <c r="BV100" s="162"/>
      <c r="BW100" s="162"/>
      <c r="BX100" s="162"/>
      <c r="BY100" s="162"/>
      <c r="BZ100" s="162"/>
      <c r="CA100" s="162"/>
      <c r="CB100" s="162"/>
      <c r="CC100" s="162"/>
      <c r="CD100" s="162"/>
      <c r="CE100" s="162"/>
      <c r="CF100" s="162"/>
      <c r="CG100" s="162"/>
      <c r="CH100" s="162"/>
      <c r="CI100" s="162"/>
      <c r="CJ100" s="162"/>
      <c r="CK100" s="162"/>
      <c r="CL100" s="162"/>
      <c r="CM100" s="162"/>
      <c r="CN100" s="162"/>
      <c r="CO100" s="162"/>
      <c r="CP100" s="162"/>
      <c r="CQ100" s="162"/>
      <c r="CR100" s="162"/>
      <c r="CS100" s="162"/>
      <c r="CT100" s="162"/>
      <c r="CU100" s="162"/>
      <c r="CV100" s="162"/>
      <c r="CW100" s="162"/>
      <c r="CX100" s="162"/>
      <c r="CY100" s="162"/>
      <c r="CZ100" s="162"/>
      <c r="DA100" s="162"/>
      <c r="DB100" s="162"/>
      <c r="DC100" s="162"/>
      <c r="DD100" s="162"/>
      <c r="DE100" s="162"/>
      <c r="DF100" s="162"/>
      <c r="DG100" s="162"/>
      <c r="DH100" s="162"/>
      <c r="DI100" s="162"/>
      <c r="DJ100" s="162"/>
      <c r="DK100" s="162"/>
      <c r="DL100" s="196"/>
      <c r="DM100" s="196"/>
      <c r="DN100" s="196"/>
      <c r="DO100" s="196"/>
      <c r="DP100" s="196"/>
      <c r="DQ100" s="196"/>
      <c r="DR100" s="196"/>
      <c r="DS100" s="196"/>
      <c r="DT100" s="196"/>
      <c r="DU100" s="196"/>
      <c r="DV100" s="196"/>
      <c r="DW100" s="196"/>
      <c r="DX100" s="196"/>
      <c r="DY100" s="196"/>
      <c r="DZ100" s="196"/>
      <c r="EA100" s="196"/>
      <c r="EB100" s="196"/>
      <c r="EC100" s="196"/>
      <c r="ED100" s="196"/>
      <c r="EE100" s="196"/>
      <c r="EF100" s="196"/>
      <c r="EG100" s="196"/>
      <c r="EH100" s="196"/>
      <c r="EI100" s="196"/>
      <c r="EJ100" s="196"/>
      <c r="EK100" s="196"/>
      <c r="EL100" s="196"/>
      <c r="EM100" s="196"/>
      <c r="EN100" s="196"/>
      <c r="EO100" s="196"/>
      <c r="EP100" s="196"/>
      <c r="EQ100" s="196"/>
      <c r="ER100" s="196"/>
      <c r="ES100" s="196"/>
      <c r="ET100" s="196"/>
      <c r="EU100" s="196"/>
      <c r="EV100" s="196"/>
      <c r="EW100" s="196"/>
      <c r="EX100" s="196"/>
      <c r="EY100" s="196"/>
      <c r="EZ100" s="196"/>
      <c r="FA100" s="196"/>
      <c r="FB100" s="196"/>
      <c r="FC100" s="196"/>
      <c r="FD100" s="196"/>
      <c r="FE100" s="196"/>
      <c r="FF100" s="196"/>
      <c r="FG100" s="196"/>
      <c r="FH100" s="196"/>
      <c r="FI100" s="196"/>
      <c r="FJ100" s="196"/>
      <c r="FK100" s="196"/>
      <c r="FL100" s="196"/>
      <c r="FM100" s="196"/>
      <c r="FN100" s="196"/>
      <c r="FO100" s="196"/>
      <c r="FP100" s="196"/>
      <c r="FQ100" s="196"/>
      <c r="FR100" s="196"/>
      <c r="FS100" s="196"/>
      <c r="FT100" s="196"/>
      <c r="FU100" s="196"/>
      <c r="FV100" s="196"/>
      <c r="FW100" s="196"/>
      <c r="FX100" s="196"/>
      <c r="FY100" s="196"/>
      <c r="FZ100" s="196"/>
      <c r="GA100" s="196"/>
      <c r="GB100" s="196"/>
      <c r="GC100" s="196"/>
      <c r="GD100" s="196"/>
      <c r="GE100" s="196"/>
      <c r="GF100" s="196"/>
      <c r="GG100" s="196"/>
      <c r="GH100" s="196"/>
      <c r="GI100" s="196"/>
      <c r="GJ100" s="196"/>
      <c r="GK100" s="196"/>
      <c r="GL100" s="196"/>
      <c r="GM100" s="196"/>
      <c r="GN100" s="196"/>
      <c r="GO100" s="196"/>
      <c r="GP100" s="196"/>
      <c r="GQ100" s="196"/>
      <c r="GR100" s="196"/>
      <c r="GS100" s="196"/>
      <c r="GT100" s="196"/>
      <c r="GU100" s="196"/>
      <c r="GV100" s="196"/>
      <c r="GW100" s="196"/>
      <c r="GX100" s="196"/>
      <c r="GY100" s="196"/>
      <c r="GZ100" s="196"/>
      <c r="HA100" s="196"/>
      <c r="HB100" s="196"/>
      <c r="HC100" s="196"/>
      <c r="HD100" s="196"/>
      <c r="HE100" s="196"/>
      <c r="HF100" s="196"/>
      <c r="HG100" s="196"/>
      <c r="HH100" s="196"/>
      <c r="HI100" s="196"/>
      <c r="HJ100" s="196"/>
      <c r="HK100" s="196"/>
      <c r="HL100" s="196"/>
      <c r="HM100" s="196"/>
      <c r="HN100" s="196"/>
      <c r="HO100" s="196"/>
      <c r="HP100" s="196"/>
      <c r="HQ100" s="196"/>
      <c r="HR100" s="196"/>
      <c r="HS100" s="196"/>
      <c r="HT100" s="196"/>
      <c r="HU100" s="196"/>
      <c r="HV100" s="196"/>
      <c r="HW100" s="196"/>
      <c r="HX100" s="196"/>
      <c r="HY100" s="196"/>
      <c r="HZ100" s="196"/>
      <c r="IA100" s="196"/>
      <c r="IB100" s="196"/>
      <c r="IC100" s="196"/>
      <c r="ID100" s="196"/>
      <c r="IE100" s="196"/>
      <c r="IF100" s="196"/>
      <c r="IG100" s="196"/>
      <c r="IH100" s="196"/>
      <c r="II100" s="196"/>
      <c r="IJ100" s="196"/>
      <c r="IK100" s="196"/>
      <c r="IL100" s="196"/>
      <c r="IM100" s="196"/>
      <c r="IN100" s="196"/>
      <c r="IO100" s="196"/>
      <c r="IP100" s="196"/>
      <c r="IQ100" s="196"/>
      <c r="IR100" s="196"/>
      <c r="IS100" s="196"/>
      <c r="IT100" s="196"/>
      <c r="IU100" s="196"/>
      <c r="IV100" s="196"/>
      <c r="IW100" s="196"/>
      <c r="IX100" s="196"/>
      <c r="IY100" s="196"/>
      <c r="IZ100" s="196"/>
      <c r="JA100" s="196"/>
      <c r="JB100" s="196"/>
      <c r="JC100" s="196"/>
      <c r="JD100" s="196"/>
      <c r="JE100" s="196"/>
      <c r="JF100" s="196"/>
      <c r="JG100" s="196"/>
      <c r="JH100" s="196"/>
      <c r="JI100" s="196"/>
      <c r="JJ100" s="603"/>
      <c r="JK100" s="594"/>
      <c r="JL100" s="594"/>
      <c r="JM100" s="594"/>
      <c r="JN100" s="594"/>
      <c r="JO100" s="594"/>
      <c r="JP100" s="594"/>
      <c r="JQ100" s="594"/>
      <c r="JR100" s="594"/>
      <c r="JS100" s="594"/>
      <c r="JT100" s="594"/>
      <c r="JU100" s="594"/>
      <c r="JV100" s="594"/>
      <c r="JW100" s="604"/>
    </row>
    <row r="101" spans="1:283" x14ac:dyDescent="0.2">
      <c r="A101" s="47" t="s">
        <v>237</v>
      </c>
      <c r="C101" s="49">
        <v>19100132</v>
      </c>
      <c r="D101" s="76"/>
      <c r="E101" s="76"/>
      <c r="F101" s="76"/>
      <c r="G101" s="76"/>
      <c r="H101" s="76"/>
      <c r="I101" s="76"/>
      <c r="J101" s="76"/>
      <c r="K101" s="76"/>
      <c r="L101" s="76"/>
      <c r="M101" s="76"/>
      <c r="N101" s="76"/>
      <c r="O101" s="76"/>
      <c r="P101" s="76"/>
      <c r="Q101" s="76"/>
      <c r="R101" s="76"/>
      <c r="S101" s="76"/>
      <c r="T101" s="76"/>
      <c r="U101" s="76"/>
      <c r="V101" s="76"/>
      <c r="W101" s="76"/>
      <c r="X101" s="76"/>
      <c r="Y101" s="76"/>
      <c r="Z101" s="76"/>
      <c r="AA101" s="76"/>
      <c r="AB101" s="76"/>
      <c r="AC101" s="76"/>
      <c r="AD101" s="76"/>
      <c r="AE101" s="76"/>
      <c r="AF101" s="76"/>
      <c r="AG101" s="76"/>
      <c r="AH101" s="76"/>
      <c r="AI101" s="76"/>
      <c r="AJ101" s="76"/>
      <c r="AK101" s="76"/>
      <c r="AL101" s="76"/>
      <c r="AM101" s="76"/>
      <c r="AN101" s="76"/>
      <c r="AO101" s="76"/>
      <c r="AP101" s="76"/>
      <c r="AQ101" s="76"/>
      <c r="AR101" s="76"/>
      <c r="AS101" s="76"/>
      <c r="AT101" s="76"/>
      <c r="AU101" s="76"/>
      <c r="AV101" s="76"/>
      <c r="AW101" s="76"/>
      <c r="AX101" s="76"/>
      <c r="AY101" s="76"/>
      <c r="AZ101" s="162"/>
      <c r="BA101" s="162"/>
      <c r="BB101" s="162"/>
      <c r="BC101" s="162"/>
      <c r="BD101" s="162"/>
      <c r="BE101" s="162"/>
      <c r="BF101" s="162"/>
      <c r="BG101" s="162"/>
      <c r="BH101" s="162"/>
      <c r="BI101" s="162"/>
      <c r="BJ101" s="162"/>
      <c r="BK101" s="162"/>
      <c r="BL101" s="162"/>
      <c r="BM101" s="162"/>
      <c r="BN101" s="162"/>
      <c r="BO101" s="162"/>
      <c r="BP101" s="162"/>
      <c r="BQ101" s="162"/>
      <c r="BR101" s="162"/>
      <c r="BS101" s="162"/>
      <c r="BT101" s="162"/>
      <c r="BU101" s="162"/>
      <c r="BV101" s="162"/>
      <c r="BW101" s="162"/>
      <c r="BX101" s="162"/>
      <c r="BY101" s="162"/>
      <c r="BZ101" s="162"/>
      <c r="CA101" s="162"/>
      <c r="CB101" s="162"/>
      <c r="CC101" s="162"/>
      <c r="CD101" s="162"/>
      <c r="CE101" s="162"/>
      <c r="CF101" s="162"/>
      <c r="CG101" s="162"/>
      <c r="CH101" s="162"/>
      <c r="CI101" s="162"/>
      <c r="CJ101" s="162"/>
      <c r="CK101" s="162"/>
      <c r="CL101" s="162"/>
      <c r="CM101" s="162"/>
      <c r="CN101" s="162"/>
      <c r="CO101" s="162"/>
      <c r="CP101" s="162"/>
      <c r="CQ101" s="162"/>
      <c r="CR101" s="162"/>
      <c r="CS101" s="162"/>
      <c r="CT101" s="162"/>
      <c r="CU101" s="162"/>
      <c r="CV101" s="162"/>
      <c r="CW101" s="162"/>
      <c r="CX101" s="162"/>
      <c r="CY101" s="162"/>
      <c r="CZ101" s="162"/>
      <c r="DA101" s="162"/>
      <c r="DB101" s="162"/>
      <c r="DC101" s="162"/>
      <c r="DD101" s="162"/>
      <c r="DE101" s="162"/>
      <c r="DF101" s="162"/>
      <c r="DG101" s="162"/>
      <c r="DH101" s="162"/>
      <c r="DI101" s="162"/>
      <c r="DJ101" s="162"/>
      <c r="DK101" s="162"/>
      <c r="DL101" s="196"/>
      <c r="DM101" s="196"/>
      <c r="DN101" s="196"/>
      <c r="DO101" s="196"/>
      <c r="DP101" s="196"/>
      <c r="DQ101" s="196"/>
      <c r="DR101" s="196"/>
      <c r="DS101" s="196"/>
      <c r="DT101" s="196"/>
      <c r="DU101" s="196"/>
      <c r="DV101" s="196"/>
      <c r="DW101" s="196"/>
      <c r="DX101" s="196"/>
      <c r="DY101" s="196"/>
      <c r="DZ101" s="196"/>
      <c r="EA101" s="196"/>
      <c r="EB101" s="196"/>
      <c r="EC101" s="196"/>
      <c r="ED101" s="196"/>
      <c r="EE101" s="196"/>
      <c r="EF101" s="196"/>
      <c r="EG101" s="196"/>
      <c r="EH101" s="196"/>
      <c r="EI101" s="196"/>
      <c r="EJ101" s="196"/>
      <c r="EK101" s="196"/>
      <c r="EL101" s="196"/>
      <c r="EM101" s="196"/>
      <c r="EN101" s="196"/>
      <c r="EO101" s="196"/>
      <c r="EP101" s="196"/>
      <c r="EQ101" s="196"/>
      <c r="ER101" s="196"/>
      <c r="ES101" s="196"/>
      <c r="ET101" s="196"/>
      <c r="EU101" s="196"/>
      <c r="EV101" s="196"/>
      <c r="EW101" s="196"/>
      <c r="EX101" s="196"/>
      <c r="EY101" s="196"/>
      <c r="EZ101" s="196"/>
      <c r="FA101" s="196"/>
      <c r="FB101" s="196"/>
      <c r="FC101" s="196"/>
      <c r="FD101" s="196"/>
      <c r="FE101" s="196"/>
      <c r="FF101" s="196"/>
      <c r="FG101" s="196"/>
      <c r="FH101" s="196"/>
      <c r="FI101" s="196"/>
      <c r="FJ101" s="196"/>
      <c r="FK101" s="196"/>
      <c r="FL101" s="196"/>
      <c r="FM101" s="196"/>
      <c r="FN101" s="196"/>
      <c r="FO101" s="196"/>
      <c r="FP101" s="196"/>
      <c r="FQ101" s="196"/>
      <c r="FR101" s="196"/>
      <c r="FS101" s="196"/>
      <c r="FT101" s="196"/>
      <c r="FU101" s="196"/>
      <c r="FV101" s="196"/>
      <c r="FW101" s="196"/>
      <c r="FX101" s="196"/>
      <c r="FY101" s="196"/>
      <c r="FZ101" s="196"/>
      <c r="GA101" s="196"/>
      <c r="GB101" s="196"/>
      <c r="GC101" s="196"/>
      <c r="GD101" s="196"/>
      <c r="GE101" s="196"/>
      <c r="GF101" s="196"/>
      <c r="GG101" s="196"/>
      <c r="GH101" s="196"/>
      <c r="GI101" s="196"/>
      <c r="GJ101" s="196"/>
      <c r="GK101" s="196"/>
      <c r="GL101" s="196"/>
      <c r="GM101" s="196"/>
      <c r="GN101" s="196"/>
      <c r="GO101" s="196"/>
      <c r="GP101" s="196"/>
      <c r="GQ101" s="196"/>
      <c r="GR101" s="196"/>
      <c r="GS101" s="196"/>
      <c r="GT101" s="196"/>
      <c r="GU101" s="196"/>
      <c r="GV101" s="196"/>
      <c r="GW101" s="196"/>
      <c r="GX101" s="196"/>
      <c r="GY101" s="196"/>
      <c r="GZ101" s="196"/>
      <c r="HA101" s="196"/>
      <c r="HB101" s="196"/>
      <c r="HC101" s="196"/>
      <c r="HD101" s="196"/>
      <c r="HE101" s="196"/>
      <c r="HF101" s="196"/>
      <c r="HG101" s="196"/>
      <c r="HH101" s="196"/>
      <c r="HI101" s="196"/>
      <c r="HJ101" s="196"/>
      <c r="HK101" s="196"/>
      <c r="HL101" s="196"/>
      <c r="HM101" s="196"/>
      <c r="HN101" s="196"/>
      <c r="HO101" s="196"/>
      <c r="HP101" s="196"/>
      <c r="HQ101" s="196"/>
      <c r="HR101" s="196"/>
      <c r="HS101" s="196"/>
      <c r="HT101" s="196"/>
      <c r="HU101" s="196"/>
      <c r="HV101" s="196"/>
      <c r="HW101" s="196"/>
      <c r="HX101" s="196"/>
      <c r="HY101" s="196"/>
      <c r="HZ101" s="196"/>
      <c r="IA101" s="196"/>
      <c r="IB101" s="196"/>
      <c r="IC101" s="196"/>
      <c r="ID101" s="196"/>
      <c r="IE101" s="196"/>
      <c r="IF101" s="196"/>
      <c r="IG101" s="196"/>
      <c r="IH101" s="196"/>
      <c r="II101" s="196"/>
      <c r="IJ101" s="196"/>
      <c r="IK101" s="196"/>
      <c r="IL101" s="196"/>
      <c r="IM101" s="196"/>
      <c r="IN101" s="196"/>
      <c r="IO101" s="196"/>
      <c r="IP101" s="196"/>
      <c r="IQ101" s="196"/>
      <c r="IR101" s="196"/>
      <c r="IS101" s="196"/>
      <c r="IT101" s="196"/>
      <c r="IU101" s="196"/>
      <c r="IV101" s="196"/>
      <c r="IW101" s="196"/>
      <c r="IX101" s="196"/>
      <c r="IY101" s="196"/>
      <c r="IZ101" s="196"/>
      <c r="JA101" s="196"/>
      <c r="JB101" s="196"/>
      <c r="JC101" s="196"/>
      <c r="JD101" s="196"/>
      <c r="JE101" s="196"/>
      <c r="JF101" s="196"/>
      <c r="JG101" s="196"/>
      <c r="JH101" s="196"/>
      <c r="JI101" s="196"/>
      <c r="JJ101" s="603"/>
      <c r="JK101" s="594"/>
      <c r="JL101" s="594"/>
      <c r="JM101" s="594"/>
      <c r="JN101" s="594"/>
      <c r="JO101" s="594"/>
      <c r="JP101" s="594"/>
      <c r="JQ101" s="594"/>
      <c r="JR101" s="594"/>
      <c r="JS101" s="594"/>
      <c r="JT101" s="594"/>
      <c r="JU101" s="594"/>
      <c r="JV101" s="594"/>
      <c r="JW101" s="604"/>
    </row>
    <row r="102" spans="1:283" x14ac:dyDescent="0.2">
      <c r="B102" s="49" t="s">
        <v>204</v>
      </c>
      <c r="D102" s="149">
        <v>3376888.35</v>
      </c>
      <c r="E102" s="76">
        <f>+D107</f>
        <v>3809017.31</v>
      </c>
      <c r="F102" s="76">
        <f>+E107</f>
        <v>0</v>
      </c>
      <c r="G102" s="76">
        <f>+F107</f>
        <v>292453.09999999998</v>
      </c>
      <c r="H102" s="76">
        <f>+G107</f>
        <v>214314.31</v>
      </c>
      <c r="I102" s="76">
        <f t="shared" ref="I102:AA102" si="235">ROUND(+H107,2)</f>
        <v>88096.47</v>
      </c>
      <c r="J102" s="76">
        <f t="shared" si="235"/>
        <v>-99624.07</v>
      </c>
      <c r="K102" s="76">
        <f t="shared" si="235"/>
        <v>-277868.93</v>
      </c>
      <c r="L102" s="76">
        <f t="shared" si="235"/>
        <v>-465625.75</v>
      </c>
      <c r="M102" s="76">
        <f t="shared" si="235"/>
        <v>-712513.82</v>
      </c>
      <c r="N102" s="76">
        <f t="shared" si="235"/>
        <v>-943196.33</v>
      </c>
      <c r="O102" s="76">
        <f t="shared" si="235"/>
        <v>-1207372.29</v>
      </c>
      <c r="P102" s="76">
        <f t="shared" si="235"/>
        <v>-1492497.43</v>
      </c>
      <c r="Q102" s="76">
        <f t="shared" si="235"/>
        <v>-1803690.12</v>
      </c>
      <c r="R102" s="76">
        <f t="shared" si="235"/>
        <v>-2142848.64</v>
      </c>
      <c r="S102" s="76">
        <f t="shared" si="235"/>
        <v>-2503056.89</v>
      </c>
      <c r="T102" s="76">
        <f t="shared" si="235"/>
        <v>-2902829.61</v>
      </c>
      <c r="U102" s="76">
        <f t="shared" si="235"/>
        <v>-3304402.58</v>
      </c>
      <c r="V102" s="76">
        <f>ROUND(+U107,2)</f>
        <v>-3706959.32</v>
      </c>
      <c r="W102" s="76">
        <f t="shared" si="235"/>
        <v>-378426.54</v>
      </c>
      <c r="X102" s="76">
        <f t="shared" si="235"/>
        <v>-350670.96</v>
      </c>
      <c r="Y102" s="76">
        <f t="shared" si="235"/>
        <v>-297154.09999999998</v>
      </c>
      <c r="Z102" s="76">
        <f>ROUND(+Y107,2)</f>
        <v>129162.45</v>
      </c>
      <c r="AA102" s="76">
        <f t="shared" si="235"/>
        <v>137588.76</v>
      </c>
      <c r="AB102" s="76">
        <f>+AA107</f>
        <v>147560.63</v>
      </c>
      <c r="AC102" s="76">
        <f>+AB107</f>
        <v>158006.09</v>
      </c>
      <c r="AD102" s="76">
        <f>+AC107</f>
        <v>159554.57999999999</v>
      </c>
      <c r="AE102" s="76">
        <f t="shared" ref="AE102:AP102" si="236">+AD107</f>
        <v>135186.18</v>
      </c>
      <c r="AF102" s="76">
        <f t="shared" si="236"/>
        <v>47941.31</v>
      </c>
      <c r="AG102" s="76">
        <f t="shared" si="236"/>
        <v>11201.809999999998</v>
      </c>
      <c r="AH102" s="76">
        <f t="shared" si="236"/>
        <v>-25020.29</v>
      </c>
      <c r="AI102" s="76">
        <f t="shared" si="236"/>
        <v>-57127.09</v>
      </c>
      <c r="AJ102" s="76">
        <f t="shared" si="236"/>
        <v>-64587.839999999997</v>
      </c>
      <c r="AK102" s="76">
        <f t="shared" si="236"/>
        <v>-50751.289999999994</v>
      </c>
      <c r="AL102" s="76">
        <f t="shared" si="236"/>
        <v>-26433.789999999994</v>
      </c>
      <c r="AM102" s="76">
        <f t="shared" si="236"/>
        <v>-2029.1499999999942</v>
      </c>
      <c r="AN102" s="76">
        <f t="shared" si="236"/>
        <v>22253.210000000006</v>
      </c>
      <c r="AO102" s="76">
        <f t="shared" si="236"/>
        <v>45901.530000000006</v>
      </c>
      <c r="AP102" s="76">
        <f t="shared" si="236"/>
        <v>57443.710000000006</v>
      </c>
      <c r="AQ102" s="76">
        <f>AP107</f>
        <v>63075.390000000007</v>
      </c>
      <c r="AR102" s="76">
        <f>+AQ107</f>
        <v>-20692.359999999993</v>
      </c>
      <c r="AS102" s="76">
        <f>+AR107</f>
        <v>-58304.569999999992</v>
      </c>
      <c r="AT102" s="76">
        <f t="shared" ref="AT102:BQ102" si="237">+AS107</f>
        <v>-67271.839999999997</v>
      </c>
      <c r="AU102" s="76">
        <f t="shared" si="237"/>
        <v>-58110.649999999994</v>
      </c>
      <c r="AV102" s="76">
        <f t="shared" si="237"/>
        <v>-42276.149999999994</v>
      </c>
      <c r="AW102" s="76">
        <f t="shared" si="237"/>
        <v>8952.6700000000055</v>
      </c>
      <c r="AX102" s="76">
        <f t="shared" si="237"/>
        <v>-57148.029999999992</v>
      </c>
      <c r="AY102" s="76">
        <f t="shared" si="237"/>
        <v>161316.04999999999</v>
      </c>
      <c r="AZ102" s="162">
        <f t="shared" si="237"/>
        <v>258084.08999999997</v>
      </c>
      <c r="BA102" s="162">
        <f t="shared" si="237"/>
        <v>378072.49</v>
      </c>
      <c r="BB102" s="162">
        <f t="shared" si="237"/>
        <v>496537.75</v>
      </c>
      <c r="BC102" s="162">
        <f t="shared" si="237"/>
        <v>563697.78</v>
      </c>
      <c r="BD102" s="162">
        <f t="shared" si="237"/>
        <v>59748.240000000049</v>
      </c>
      <c r="BE102" s="162">
        <f t="shared" si="237"/>
        <v>78941.780000000057</v>
      </c>
      <c r="BF102" s="162">
        <f t="shared" si="237"/>
        <v>191663.68000000005</v>
      </c>
      <c r="BG102" s="162">
        <f t="shared" si="237"/>
        <v>420957.14</v>
      </c>
      <c r="BH102" s="162">
        <f t="shared" si="237"/>
        <v>704509.31</v>
      </c>
      <c r="BI102" s="162">
        <f t="shared" si="237"/>
        <v>1053830.25</v>
      </c>
      <c r="BJ102" s="162">
        <f t="shared" si="237"/>
        <v>1427266.08</v>
      </c>
      <c r="BK102" s="162">
        <f t="shared" si="237"/>
        <v>1775547.02</v>
      </c>
      <c r="BL102" s="162">
        <f t="shared" si="237"/>
        <v>2131468.9900000002</v>
      </c>
      <c r="BM102" s="162">
        <f t="shared" si="237"/>
        <v>2513535.12</v>
      </c>
      <c r="BN102" s="162">
        <f t="shared" si="237"/>
        <v>2896565.99</v>
      </c>
      <c r="BO102" s="162">
        <f t="shared" si="237"/>
        <v>3261512.4000000004</v>
      </c>
      <c r="BP102" s="162">
        <f t="shared" si="237"/>
        <v>384231.74000000022</v>
      </c>
      <c r="BQ102" s="162">
        <f t="shared" si="237"/>
        <v>274852.7800000002</v>
      </c>
      <c r="BR102" s="162">
        <f>ROUND(+BQ107,2)</f>
        <v>-62527.519999999997</v>
      </c>
      <c r="BS102" s="162">
        <f t="shared" ref="BS102:ED102" si="238">ROUND(+BR107,2)</f>
        <v>-223920.14</v>
      </c>
      <c r="BT102" s="162">
        <f t="shared" si="238"/>
        <v>-434156.03</v>
      </c>
      <c r="BU102" s="162">
        <f t="shared" si="238"/>
        <v>-713587.48</v>
      </c>
      <c r="BV102" s="162">
        <f t="shared" si="238"/>
        <v>-1020176.46</v>
      </c>
      <c r="BW102" s="162">
        <f t="shared" si="238"/>
        <v>-1430665.12</v>
      </c>
      <c r="BX102" s="162">
        <f t="shared" si="238"/>
        <v>-1911873.43</v>
      </c>
      <c r="BY102" s="162">
        <f t="shared" si="238"/>
        <v>-2493561.9300000002</v>
      </c>
      <c r="BZ102" s="247">
        <f t="shared" si="238"/>
        <v>-3135819.61</v>
      </c>
      <c r="CA102" s="162">
        <f t="shared" si="238"/>
        <v>-3813475.14</v>
      </c>
      <c r="CB102" s="162">
        <f t="shared" si="238"/>
        <v>-784793.83</v>
      </c>
      <c r="CC102" s="162">
        <f t="shared" si="238"/>
        <v>-328273.46000000002</v>
      </c>
      <c r="CD102" s="162">
        <f t="shared" si="238"/>
        <v>-622862.59</v>
      </c>
      <c r="CE102" s="162">
        <f t="shared" si="238"/>
        <v>-915486.29</v>
      </c>
      <c r="CF102" s="162">
        <f t="shared" si="238"/>
        <v>-1213438.1399999999</v>
      </c>
      <c r="CG102" s="162">
        <f t="shared" si="238"/>
        <v>-1537169.75</v>
      </c>
      <c r="CH102" s="162">
        <f t="shared" si="238"/>
        <v>-1786385.29</v>
      </c>
      <c r="CI102" s="162">
        <f t="shared" si="238"/>
        <v>-1987001.55</v>
      </c>
      <c r="CJ102" s="162">
        <f t="shared" si="238"/>
        <v>-2143973.1</v>
      </c>
      <c r="CK102" s="162">
        <f t="shared" si="238"/>
        <v>-2247753.79</v>
      </c>
      <c r="CL102" s="162">
        <f t="shared" si="238"/>
        <v>-2343454.89</v>
      </c>
      <c r="CM102" s="162">
        <f t="shared" si="238"/>
        <v>-2479217.02</v>
      </c>
      <c r="CN102" s="162">
        <f t="shared" si="238"/>
        <v>-102787.68</v>
      </c>
      <c r="CO102" s="162">
        <f t="shared" si="238"/>
        <v>-207742.36</v>
      </c>
      <c r="CP102" s="162">
        <f t="shared" si="238"/>
        <v>-281931.78999999998</v>
      </c>
      <c r="CQ102" s="162">
        <f t="shared" si="238"/>
        <v>-301221.40000000002</v>
      </c>
      <c r="CR102" s="162">
        <f t="shared" si="238"/>
        <v>-314892.08</v>
      </c>
      <c r="CS102" s="162">
        <f t="shared" si="238"/>
        <v>-376118.5</v>
      </c>
      <c r="CT102" s="162">
        <f t="shared" si="238"/>
        <v>-435170</v>
      </c>
      <c r="CU102" s="162">
        <f t="shared" si="238"/>
        <v>-542193.28</v>
      </c>
      <c r="CV102" s="162">
        <f t="shared" si="238"/>
        <v>-259804.71</v>
      </c>
      <c r="CW102" s="162">
        <f t="shared" si="238"/>
        <v>-382449.37</v>
      </c>
      <c r="CX102" s="162">
        <f t="shared" si="238"/>
        <v>-522191.78</v>
      </c>
      <c r="CY102" s="162">
        <f t="shared" si="238"/>
        <v>-690048.29</v>
      </c>
      <c r="CZ102" s="162">
        <f t="shared" si="238"/>
        <v>19088.14</v>
      </c>
      <c r="DA102" s="162">
        <f t="shared" si="238"/>
        <v>-17061.89</v>
      </c>
      <c r="DB102" s="162">
        <f t="shared" si="238"/>
        <v>-40525.629999999997</v>
      </c>
      <c r="DC102" s="162">
        <f t="shared" si="238"/>
        <v>-40082.6</v>
      </c>
      <c r="DD102" s="162">
        <f t="shared" si="238"/>
        <v>-26316.34</v>
      </c>
      <c r="DE102" s="162">
        <f t="shared" si="238"/>
        <v>7617.86</v>
      </c>
      <c r="DF102" s="162">
        <f t="shared" si="238"/>
        <v>49480.3</v>
      </c>
      <c r="DG102" s="162">
        <f t="shared" si="238"/>
        <v>62686.94</v>
      </c>
      <c r="DH102" s="162">
        <f t="shared" si="238"/>
        <v>50788.51</v>
      </c>
      <c r="DI102" s="162">
        <f t="shared" si="238"/>
        <v>30885.46</v>
      </c>
      <c r="DJ102" s="162">
        <f t="shared" si="238"/>
        <v>1522.82</v>
      </c>
      <c r="DK102" s="162">
        <f t="shared" si="238"/>
        <v>-41045.199999999997</v>
      </c>
      <c r="DL102" s="196">
        <f t="shared" si="238"/>
        <v>-93993.4</v>
      </c>
      <c r="DM102" s="196">
        <f t="shared" si="238"/>
        <v>43978.71</v>
      </c>
      <c r="DN102" s="196">
        <f t="shared" si="238"/>
        <v>61772.5</v>
      </c>
      <c r="DO102" s="196">
        <f t="shared" si="238"/>
        <v>98609.47</v>
      </c>
      <c r="DP102" s="196">
        <f t="shared" si="238"/>
        <v>145108.79</v>
      </c>
      <c r="DQ102" s="196">
        <f t="shared" si="238"/>
        <v>184970.07</v>
      </c>
      <c r="DR102" s="196">
        <f t="shared" si="238"/>
        <v>213583.05</v>
      </c>
      <c r="DS102" s="196">
        <f t="shared" si="238"/>
        <v>216649.97</v>
      </c>
      <c r="DT102" s="196">
        <f t="shared" si="238"/>
        <v>209234.27</v>
      </c>
      <c r="DU102" s="196">
        <f t="shared" si="238"/>
        <v>192670.6</v>
      </c>
      <c r="DV102" s="196">
        <f t="shared" si="238"/>
        <v>170218.52</v>
      </c>
      <c r="DW102" s="196">
        <f t="shared" si="238"/>
        <v>129084.48</v>
      </c>
      <c r="DX102" s="196">
        <f t="shared" si="238"/>
        <v>80743.97</v>
      </c>
      <c r="DY102" s="196">
        <f t="shared" si="238"/>
        <v>8664</v>
      </c>
      <c r="DZ102" s="196">
        <f t="shared" si="238"/>
        <v>-3406.12</v>
      </c>
      <c r="EA102" s="196">
        <f t="shared" si="238"/>
        <v>-19150.400000000001</v>
      </c>
      <c r="EB102" s="196">
        <f t="shared" si="238"/>
        <v>-38185.26</v>
      </c>
      <c r="EC102" s="196">
        <f t="shared" si="238"/>
        <v>-70595.78</v>
      </c>
      <c r="ED102" s="196">
        <f t="shared" si="238"/>
        <v>-138995.19</v>
      </c>
      <c r="EE102" s="196">
        <f t="shared" ref="EE102:GP102" si="239">ROUND(+ED107,2)</f>
        <v>-228617.91</v>
      </c>
      <c r="EF102" s="196">
        <f t="shared" si="239"/>
        <v>-300175.23</v>
      </c>
      <c r="EG102" s="196">
        <f t="shared" si="239"/>
        <v>-362545.26</v>
      </c>
      <c r="EH102" s="196">
        <f t="shared" si="239"/>
        <v>-466240.92</v>
      </c>
      <c r="EI102" s="196">
        <f t="shared" si="239"/>
        <v>-549200.71</v>
      </c>
      <c r="EJ102" s="196">
        <f t="shared" si="239"/>
        <v>-649349.1</v>
      </c>
      <c r="EK102" s="196">
        <f t="shared" si="239"/>
        <v>-6732.06</v>
      </c>
      <c r="EL102" s="196">
        <f t="shared" si="239"/>
        <v>-9839.4</v>
      </c>
      <c r="EM102" s="196">
        <f t="shared" si="239"/>
        <v>-399.92</v>
      </c>
      <c r="EN102" s="196">
        <f t="shared" si="239"/>
        <v>13644.24</v>
      </c>
      <c r="EO102" s="196">
        <f t="shared" si="239"/>
        <v>33585.730000000003</v>
      </c>
      <c r="EP102" s="196">
        <f t="shared" si="239"/>
        <v>62555.05</v>
      </c>
      <c r="EQ102" s="196">
        <f t="shared" si="239"/>
        <v>89829.16</v>
      </c>
      <c r="ER102" s="196">
        <f t="shared" si="239"/>
        <v>109730.51</v>
      </c>
      <c r="ES102" s="196">
        <f t="shared" si="239"/>
        <v>128760.37</v>
      </c>
      <c r="ET102" s="196">
        <f t="shared" si="239"/>
        <v>137750.13</v>
      </c>
      <c r="EU102" s="196">
        <f t="shared" si="239"/>
        <v>141263.35999999999</v>
      </c>
      <c r="EV102" s="196">
        <f t="shared" si="239"/>
        <v>126148.32</v>
      </c>
      <c r="EW102" s="196">
        <f t="shared" si="239"/>
        <v>9678.9500000000007</v>
      </c>
      <c r="EX102" s="196">
        <f t="shared" si="239"/>
        <v>23691.03</v>
      </c>
      <c r="EY102" s="196">
        <f t="shared" si="239"/>
        <v>50675.93</v>
      </c>
      <c r="EZ102" s="196">
        <f t="shared" si="239"/>
        <v>83676.84</v>
      </c>
      <c r="FA102" s="196">
        <f t="shared" si="239"/>
        <v>144238.65</v>
      </c>
      <c r="FB102" s="196">
        <f t="shared" si="239"/>
        <v>212627.93</v>
      </c>
      <c r="FC102" s="196">
        <f t="shared" si="239"/>
        <v>286859.65000000002</v>
      </c>
      <c r="FD102" s="196">
        <f t="shared" si="239"/>
        <v>358438.76</v>
      </c>
      <c r="FE102" s="196">
        <f t="shared" si="239"/>
        <v>439910.74</v>
      </c>
      <c r="FF102" s="196">
        <f t="shared" si="239"/>
        <v>524470.65</v>
      </c>
      <c r="FG102" s="196">
        <f t="shared" si="239"/>
        <v>602733.26</v>
      </c>
      <c r="FH102" s="196">
        <f t="shared" si="239"/>
        <v>684193.43</v>
      </c>
      <c r="FI102" s="196">
        <f t="shared" si="239"/>
        <v>29.33</v>
      </c>
      <c r="FJ102" s="196">
        <f t="shared" si="239"/>
        <v>-652.38</v>
      </c>
      <c r="FK102" s="196">
        <f t="shared" si="239"/>
        <v>-3500.99</v>
      </c>
      <c r="FL102" s="196">
        <f t="shared" si="239"/>
        <v>-14283.38</v>
      </c>
      <c r="FM102" s="196">
        <f t="shared" si="239"/>
        <v>-37766.58</v>
      </c>
      <c r="FN102" s="196">
        <f t="shared" si="239"/>
        <v>-77790.44</v>
      </c>
      <c r="FO102" s="196">
        <f t="shared" si="239"/>
        <v>-143429.85999999999</v>
      </c>
      <c r="FP102" s="196">
        <f t="shared" si="239"/>
        <v>-219174.08</v>
      </c>
      <c r="FQ102" s="196">
        <f t="shared" si="239"/>
        <v>-302131.06</v>
      </c>
      <c r="FR102" s="196">
        <f t="shared" si="239"/>
        <v>-390095.93</v>
      </c>
      <c r="FS102" s="196">
        <f t="shared" si="239"/>
        <v>-485079.03999999998</v>
      </c>
      <c r="FT102" s="196">
        <f t="shared" si="239"/>
        <v>-592402.56999999995</v>
      </c>
      <c r="FU102" s="196">
        <f t="shared" si="239"/>
        <v>29482.14</v>
      </c>
      <c r="FV102" s="196">
        <f t="shared" si="239"/>
        <v>44379.519999999997</v>
      </c>
      <c r="FW102" s="196">
        <f t="shared" si="239"/>
        <v>54702.44</v>
      </c>
      <c r="FX102" s="196">
        <f t="shared" si="239"/>
        <v>64568.35</v>
      </c>
      <c r="FY102" s="196">
        <f t="shared" si="239"/>
        <v>73950.59</v>
      </c>
      <c r="FZ102" s="196">
        <f t="shared" si="239"/>
        <v>71303.570000000007</v>
      </c>
      <c r="GA102" s="196">
        <f t="shared" si="239"/>
        <v>54030.66</v>
      </c>
      <c r="GB102" s="196">
        <f t="shared" si="239"/>
        <v>23873.51</v>
      </c>
      <c r="GC102" s="196">
        <f t="shared" si="239"/>
        <v>-18589.650000000001</v>
      </c>
      <c r="GD102" s="196">
        <f t="shared" si="239"/>
        <v>-73175.59</v>
      </c>
      <c r="GE102" s="196">
        <f t="shared" si="239"/>
        <v>-135901.54</v>
      </c>
      <c r="GF102" s="196">
        <f t="shared" si="239"/>
        <v>-209976.39</v>
      </c>
      <c r="GG102" s="196">
        <f t="shared" si="239"/>
        <v>4775.7</v>
      </c>
      <c r="GH102" s="196">
        <f t="shared" si="239"/>
        <v>9128.68</v>
      </c>
      <c r="GI102" s="196">
        <f t="shared" si="239"/>
        <v>34585.519999999997</v>
      </c>
      <c r="GJ102" s="196">
        <f t="shared" si="239"/>
        <v>72699.48</v>
      </c>
      <c r="GK102" s="196">
        <f t="shared" si="239"/>
        <v>110440.49</v>
      </c>
      <c r="GL102" s="196">
        <f t="shared" si="239"/>
        <v>137302.31</v>
      </c>
      <c r="GM102" s="196">
        <f t="shared" si="239"/>
        <v>152782.78</v>
      </c>
      <c r="GN102" s="196">
        <f t="shared" si="239"/>
        <v>157451.29999999999</v>
      </c>
      <c r="GO102" s="196">
        <f t="shared" si="239"/>
        <v>154043.98000000001</v>
      </c>
      <c r="GP102" s="196">
        <f t="shared" si="239"/>
        <v>136637.9</v>
      </c>
      <c r="GQ102" s="196">
        <f t="shared" ref="GQ102:IX102" si="240">ROUND(+GP107,2)</f>
        <v>103191.61</v>
      </c>
      <c r="GR102" s="196">
        <f t="shared" si="240"/>
        <v>51101.05</v>
      </c>
      <c r="GS102" s="196">
        <f t="shared" si="240"/>
        <v>-24712.48</v>
      </c>
      <c r="GT102" s="196">
        <f t="shared" si="240"/>
        <v>-50661.81</v>
      </c>
      <c r="GU102" s="196">
        <f t="shared" si="240"/>
        <v>-69516.479999999996</v>
      </c>
      <c r="GV102" s="196">
        <f t="shared" si="240"/>
        <v>-95316.33</v>
      </c>
      <c r="GW102" s="196">
        <f t="shared" si="240"/>
        <v>-127612.35</v>
      </c>
      <c r="GX102" s="196">
        <f t="shared" si="240"/>
        <v>-180652.25</v>
      </c>
      <c r="GY102" s="196">
        <f t="shared" si="240"/>
        <v>-260028.41</v>
      </c>
      <c r="GZ102" s="196">
        <f t="shared" si="240"/>
        <v>-354652.15</v>
      </c>
      <c r="HA102" s="196">
        <f t="shared" si="240"/>
        <v>-478636.28</v>
      </c>
      <c r="HB102" s="196">
        <f t="shared" si="240"/>
        <v>-626312.81999999995</v>
      </c>
      <c r="HC102" s="196">
        <f t="shared" si="240"/>
        <v>-743258.16</v>
      </c>
      <c r="HD102" s="196">
        <f t="shared" si="240"/>
        <v>-992547.93</v>
      </c>
      <c r="HE102" s="196">
        <f t="shared" si="240"/>
        <v>20438.02</v>
      </c>
      <c r="HF102" s="196">
        <f t="shared" si="240"/>
        <v>130445.27</v>
      </c>
      <c r="HG102" s="196">
        <f t="shared" si="240"/>
        <v>332902.78000000003</v>
      </c>
      <c r="HH102" s="196">
        <f t="shared" si="240"/>
        <v>556977.75</v>
      </c>
      <c r="HI102" s="196">
        <f t="shared" si="240"/>
        <v>1055471.55</v>
      </c>
      <c r="HJ102" s="196">
        <f t="shared" si="240"/>
        <v>1806989.41</v>
      </c>
      <c r="HK102" s="196">
        <f t="shared" si="240"/>
        <v>1988111.71</v>
      </c>
      <c r="HL102" s="196">
        <f t="shared" si="240"/>
        <v>2476150.58</v>
      </c>
      <c r="HM102" s="196">
        <f t="shared" si="240"/>
        <v>2981822.76</v>
      </c>
      <c r="HN102" s="196">
        <f t="shared" si="240"/>
        <v>3475100.99</v>
      </c>
      <c r="HO102" s="196">
        <f t="shared" si="240"/>
        <v>3940670.64</v>
      </c>
      <c r="HP102" s="196">
        <f t="shared" si="240"/>
        <v>4398506.32</v>
      </c>
      <c r="HQ102" s="196">
        <f t="shared" si="240"/>
        <v>-7580.12</v>
      </c>
      <c r="HR102" s="196">
        <f t="shared" si="240"/>
        <v>13849.09</v>
      </c>
      <c r="HS102" s="196">
        <f t="shared" si="240"/>
        <v>47398.92</v>
      </c>
      <c r="HT102" s="196">
        <f t="shared" si="240"/>
        <v>97141.38</v>
      </c>
      <c r="HU102" s="196">
        <f t="shared" si="240"/>
        <v>166436.32</v>
      </c>
      <c r="HV102" s="196">
        <f t="shared" si="240"/>
        <v>242737.52</v>
      </c>
      <c r="HW102" s="196">
        <f t="shared" si="240"/>
        <v>313842.19</v>
      </c>
      <c r="HX102" s="196">
        <f t="shared" si="240"/>
        <v>378956.47</v>
      </c>
      <c r="HY102" s="196">
        <f t="shared" si="240"/>
        <v>422845.75</v>
      </c>
      <c r="HZ102" s="196">
        <f t="shared" si="240"/>
        <v>465137.98</v>
      </c>
      <c r="IA102" s="196">
        <f t="shared" si="240"/>
        <v>504726.61</v>
      </c>
      <c r="IB102" s="196">
        <f t="shared" si="240"/>
        <v>539901.93000000005</v>
      </c>
      <c r="IC102" s="196">
        <f t="shared" si="240"/>
        <v>-4473.95</v>
      </c>
      <c r="ID102" s="196">
        <f t="shared" si="240"/>
        <v>1549.85</v>
      </c>
      <c r="IE102" s="196">
        <f t="shared" si="240"/>
        <v>13469.31</v>
      </c>
      <c r="IF102" s="196">
        <f t="shared" si="240"/>
        <v>30945.77</v>
      </c>
      <c r="IG102" s="196">
        <f t="shared" si="240"/>
        <v>25873.31</v>
      </c>
      <c r="IH102" s="196">
        <f t="shared" si="240"/>
        <v>26828.36</v>
      </c>
      <c r="II102" s="196">
        <f t="shared" si="240"/>
        <v>27789.81</v>
      </c>
      <c r="IJ102" s="196">
        <f t="shared" si="240"/>
        <v>31758.720000000001</v>
      </c>
      <c r="IK102" s="196">
        <f t="shared" si="240"/>
        <v>30762.81</v>
      </c>
      <c r="IL102" s="196">
        <f t="shared" si="240"/>
        <v>24896.15</v>
      </c>
      <c r="IM102" s="196">
        <f t="shared" si="240"/>
        <v>8815.18</v>
      </c>
      <c r="IN102" s="196">
        <f t="shared" si="240"/>
        <v>-17612.43</v>
      </c>
      <c r="IO102" s="196">
        <f t="shared" si="240"/>
        <v>-31388.720000000001</v>
      </c>
      <c r="IP102" s="196">
        <f t="shared" si="240"/>
        <v>-35385.339999999997</v>
      </c>
      <c r="IQ102" s="196">
        <f t="shared" si="240"/>
        <v>-1645.58</v>
      </c>
      <c r="IR102" s="196">
        <f t="shared" si="240"/>
        <v>38106.78</v>
      </c>
      <c r="IS102" s="196">
        <f t="shared" si="240"/>
        <v>89893.92</v>
      </c>
      <c r="IT102" s="196">
        <f t="shared" si="240"/>
        <v>154334.85999999999</v>
      </c>
      <c r="IU102" s="196">
        <f t="shared" si="240"/>
        <v>229206.6</v>
      </c>
      <c r="IV102" s="196">
        <f t="shared" si="240"/>
        <v>325353.75</v>
      </c>
      <c r="IW102" s="196">
        <f t="shared" si="240"/>
        <v>427063.99</v>
      </c>
      <c r="IX102" s="196">
        <f t="shared" si="240"/>
        <v>506735.31</v>
      </c>
      <c r="IY102" s="196">
        <f t="shared" ref="IY102" si="241">ROUND(+IX107,2)</f>
        <v>554958.17000000004</v>
      </c>
      <c r="IZ102" s="196">
        <f t="shared" ref="IZ102" si="242">ROUND(+IY107,2)</f>
        <v>590933.11</v>
      </c>
      <c r="JA102" s="196">
        <f t="shared" ref="JA102" si="243">ROUND(+IZ107,2)</f>
        <v>-34893.39</v>
      </c>
      <c r="JB102" s="196">
        <f t="shared" ref="JB102" si="244">ROUND(+JA107,2)</f>
        <v>-33011.15</v>
      </c>
      <c r="JC102" s="196">
        <f t="shared" ref="JC102" si="245">ROUND(+JB107,2)</f>
        <v>-80914.23</v>
      </c>
      <c r="JD102" s="196">
        <f t="shared" ref="JD102" si="246">ROUND(+JC107,2)</f>
        <v>-253901.77</v>
      </c>
      <c r="JE102" s="196">
        <f t="shared" ref="JE102" si="247">ROUND(+JD107,2)</f>
        <v>-522104.02</v>
      </c>
      <c r="JF102" s="196">
        <f t="shared" ref="JF102" si="248">ROUND(+JE107,2)</f>
        <v>-942206.8</v>
      </c>
      <c r="JG102" s="196">
        <f t="shared" ref="JG102" si="249">ROUND(+JF107,2)</f>
        <v>-1497400.57</v>
      </c>
      <c r="JH102" s="196">
        <f t="shared" ref="JH102" si="250">ROUND(+JG107,2)</f>
        <v>-2081515.71</v>
      </c>
      <c r="JI102" s="196">
        <f t="shared" ref="JI102" si="251">ROUND(+JH107,2)</f>
        <v>-2770230.54</v>
      </c>
      <c r="JJ102" s="603"/>
      <c r="JK102" s="594"/>
      <c r="JL102" s="594"/>
      <c r="JM102" s="594"/>
      <c r="JN102" s="594"/>
      <c r="JO102" s="594"/>
      <c r="JP102" s="594"/>
      <c r="JQ102" s="594"/>
      <c r="JR102" s="594"/>
      <c r="JS102" s="594"/>
      <c r="JT102" s="594"/>
      <c r="JU102" s="594"/>
      <c r="JV102" s="594"/>
      <c r="JW102" s="604"/>
    </row>
    <row r="103" spans="1:283" x14ac:dyDescent="0.2">
      <c r="B103" s="49" t="s">
        <v>229</v>
      </c>
      <c r="D103" s="149"/>
      <c r="E103" s="76"/>
      <c r="F103" s="76"/>
      <c r="G103" s="76"/>
      <c r="H103" s="76"/>
      <c r="I103" s="76"/>
      <c r="J103" s="76"/>
      <c r="K103" s="76"/>
      <c r="L103" s="76"/>
      <c r="M103" s="76"/>
      <c r="N103" s="76"/>
      <c r="O103" s="76"/>
      <c r="P103" s="76"/>
      <c r="Q103" s="76"/>
      <c r="R103" s="76"/>
      <c r="S103" s="76"/>
      <c r="T103" s="76"/>
      <c r="U103" s="76"/>
      <c r="V103" s="76"/>
      <c r="W103" s="76"/>
      <c r="X103" s="76"/>
      <c r="Y103" s="76"/>
      <c r="Z103" s="76"/>
      <c r="AA103" s="76"/>
      <c r="AB103" s="76"/>
      <c r="AC103" s="76"/>
      <c r="AD103" s="76"/>
      <c r="AE103" s="76"/>
      <c r="AF103" s="76"/>
      <c r="AG103" s="76"/>
      <c r="AH103" s="76"/>
      <c r="AI103" s="76"/>
      <c r="AJ103" s="76"/>
      <c r="AK103" s="76"/>
      <c r="AL103" s="76"/>
      <c r="AM103" s="76"/>
      <c r="AN103" s="76"/>
      <c r="AO103" s="76"/>
      <c r="AP103" s="76"/>
      <c r="AQ103" s="76"/>
      <c r="AR103" s="76"/>
      <c r="AS103" s="76"/>
      <c r="AT103" s="76"/>
      <c r="AU103" s="76"/>
      <c r="AV103" s="76"/>
      <c r="AW103" s="76"/>
      <c r="AX103" s="76"/>
      <c r="AY103" s="76"/>
      <c r="AZ103" s="162"/>
      <c r="BA103" s="162"/>
      <c r="BB103" s="162"/>
      <c r="BC103" s="162"/>
      <c r="BD103" s="162"/>
      <c r="BE103" s="162"/>
      <c r="BF103" s="162"/>
      <c r="BG103" s="162"/>
      <c r="BH103" s="162"/>
      <c r="BI103" s="162"/>
      <c r="BJ103" s="162"/>
      <c r="BK103" s="162"/>
      <c r="BL103" s="162"/>
      <c r="BM103" s="162"/>
      <c r="BN103" s="162"/>
      <c r="BO103" s="162"/>
      <c r="BP103" s="162"/>
      <c r="BQ103" s="162"/>
      <c r="BR103" s="162"/>
      <c r="BS103" s="162"/>
      <c r="BT103" s="162"/>
      <c r="BU103" s="162"/>
      <c r="BV103" s="162"/>
      <c r="BW103" s="162"/>
      <c r="BX103" s="162"/>
      <c r="BY103" s="162"/>
      <c r="BZ103" s="247"/>
      <c r="CA103" s="162"/>
      <c r="CB103" s="162"/>
      <c r="CC103" s="162"/>
      <c r="CD103" s="162"/>
      <c r="CE103" s="162"/>
      <c r="CF103" s="162"/>
      <c r="CG103" s="162"/>
      <c r="CH103" s="162"/>
      <c r="CI103" s="162"/>
      <c r="CJ103" s="162"/>
      <c r="CK103" s="162"/>
      <c r="CL103" s="162"/>
      <c r="CM103" s="162"/>
      <c r="CN103" s="162"/>
      <c r="CO103" s="162"/>
      <c r="CP103" s="162"/>
      <c r="CQ103" s="162"/>
      <c r="CR103" s="162"/>
      <c r="CS103" s="162"/>
      <c r="CT103" s="162"/>
      <c r="CU103" s="162"/>
      <c r="CV103" s="162"/>
      <c r="CW103" s="162"/>
      <c r="CX103" s="162"/>
      <c r="CY103" s="162"/>
      <c r="CZ103" s="162"/>
      <c r="DA103" s="162"/>
      <c r="DB103" s="162"/>
      <c r="DC103" s="162"/>
      <c r="DD103" s="162"/>
      <c r="DE103" s="162"/>
      <c r="DF103" s="162"/>
      <c r="DG103" s="162"/>
      <c r="DH103" s="162"/>
      <c r="DI103" s="162"/>
      <c r="DJ103" s="162"/>
      <c r="DK103" s="162"/>
      <c r="DL103" s="196"/>
      <c r="DM103" s="196"/>
      <c r="DN103" s="196"/>
      <c r="DO103" s="196"/>
      <c r="DP103" s="196"/>
      <c r="DQ103" s="196"/>
      <c r="DR103" s="196"/>
      <c r="DS103" s="196"/>
      <c r="DT103" s="196"/>
      <c r="DU103" s="196"/>
      <c r="DV103" s="196"/>
      <c r="DW103" s="196"/>
      <c r="DX103" s="196"/>
      <c r="DY103" s="196"/>
      <c r="DZ103" s="196"/>
      <c r="EA103" s="196"/>
      <c r="EB103" s="196"/>
      <c r="EC103" s="196"/>
      <c r="ED103" s="196"/>
      <c r="EE103" s="196"/>
      <c r="EF103" s="196"/>
      <c r="EG103" s="196"/>
      <c r="EH103" s="196"/>
      <c r="EI103" s="196"/>
      <c r="EJ103" s="196"/>
      <c r="EK103" s="196"/>
      <c r="EL103" s="196"/>
      <c r="EM103" s="196"/>
      <c r="EN103" s="196"/>
      <c r="EO103" s="196"/>
      <c r="EP103" s="196"/>
      <c r="EQ103" s="196"/>
      <c r="ER103" s="196"/>
      <c r="ES103" s="196"/>
      <c r="ET103" s="196"/>
      <c r="EU103" s="196"/>
      <c r="EV103" s="196"/>
      <c r="EW103" s="196"/>
      <c r="EX103" s="196"/>
      <c r="EY103" s="196"/>
      <c r="EZ103" s="196"/>
      <c r="FA103" s="196"/>
      <c r="FB103" s="196"/>
      <c r="FC103" s="196"/>
      <c r="FD103" s="196"/>
      <c r="FE103" s="196"/>
      <c r="FF103" s="196"/>
      <c r="FG103" s="196"/>
      <c r="FH103" s="196"/>
      <c r="FI103" s="196"/>
      <c r="FJ103" s="196"/>
      <c r="FK103" s="196"/>
      <c r="FL103" s="196"/>
      <c r="FM103" s="196"/>
      <c r="FN103" s="196"/>
      <c r="FO103" s="196"/>
      <c r="FP103" s="196"/>
      <c r="FQ103" s="196"/>
      <c r="FR103" s="196"/>
      <c r="FS103" s="196"/>
      <c r="FT103" s="196"/>
      <c r="FU103" s="196"/>
      <c r="FV103" s="196"/>
      <c r="FW103" s="196"/>
      <c r="FX103" s="196"/>
      <c r="FY103" s="196"/>
      <c r="FZ103" s="196"/>
      <c r="GA103" s="196"/>
      <c r="GB103" s="196"/>
      <c r="GC103" s="196"/>
      <c r="GD103" s="196"/>
      <c r="GE103" s="196"/>
      <c r="GF103" s="196"/>
      <c r="GG103" s="196"/>
      <c r="GH103" s="196"/>
      <c r="GI103" s="196"/>
      <c r="GJ103" s="196"/>
      <c r="GK103" s="196"/>
      <c r="GL103" s="196"/>
      <c r="GM103" s="196"/>
      <c r="GN103" s="196"/>
      <c r="GO103" s="196"/>
      <c r="GP103" s="196"/>
      <c r="GQ103" s="196"/>
      <c r="GR103" s="196"/>
      <c r="GS103" s="196"/>
      <c r="GT103" s="196"/>
      <c r="GU103" s="196"/>
      <c r="GV103" s="196"/>
      <c r="GW103" s="196"/>
      <c r="GX103" s="196"/>
      <c r="GY103" s="196"/>
      <c r="GZ103" s="196"/>
      <c r="HA103" s="196"/>
      <c r="HB103" s="196"/>
      <c r="HC103" s="196"/>
      <c r="HD103" s="196"/>
      <c r="HE103" s="196"/>
      <c r="HF103" s="196"/>
      <c r="HG103" s="196"/>
      <c r="HH103" s="196"/>
      <c r="HI103" s="196"/>
      <c r="HJ103" s="196"/>
      <c r="HK103" s="196"/>
      <c r="HL103" s="196"/>
      <c r="HM103" s="196"/>
      <c r="HN103" s="196"/>
      <c r="HO103" s="196"/>
      <c r="HP103" s="201">
        <v>-722568.77</v>
      </c>
      <c r="HQ103" s="196"/>
      <c r="HR103" s="196"/>
      <c r="HS103" s="196"/>
      <c r="HT103" s="196"/>
      <c r="HU103" s="196"/>
      <c r="HV103" s="196"/>
      <c r="HW103" s="196"/>
      <c r="HX103" s="196"/>
      <c r="HY103" s="196"/>
      <c r="HZ103" s="196"/>
      <c r="IA103" s="196"/>
      <c r="IB103" s="39">
        <v>-544785.1</v>
      </c>
      <c r="IC103" s="196"/>
      <c r="ID103" s="196"/>
      <c r="IE103" s="196"/>
      <c r="IF103" s="196"/>
      <c r="IG103" s="196"/>
      <c r="IH103" s="196"/>
      <c r="II103" s="196"/>
      <c r="IJ103" s="196"/>
      <c r="IK103" s="196"/>
      <c r="IL103" s="196"/>
      <c r="IM103" s="196"/>
      <c r="IN103" s="196"/>
      <c r="IO103" s="196"/>
      <c r="IP103" s="196"/>
      <c r="IQ103" s="196"/>
      <c r="IR103" s="196"/>
      <c r="IS103" s="196"/>
      <c r="IT103" s="196"/>
      <c r="IU103" s="196"/>
      <c r="IV103" s="196"/>
      <c r="IW103" s="196"/>
      <c r="IX103" s="196"/>
      <c r="IY103" s="196"/>
      <c r="IZ103" s="196"/>
      <c r="JA103" s="196"/>
      <c r="JB103" s="196"/>
      <c r="JC103" s="196"/>
      <c r="JD103" s="196"/>
      <c r="JE103" s="196"/>
      <c r="JF103" s="196"/>
      <c r="JG103" s="196"/>
      <c r="JH103" s="196"/>
      <c r="JI103" s="196"/>
      <c r="JJ103" s="603"/>
      <c r="JK103" s="595"/>
      <c r="JL103" s="595"/>
      <c r="JM103" s="594"/>
      <c r="JN103" s="594"/>
      <c r="JO103" s="594"/>
      <c r="JP103" s="594"/>
      <c r="JQ103" s="594"/>
      <c r="JR103" s="594"/>
      <c r="JS103" s="594"/>
      <c r="JT103" s="594"/>
      <c r="JU103" s="594"/>
      <c r="JV103" s="594"/>
      <c r="JW103" s="604"/>
    </row>
    <row r="104" spans="1:283" x14ac:dyDescent="0.2">
      <c r="B104" s="49" t="s">
        <v>205</v>
      </c>
      <c r="D104" s="198"/>
      <c r="E104" s="198">
        <v>-4181078.77</v>
      </c>
      <c r="F104" s="198"/>
      <c r="G104" s="198"/>
      <c r="H104" s="198"/>
      <c r="I104" s="198"/>
      <c r="J104" s="198"/>
      <c r="K104" s="198"/>
      <c r="L104" s="198"/>
      <c r="M104" s="198"/>
      <c r="N104" s="198"/>
      <c r="O104" s="198"/>
      <c r="P104" s="198"/>
      <c r="Q104" s="198"/>
      <c r="R104" s="198"/>
      <c r="S104" s="198"/>
      <c r="T104" s="198"/>
      <c r="U104" s="198"/>
      <c r="V104" s="198">
        <v>2902829.61</v>
      </c>
      <c r="W104" s="198"/>
      <c r="X104" s="198"/>
      <c r="Y104" s="198">
        <v>297154.09999999998</v>
      </c>
      <c r="Z104" s="198"/>
      <c r="AA104" s="198"/>
      <c r="AB104" s="198"/>
      <c r="AC104" s="198"/>
      <c r="AD104" s="198"/>
      <c r="AE104" s="198">
        <v>-60848.08</v>
      </c>
      <c r="AF104" s="198"/>
      <c r="AG104" s="198"/>
      <c r="AH104" s="198"/>
      <c r="AI104" s="198"/>
      <c r="AJ104" s="198"/>
      <c r="AK104" s="198"/>
      <c r="AL104" s="198"/>
      <c r="AM104" s="198"/>
      <c r="AN104" s="198">
        <v>0</v>
      </c>
      <c r="AO104" s="198">
        <v>0</v>
      </c>
      <c r="AP104" s="198">
        <v>0</v>
      </c>
      <c r="AQ104" s="198">
        <v>-83829</v>
      </c>
      <c r="AR104" s="198">
        <v>0</v>
      </c>
      <c r="AS104" s="198">
        <v>0</v>
      </c>
      <c r="AT104" s="198">
        <v>0</v>
      </c>
      <c r="AU104" s="198">
        <v>0</v>
      </c>
      <c r="AV104" s="198">
        <v>0</v>
      </c>
      <c r="AW104" s="198">
        <v>0</v>
      </c>
      <c r="AX104" s="198">
        <v>0</v>
      </c>
      <c r="AY104" s="197"/>
      <c r="AZ104" s="199"/>
      <c r="BA104" s="199"/>
      <c r="BB104" s="199"/>
      <c r="BC104" s="199">
        <v>-593875</v>
      </c>
      <c r="BD104" s="199">
        <v>0</v>
      </c>
      <c r="BE104" s="199">
        <v>0</v>
      </c>
      <c r="BF104" s="199">
        <v>0</v>
      </c>
      <c r="BG104" s="199">
        <v>0</v>
      </c>
      <c r="BH104" s="196"/>
      <c r="BI104" s="196"/>
      <c r="BJ104" s="196"/>
      <c r="BK104" s="196"/>
      <c r="BL104" s="196"/>
      <c r="BM104" s="196"/>
      <c r="BN104" s="199">
        <v>0</v>
      </c>
      <c r="BO104" s="199">
        <v>-3252364</v>
      </c>
      <c r="BP104" s="196"/>
      <c r="BQ104" s="196"/>
      <c r="BR104" s="162"/>
      <c r="BS104" s="196"/>
      <c r="BT104" s="196"/>
      <c r="BU104" s="196"/>
      <c r="BV104" s="196"/>
      <c r="BW104" s="196"/>
      <c r="BX104" s="196"/>
      <c r="BY104" s="196"/>
      <c r="BZ104" s="248"/>
      <c r="CA104" s="203">
        <v>3815276</v>
      </c>
      <c r="CB104" s="196"/>
      <c r="CC104" s="196"/>
      <c r="CD104" s="196"/>
      <c r="CE104" s="196"/>
      <c r="CF104" s="196"/>
      <c r="CG104" s="196"/>
      <c r="CH104" s="196"/>
      <c r="CI104" s="196"/>
      <c r="CJ104" s="196"/>
      <c r="CK104" s="196"/>
      <c r="CL104" s="196"/>
      <c r="CM104" s="199">
        <v>2425328</v>
      </c>
      <c r="CN104" s="196"/>
      <c r="CO104" s="162"/>
      <c r="CP104" s="196"/>
      <c r="CQ104" s="196"/>
      <c r="CR104" s="196"/>
      <c r="CS104" s="196"/>
      <c r="CT104" s="196"/>
      <c r="CU104" s="199">
        <v>376119</v>
      </c>
      <c r="CV104" s="196"/>
      <c r="CW104" s="196"/>
      <c r="CX104" s="196"/>
      <c r="CY104" s="199">
        <v>712145</v>
      </c>
      <c r="CZ104" s="196"/>
      <c r="DA104" s="196"/>
      <c r="DB104" s="196"/>
      <c r="DC104" s="196"/>
      <c r="DD104" s="196"/>
      <c r="DE104" s="196"/>
      <c r="DF104" s="196"/>
      <c r="DG104" s="196"/>
      <c r="DH104" s="196"/>
      <c r="DI104" s="196"/>
      <c r="DJ104" s="196"/>
      <c r="DK104" s="196"/>
      <c r="DL104" s="201">
        <v>120505</v>
      </c>
      <c r="DM104" s="196"/>
      <c r="DN104" s="196"/>
      <c r="DO104" s="196"/>
      <c r="DP104" s="196"/>
      <c r="DQ104" s="196"/>
      <c r="DR104" s="196"/>
      <c r="DS104" s="196"/>
      <c r="DT104" s="196"/>
      <c r="DU104" s="196"/>
      <c r="DV104" s="196"/>
      <c r="DW104" s="196"/>
      <c r="DX104" s="201">
        <v>-71719</v>
      </c>
      <c r="DY104" s="196"/>
      <c r="DZ104" s="196"/>
      <c r="EA104" s="196"/>
      <c r="EB104" s="196"/>
      <c r="EC104" s="196"/>
      <c r="ED104" s="196"/>
      <c r="EE104" s="196"/>
      <c r="EF104" s="196"/>
      <c r="EG104" s="196"/>
      <c r="EH104" s="196"/>
      <c r="EI104" s="196"/>
      <c r="EJ104" s="201">
        <v>657209</v>
      </c>
      <c r="EK104" s="196"/>
      <c r="EL104" s="196"/>
      <c r="EM104" s="196"/>
      <c r="EN104" s="196"/>
      <c r="EO104" s="196"/>
      <c r="EP104" s="196"/>
      <c r="EQ104" s="196"/>
      <c r="ER104" s="196"/>
      <c r="ES104" s="196"/>
      <c r="ET104" s="196"/>
      <c r="EU104" s="196"/>
      <c r="EV104" s="201">
        <v>-120114</v>
      </c>
      <c r="EW104" s="196"/>
      <c r="EX104" s="196"/>
      <c r="EY104" s="196"/>
      <c r="EZ104" s="196"/>
      <c r="FA104" s="196"/>
      <c r="FB104" s="196"/>
      <c r="FC104" s="196"/>
      <c r="FD104" s="196"/>
      <c r="FE104" s="196"/>
      <c r="FF104" s="196"/>
      <c r="FG104" s="196"/>
      <c r="FH104" s="201">
        <v>-683368</v>
      </c>
      <c r="FI104" s="196"/>
      <c r="FJ104" s="196"/>
      <c r="FK104" s="196"/>
      <c r="FL104" s="196"/>
      <c r="FM104" s="196"/>
      <c r="FN104" s="196"/>
      <c r="FO104" s="196"/>
      <c r="FP104" s="196"/>
      <c r="FQ104" s="196"/>
      <c r="FR104" s="196"/>
      <c r="FS104" s="196"/>
      <c r="FT104" s="201">
        <v>608960</v>
      </c>
      <c r="FU104" s="196"/>
      <c r="FV104" s="196"/>
      <c r="FW104" s="196"/>
      <c r="FX104" s="196"/>
      <c r="FY104" s="196"/>
      <c r="FZ104" s="196"/>
      <c r="GA104" s="196"/>
      <c r="GB104" s="196"/>
      <c r="GC104" s="196"/>
      <c r="GD104" s="196"/>
      <c r="GE104" s="196"/>
      <c r="GF104" s="201">
        <v>214684</v>
      </c>
      <c r="GG104" s="196"/>
      <c r="GH104" s="196"/>
      <c r="GI104" s="196"/>
      <c r="GJ104" s="196"/>
      <c r="GK104" s="196"/>
      <c r="GL104" s="196"/>
      <c r="GM104" s="196"/>
      <c r="GN104" s="196"/>
      <c r="GO104" s="196"/>
      <c r="GP104" s="196"/>
      <c r="GQ104" s="196"/>
      <c r="GR104" s="201">
        <v>-56692</v>
      </c>
      <c r="GS104" s="196"/>
      <c r="GT104" s="196"/>
      <c r="GU104" s="196"/>
      <c r="GV104" s="196"/>
      <c r="GW104" s="196"/>
      <c r="GX104" s="196"/>
      <c r="GY104" s="196"/>
      <c r="GZ104" s="196"/>
      <c r="HA104" s="196"/>
      <c r="HB104" s="201"/>
      <c r="HC104" s="201"/>
      <c r="HD104" s="201">
        <v>997225</v>
      </c>
      <c r="HE104" s="201"/>
      <c r="HF104" s="201"/>
      <c r="HG104" s="201"/>
      <c r="HH104" s="196"/>
      <c r="HI104" s="196"/>
      <c r="HJ104" s="240">
        <v>-328225.71000000002</v>
      </c>
      <c r="HK104" s="196"/>
      <c r="HL104" s="196"/>
      <c r="HM104" s="196"/>
      <c r="HN104" s="196"/>
      <c r="HO104" s="196"/>
      <c r="HP104" s="201">
        <v>-3680587.86</v>
      </c>
      <c r="HQ104" s="196"/>
      <c r="HR104" s="196"/>
      <c r="HS104" s="196"/>
      <c r="HT104" s="196"/>
      <c r="HU104" s="196"/>
      <c r="HV104" s="196"/>
      <c r="HW104" s="196"/>
      <c r="HX104" s="196"/>
      <c r="HY104" s="196"/>
      <c r="HZ104" s="196"/>
      <c r="IA104" s="196"/>
      <c r="IB104" s="196"/>
      <c r="IC104" s="196"/>
      <c r="ID104" s="196"/>
      <c r="IE104" s="196"/>
      <c r="IF104" s="196"/>
      <c r="IG104" s="196"/>
      <c r="IH104" s="196"/>
      <c r="II104" s="196"/>
      <c r="IJ104" s="196"/>
      <c r="IK104" s="196"/>
      <c r="IL104" s="196"/>
      <c r="IM104" s="196"/>
      <c r="IN104" s="201">
        <v>-2555.63</v>
      </c>
      <c r="IO104" s="196"/>
      <c r="IP104" s="196"/>
      <c r="IQ104" s="196"/>
      <c r="IR104" s="196"/>
      <c r="IS104" s="196"/>
      <c r="IT104" s="196"/>
      <c r="IU104" s="196"/>
      <c r="IV104" s="196"/>
      <c r="IW104" s="196"/>
      <c r="IX104" s="196"/>
      <c r="IY104" s="196"/>
      <c r="IZ104" s="39">
        <v>-598773.55000000005</v>
      </c>
      <c r="JA104" s="196"/>
      <c r="JB104" s="196"/>
      <c r="JC104" s="196"/>
      <c r="JD104" s="196"/>
      <c r="JE104" s="196"/>
      <c r="JF104" s="196"/>
      <c r="JG104" s="196"/>
      <c r="JH104" s="196"/>
      <c r="JI104" s="196"/>
      <c r="JJ104" s="603"/>
      <c r="JK104" s="595"/>
      <c r="JL104" s="595"/>
      <c r="JM104" s="594"/>
      <c r="JN104" s="594"/>
      <c r="JO104" s="594"/>
      <c r="JP104" s="594"/>
      <c r="JQ104" s="594"/>
      <c r="JR104" s="594"/>
      <c r="JS104" s="594"/>
      <c r="JT104" s="594"/>
      <c r="JU104" s="594"/>
      <c r="JV104" s="594"/>
      <c r="JW104" s="604"/>
    </row>
    <row r="105" spans="1:283" x14ac:dyDescent="0.2">
      <c r="B105" s="49" t="s">
        <v>238</v>
      </c>
      <c r="D105" s="198">
        <v>432128.96</v>
      </c>
      <c r="E105" s="198">
        <v>372061.46</v>
      </c>
      <c r="F105" s="198">
        <v>292453.09999999998</v>
      </c>
      <c r="G105" s="198">
        <v>-78138.789999999994</v>
      </c>
      <c r="H105" s="198">
        <v>-126217.84</v>
      </c>
      <c r="I105" s="198">
        <v>-187720.54</v>
      </c>
      <c r="J105" s="198">
        <v>-178244.86</v>
      </c>
      <c r="K105" s="198">
        <v>-187756.82</v>
      </c>
      <c r="L105" s="198">
        <v>-246888.07</v>
      </c>
      <c r="M105" s="198">
        <v>-230682.51</v>
      </c>
      <c r="N105" s="198">
        <v>-264175.96000000002</v>
      </c>
      <c r="O105" s="198">
        <v>-285125.14</v>
      </c>
      <c r="P105" s="198">
        <v>-311192.69</v>
      </c>
      <c r="Q105" s="198">
        <v>-339158.52</v>
      </c>
      <c r="R105" s="198">
        <v>-360208.25</v>
      </c>
      <c r="S105" s="198">
        <v>-399772.72</v>
      </c>
      <c r="T105" s="198">
        <v>-401572.97</v>
      </c>
      <c r="U105" s="198">
        <v>-402556.74</v>
      </c>
      <c r="V105" s="198">
        <v>425703.17</v>
      </c>
      <c r="W105" s="198">
        <v>27755.58</v>
      </c>
      <c r="X105" s="198">
        <v>53516.86</v>
      </c>
      <c r="Y105" s="198">
        <v>129162.45</v>
      </c>
      <c r="Z105" s="198">
        <v>8426.31</v>
      </c>
      <c r="AA105" s="198">
        <v>9971.8700000000008</v>
      </c>
      <c r="AB105" s="198">
        <v>10445.459999999999</v>
      </c>
      <c r="AC105" s="198">
        <v>1548.49</v>
      </c>
      <c r="AD105" s="198">
        <v>-24368.400000000001</v>
      </c>
      <c r="AE105" s="198">
        <v>-26396.79</v>
      </c>
      <c r="AF105" s="198">
        <v>-36739.5</v>
      </c>
      <c r="AG105" s="198">
        <v>-36222.1</v>
      </c>
      <c r="AH105" s="198">
        <v>-32106.799999999999</v>
      </c>
      <c r="AI105" s="198">
        <v>-7460.75</v>
      </c>
      <c r="AJ105" s="198">
        <v>13836.55</v>
      </c>
      <c r="AK105" s="198">
        <v>24317.5</v>
      </c>
      <c r="AL105" s="198">
        <v>24404.639999999999</v>
      </c>
      <c r="AM105" s="198">
        <v>24282.36</v>
      </c>
      <c r="AN105" s="198">
        <v>23648.32</v>
      </c>
      <c r="AO105" s="198">
        <v>11542.18</v>
      </c>
      <c r="AP105" s="198">
        <v>5631.68</v>
      </c>
      <c r="AQ105" s="198">
        <v>61.25</v>
      </c>
      <c r="AR105" s="198">
        <v>-37612.21</v>
      </c>
      <c r="AS105" s="198">
        <v>-8967.27</v>
      </c>
      <c r="AT105" s="198">
        <v>9161.19</v>
      </c>
      <c r="AU105" s="198">
        <v>15834.5</v>
      </c>
      <c r="AV105" s="198">
        <v>51228.82</v>
      </c>
      <c r="AW105" s="198">
        <v>-66100.7</v>
      </c>
      <c r="AX105" s="198">
        <v>218464.08</v>
      </c>
      <c r="AY105" s="198">
        <v>96768.04</v>
      </c>
      <c r="AZ105" s="199">
        <v>119988.4</v>
      </c>
      <c r="BA105" s="199">
        <v>118465.26</v>
      </c>
      <c r="BB105" s="199">
        <v>67160.03</v>
      </c>
      <c r="BC105" s="199">
        <v>89925.46</v>
      </c>
      <c r="BD105" s="199">
        <v>19193.54</v>
      </c>
      <c r="BE105" s="199">
        <v>112721.9</v>
      </c>
      <c r="BF105" s="199">
        <v>229293.46</v>
      </c>
      <c r="BG105" s="199">
        <v>283552.17</v>
      </c>
      <c r="BH105" s="199">
        <v>349320.94</v>
      </c>
      <c r="BI105" s="199">
        <v>373435.83</v>
      </c>
      <c r="BJ105" s="199">
        <v>348280.94</v>
      </c>
      <c r="BK105" s="207">
        <v>355921.97</v>
      </c>
      <c r="BL105" s="207">
        <v>382066.13</v>
      </c>
      <c r="BM105" s="207">
        <v>383030.87</v>
      </c>
      <c r="BN105" s="207">
        <v>364946.41</v>
      </c>
      <c r="BO105" s="207">
        <v>375083.34</v>
      </c>
      <c r="BP105" s="207">
        <v>-109378.96</v>
      </c>
      <c r="BQ105" s="249">
        <v>-337380.3</v>
      </c>
      <c r="BR105" s="208">
        <v>-161392.62</v>
      </c>
      <c r="BS105" s="207">
        <v>-210235.89</v>
      </c>
      <c r="BT105" s="207">
        <v>-279431.45</v>
      </c>
      <c r="BU105" s="207">
        <v>-306588.98</v>
      </c>
      <c r="BV105" s="207">
        <v>-410488.66</v>
      </c>
      <c r="BW105" s="207">
        <v>-481208.31</v>
      </c>
      <c r="BX105" s="207">
        <v>-581688.5</v>
      </c>
      <c r="BY105" s="243">
        <v>-642257.68000000005</v>
      </c>
      <c r="BZ105" s="250">
        <v>-677655.53</v>
      </c>
      <c r="CA105" s="203">
        <v>-786594.69</v>
      </c>
      <c r="CB105" s="207">
        <v>456520.37</v>
      </c>
      <c r="CC105" s="207">
        <v>-294589.13</v>
      </c>
      <c r="CD105" s="207">
        <v>-292623.7</v>
      </c>
      <c r="CE105" s="207">
        <v>-297951.84999999998</v>
      </c>
      <c r="CF105" s="207">
        <v>-323731.61</v>
      </c>
      <c r="CG105" s="207">
        <v>-249215.54</v>
      </c>
      <c r="CH105" s="207">
        <v>-200616.26</v>
      </c>
      <c r="CI105" s="207">
        <v>-156971.54999999999</v>
      </c>
      <c r="CJ105" s="207">
        <v>-103780.69</v>
      </c>
      <c r="CK105" s="207">
        <v>-95701.1</v>
      </c>
      <c r="CL105" s="207">
        <v>-135762.13</v>
      </c>
      <c r="CM105" s="207">
        <v>-48898.66</v>
      </c>
      <c r="CN105" s="207">
        <v>-104954.68</v>
      </c>
      <c r="CO105" s="208">
        <v>-74189.429999999993</v>
      </c>
      <c r="CP105" s="207">
        <v>-19289.61</v>
      </c>
      <c r="CQ105" s="207">
        <v>-13670.68</v>
      </c>
      <c r="CR105" s="207">
        <v>-61226.42</v>
      </c>
      <c r="CS105" s="207">
        <v>-59051.5</v>
      </c>
      <c r="CT105" s="207">
        <v>-107023.28</v>
      </c>
      <c r="CU105" s="207">
        <v>-93730.43</v>
      </c>
      <c r="CV105" s="207">
        <v>-122644.66</v>
      </c>
      <c r="CW105" s="207">
        <v>-139742.41</v>
      </c>
      <c r="CX105" s="207">
        <v>-167856.51</v>
      </c>
      <c r="CY105" s="207">
        <v>-3008.57</v>
      </c>
      <c r="CZ105" s="244">
        <v>-36150.03</v>
      </c>
      <c r="DA105" s="207">
        <v>-23463.74</v>
      </c>
      <c r="DB105" s="245">
        <v>443.03</v>
      </c>
      <c r="DC105" s="245">
        <v>13766.26</v>
      </c>
      <c r="DD105" s="207">
        <v>33934.199999999997</v>
      </c>
      <c r="DE105" s="207">
        <v>41862.44</v>
      </c>
      <c r="DF105" s="243">
        <v>13206.64</v>
      </c>
      <c r="DG105" s="207">
        <v>-11898.43</v>
      </c>
      <c r="DH105" s="199">
        <v>-19903.05</v>
      </c>
      <c r="DI105" s="199">
        <v>-29362.639999999999</v>
      </c>
      <c r="DJ105" s="199">
        <v>-42568.02</v>
      </c>
      <c r="DK105" s="199">
        <v>-52948.2</v>
      </c>
      <c r="DL105" s="199">
        <v>17467.11</v>
      </c>
      <c r="DM105" s="199">
        <v>17793.79</v>
      </c>
      <c r="DN105" s="199">
        <v>36836.97</v>
      </c>
      <c r="DO105" s="199">
        <v>46499.32</v>
      </c>
      <c r="DP105" s="199">
        <v>39861.279999999999</v>
      </c>
      <c r="DQ105" s="199">
        <v>28612.98</v>
      </c>
      <c r="DR105" s="199">
        <v>3066.92</v>
      </c>
      <c r="DS105" s="199">
        <v>-7415.7</v>
      </c>
      <c r="DT105" s="199">
        <v>-16563.669999999998</v>
      </c>
      <c r="DU105" s="199">
        <v>-22452.080000000002</v>
      </c>
      <c r="DV105" s="199">
        <v>-41134.04</v>
      </c>
      <c r="DW105" s="199">
        <v>-48340.51</v>
      </c>
      <c r="DX105" s="199">
        <v>-360.97</v>
      </c>
      <c r="DY105" s="199">
        <v>-12070.12</v>
      </c>
      <c r="DZ105" s="199">
        <v>-15744.28</v>
      </c>
      <c r="EA105" s="199">
        <v>-19034.86</v>
      </c>
      <c r="EB105" s="199">
        <v>-32410.52</v>
      </c>
      <c r="EC105" s="199">
        <v>-68399.41</v>
      </c>
      <c r="ED105" s="199">
        <v>-89622.720000000001</v>
      </c>
      <c r="EE105" s="199">
        <v>-71557.320000000007</v>
      </c>
      <c r="EF105" s="199">
        <v>-62370.03</v>
      </c>
      <c r="EG105" s="199">
        <v>-103695.66</v>
      </c>
      <c r="EH105" s="199">
        <v>-82959.789999999994</v>
      </c>
      <c r="EI105" s="199">
        <v>-100148.39</v>
      </c>
      <c r="EJ105" s="199">
        <v>-14591.96</v>
      </c>
      <c r="EK105" s="199">
        <v>-3107.34</v>
      </c>
      <c r="EL105" s="199">
        <v>9439.48</v>
      </c>
      <c r="EM105" s="199">
        <v>14044.16</v>
      </c>
      <c r="EN105" s="199">
        <v>19941.490000000002</v>
      </c>
      <c r="EO105" s="199">
        <v>28969.32</v>
      </c>
      <c r="EP105" s="199">
        <v>27274.11</v>
      </c>
      <c r="EQ105" s="199">
        <v>19901.349999999999</v>
      </c>
      <c r="ER105" s="199">
        <v>19029.86</v>
      </c>
      <c r="ES105" s="199">
        <v>8989.76</v>
      </c>
      <c r="ET105" s="244">
        <v>3513.23</v>
      </c>
      <c r="EU105" s="244">
        <v>-15115.04</v>
      </c>
      <c r="EV105" s="244">
        <v>3644.63</v>
      </c>
      <c r="EW105" s="244">
        <v>14012.08</v>
      </c>
      <c r="EX105" s="244">
        <v>26984.9</v>
      </c>
      <c r="EY105" s="244">
        <v>33000.910000000003</v>
      </c>
      <c r="EZ105" s="244">
        <v>60561.81</v>
      </c>
      <c r="FA105" s="244">
        <v>68389.279999999999</v>
      </c>
      <c r="FB105" s="244">
        <v>74231.72</v>
      </c>
      <c r="FC105" s="244">
        <v>71579.11</v>
      </c>
      <c r="FD105" s="244">
        <v>81471.98</v>
      </c>
      <c r="FE105" s="244">
        <v>84559.91</v>
      </c>
      <c r="FF105" s="244">
        <v>78262.61</v>
      </c>
      <c r="FG105" s="244">
        <v>81460.17</v>
      </c>
      <c r="FH105" s="244">
        <v>-796.1</v>
      </c>
      <c r="FI105" s="244">
        <v>-681.71</v>
      </c>
      <c r="FJ105" s="244">
        <v>-2848.61</v>
      </c>
      <c r="FK105" s="244">
        <v>-10782.39</v>
      </c>
      <c r="FL105" s="244">
        <v>-23483.200000000001</v>
      </c>
      <c r="FM105" s="244">
        <v>-40023.86</v>
      </c>
      <c r="FN105" s="244">
        <v>-65639.42</v>
      </c>
      <c r="FO105" s="244">
        <v>-75744.22</v>
      </c>
      <c r="FP105" s="244">
        <v>-82956.98</v>
      </c>
      <c r="FQ105" s="244">
        <v>-87964.87</v>
      </c>
      <c r="FR105" s="244">
        <v>-94983.11</v>
      </c>
      <c r="FS105" s="244">
        <v>-107323.53</v>
      </c>
      <c r="FT105" s="244">
        <v>12924.71</v>
      </c>
      <c r="FU105" s="244">
        <v>14897.38</v>
      </c>
      <c r="FV105" s="244">
        <v>10322.92</v>
      </c>
      <c r="FW105" s="244">
        <v>9865.91</v>
      </c>
      <c r="FX105" s="244">
        <v>9382.24</v>
      </c>
      <c r="FY105" s="244">
        <v>-2647.02</v>
      </c>
      <c r="FZ105" s="244">
        <v>-17272.91</v>
      </c>
      <c r="GA105" s="244">
        <v>-30157.15</v>
      </c>
      <c r="GB105" s="244">
        <v>-42463.16</v>
      </c>
      <c r="GC105" s="244">
        <v>-54585.94</v>
      </c>
      <c r="GD105" s="244">
        <v>-62725.95</v>
      </c>
      <c r="GE105" s="244">
        <v>-74074.850000000006</v>
      </c>
      <c r="GF105" s="244">
        <v>68.09</v>
      </c>
      <c r="GG105" s="244">
        <v>4352.9799999999996</v>
      </c>
      <c r="GH105" s="244">
        <v>25456.84</v>
      </c>
      <c r="GI105" s="244">
        <v>38113.96</v>
      </c>
      <c r="GJ105" s="244">
        <v>37741.01</v>
      </c>
      <c r="GK105" s="244">
        <v>26861.82</v>
      </c>
      <c r="GL105" s="244">
        <v>15480.47</v>
      </c>
      <c r="GM105" s="244">
        <v>4668.5200000000004</v>
      </c>
      <c r="GN105" s="244">
        <v>-3407.32</v>
      </c>
      <c r="GO105" s="244">
        <v>-17406.080000000002</v>
      </c>
      <c r="GP105" s="244">
        <v>-33446.29</v>
      </c>
      <c r="GQ105" s="244">
        <v>-52090.559999999998</v>
      </c>
      <c r="GR105" s="251">
        <v>-19121.53</v>
      </c>
      <c r="GS105" s="244">
        <v>-25949.33</v>
      </c>
      <c r="GT105" s="244">
        <v>-18854.669999999998</v>
      </c>
      <c r="GU105" s="244">
        <v>-25799.85</v>
      </c>
      <c r="GV105" s="244">
        <v>-32296.02</v>
      </c>
      <c r="GW105" s="244">
        <v>-53039.9</v>
      </c>
      <c r="GX105" s="244">
        <v>-79376.160000000003</v>
      </c>
      <c r="GY105" s="244">
        <v>-94623.74</v>
      </c>
      <c r="GZ105" s="244">
        <v>-123984.13</v>
      </c>
      <c r="HA105" s="244">
        <v>-147676.54</v>
      </c>
      <c r="HB105" s="251">
        <v>-116945.34</v>
      </c>
      <c r="HC105" s="251">
        <v>-249289.77</v>
      </c>
      <c r="HD105" s="252">
        <v>15760.95</v>
      </c>
      <c r="HE105" s="252">
        <v>110007.25</v>
      </c>
      <c r="HF105" s="252">
        <v>202457.51</v>
      </c>
      <c r="HG105" s="253">
        <v>224074.97</v>
      </c>
      <c r="HH105" s="254">
        <v>498493.8</v>
      </c>
      <c r="HI105" s="244">
        <v>751517.86</v>
      </c>
      <c r="HJ105" s="244">
        <v>509348.01</v>
      </c>
      <c r="HK105" s="244">
        <v>488038.87</v>
      </c>
      <c r="HL105" s="244">
        <v>505672.18</v>
      </c>
      <c r="HM105" s="244">
        <v>493278.23</v>
      </c>
      <c r="HN105" s="244">
        <v>465569.65</v>
      </c>
      <c r="HO105" s="244">
        <v>457835.68</v>
      </c>
      <c r="HP105" s="244">
        <v>-2929.81</v>
      </c>
      <c r="HQ105" s="244">
        <v>21429.21</v>
      </c>
      <c r="HR105" s="244">
        <v>33549.83</v>
      </c>
      <c r="HS105" s="244">
        <v>49742.46</v>
      </c>
      <c r="HT105" s="244">
        <v>69294.94</v>
      </c>
      <c r="HU105" s="244">
        <v>76301.2</v>
      </c>
      <c r="HV105" s="244">
        <v>71104.67</v>
      </c>
      <c r="HW105" s="244">
        <v>65114.28</v>
      </c>
      <c r="HX105" s="244">
        <v>43889.279999999999</v>
      </c>
      <c r="HY105" s="246">
        <v>42292.23</v>
      </c>
      <c r="HZ105" s="39">
        <v>39588.629999999997</v>
      </c>
      <c r="IA105" s="39">
        <v>35175.32</v>
      </c>
      <c r="IB105" s="39">
        <v>409.22</v>
      </c>
      <c r="IC105" s="39">
        <v>6023.8</v>
      </c>
      <c r="ID105" s="39">
        <v>11919.46</v>
      </c>
      <c r="IE105" s="39">
        <v>17476.46</v>
      </c>
      <c r="IF105" s="39">
        <v>-5072.46</v>
      </c>
      <c r="IG105" s="39">
        <v>955.05</v>
      </c>
      <c r="IH105" s="39">
        <v>961.45</v>
      </c>
      <c r="II105" s="39">
        <v>3968.91</v>
      </c>
      <c r="IJ105" s="39">
        <v>-995.91</v>
      </c>
      <c r="IK105" s="39">
        <v>-5866.66</v>
      </c>
      <c r="IL105" s="39">
        <v>-16080.97</v>
      </c>
      <c r="IM105" s="39">
        <v>-26427.61</v>
      </c>
      <c r="IN105" s="39">
        <v>-11220.66</v>
      </c>
      <c r="IO105" s="39">
        <v>-3996.62</v>
      </c>
      <c r="IP105" s="39">
        <v>33739.760000000002</v>
      </c>
      <c r="IQ105" s="39">
        <v>39752.36</v>
      </c>
      <c r="IR105" s="39">
        <v>51787.14</v>
      </c>
      <c r="IS105" s="39">
        <v>64440.94</v>
      </c>
      <c r="IT105" s="39">
        <v>74871.740000000005</v>
      </c>
      <c r="IU105" s="39">
        <v>96147.15</v>
      </c>
      <c r="IV105" s="39">
        <v>101710.24</v>
      </c>
      <c r="IW105" s="39">
        <v>79671.320000000007</v>
      </c>
      <c r="IX105" s="39">
        <v>48222.86</v>
      </c>
      <c r="IY105" s="39">
        <v>35974.94</v>
      </c>
      <c r="IZ105" s="39">
        <v>-27052.95</v>
      </c>
      <c r="JA105" s="39">
        <v>1882.24</v>
      </c>
      <c r="JB105" s="39">
        <v>-47903.08</v>
      </c>
      <c r="JC105" s="39">
        <v>-172987.54</v>
      </c>
      <c r="JD105" s="39">
        <v>-268202.25</v>
      </c>
      <c r="JE105" s="39">
        <v>-420102.78</v>
      </c>
      <c r="JF105" s="39">
        <v>-555193.77</v>
      </c>
      <c r="JG105" s="39">
        <v>-584115.14</v>
      </c>
      <c r="JH105" s="39">
        <v>-688714.83</v>
      </c>
      <c r="JI105" s="39">
        <v>-761231.76</v>
      </c>
      <c r="JJ105" s="605"/>
      <c r="JK105" s="595"/>
      <c r="JL105" s="595"/>
      <c r="JM105" s="595"/>
      <c r="JN105" s="595"/>
      <c r="JO105" s="595"/>
      <c r="JP105" s="595"/>
      <c r="JQ105" s="595"/>
      <c r="JR105" s="595"/>
      <c r="JS105" s="595"/>
      <c r="JT105" s="595"/>
      <c r="JU105" s="595"/>
      <c r="JV105" s="595"/>
      <c r="JW105" s="606"/>
    </row>
    <row r="106" spans="1:283" x14ac:dyDescent="0.2">
      <c r="B106" s="49" t="s">
        <v>208</v>
      </c>
      <c r="D106" s="239">
        <f>SUM(D103:D105)</f>
        <v>432128.96</v>
      </c>
      <c r="E106" s="239">
        <f t="shared" ref="E106:BP106" si="252">SUM(E103:E105)</f>
        <v>-3809017.31</v>
      </c>
      <c r="F106" s="239">
        <f t="shared" si="252"/>
        <v>292453.09999999998</v>
      </c>
      <c r="G106" s="239">
        <f t="shared" si="252"/>
        <v>-78138.789999999994</v>
      </c>
      <c r="H106" s="239">
        <f t="shared" si="252"/>
        <v>-126217.84</v>
      </c>
      <c r="I106" s="239">
        <f t="shared" si="252"/>
        <v>-187720.54</v>
      </c>
      <c r="J106" s="239">
        <f t="shared" si="252"/>
        <v>-178244.86</v>
      </c>
      <c r="K106" s="239">
        <f t="shared" si="252"/>
        <v>-187756.82</v>
      </c>
      <c r="L106" s="239">
        <f t="shared" si="252"/>
        <v>-246888.07</v>
      </c>
      <c r="M106" s="239">
        <f t="shared" si="252"/>
        <v>-230682.51</v>
      </c>
      <c r="N106" s="239">
        <f t="shared" si="252"/>
        <v>-264175.96000000002</v>
      </c>
      <c r="O106" s="239">
        <f t="shared" si="252"/>
        <v>-285125.14</v>
      </c>
      <c r="P106" s="239">
        <f t="shared" si="252"/>
        <v>-311192.69</v>
      </c>
      <c r="Q106" s="239">
        <f t="shared" si="252"/>
        <v>-339158.52</v>
      </c>
      <c r="R106" s="239">
        <f t="shared" si="252"/>
        <v>-360208.25</v>
      </c>
      <c r="S106" s="239">
        <f t="shared" si="252"/>
        <v>-399772.72</v>
      </c>
      <c r="T106" s="239">
        <f t="shared" si="252"/>
        <v>-401572.97</v>
      </c>
      <c r="U106" s="239">
        <f t="shared" si="252"/>
        <v>-402556.74</v>
      </c>
      <c r="V106" s="239">
        <f t="shared" si="252"/>
        <v>3328532.78</v>
      </c>
      <c r="W106" s="239">
        <f t="shared" si="252"/>
        <v>27755.58</v>
      </c>
      <c r="X106" s="239">
        <f t="shared" si="252"/>
        <v>53516.86</v>
      </c>
      <c r="Y106" s="239">
        <f t="shared" si="252"/>
        <v>426316.55</v>
      </c>
      <c r="Z106" s="239">
        <f t="shared" si="252"/>
        <v>8426.31</v>
      </c>
      <c r="AA106" s="239">
        <f t="shared" si="252"/>
        <v>9971.8700000000008</v>
      </c>
      <c r="AB106" s="239">
        <f t="shared" si="252"/>
        <v>10445.459999999999</v>
      </c>
      <c r="AC106" s="239">
        <f t="shared" si="252"/>
        <v>1548.49</v>
      </c>
      <c r="AD106" s="239">
        <f t="shared" si="252"/>
        <v>-24368.400000000001</v>
      </c>
      <c r="AE106" s="239">
        <f t="shared" si="252"/>
        <v>-87244.87</v>
      </c>
      <c r="AF106" s="239">
        <f t="shared" si="252"/>
        <v>-36739.5</v>
      </c>
      <c r="AG106" s="239">
        <f t="shared" si="252"/>
        <v>-36222.1</v>
      </c>
      <c r="AH106" s="239">
        <f t="shared" si="252"/>
        <v>-32106.799999999999</v>
      </c>
      <c r="AI106" s="239">
        <f t="shared" si="252"/>
        <v>-7460.75</v>
      </c>
      <c r="AJ106" s="239">
        <f t="shared" si="252"/>
        <v>13836.55</v>
      </c>
      <c r="AK106" s="239">
        <f t="shared" si="252"/>
        <v>24317.5</v>
      </c>
      <c r="AL106" s="239">
        <f t="shared" si="252"/>
        <v>24404.639999999999</v>
      </c>
      <c r="AM106" s="239">
        <f t="shared" si="252"/>
        <v>24282.36</v>
      </c>
      <c r="AN106" s="239">
        <f t="shared" si="252"/>
        <v>23648.32</v>
      </c>
      <c r="AO106" s="239">
        <f t="shared" si="252"/>
        <v>11542.18</v>
      </c>
      <c r="AP106" s="239">
        <f t="shared" si="252"/>
        <v>5631.68</v>
      </c>
      <c r="AQ106" s="239">
        <f t="shared" si="252"/>
        <v>-83767.75</v>
      </c>
      <c r="AR106" s="239">
        <f t="shared" si="252"/>
        <v>-37612.21</v>
      </c>
      <c r="AS106" s="239">
        <f t="shared" si="252"/>
        <v>-8967.27</v>
      </c>
      <c r="AT106" s="239">
        <f t="shared" si="252"/>
        <v>9161.19</v>
      </c>
      <c r="AU106" s="239">
        <f t="shared" si="252"/>
        <v>15834.5</v>
      </c>
      <c r="AV106" s="239">
        <f t="shared" si="252"/>
        <v>51228.82</v>
      </c>
      <c r="AW106" s="239">
        <f t="shared" si="252"/>
        <v>-66100.7</v>
      </c>
      <c r="AX106" s="239">
        <f t="shared" si="252"/>
        <v>218464.08</v>
      </c>
      <c r="AY106" s="239">
        <f t="shared" si="252"/>
        <v>96768.04</v>
      </c>
      <c r="AZ106" s="239">
        <f t="shared" si="252"/>
        <v>119988.4</v>
      </c>
      <c r="BA106" s="239">
        <f t="shared" si="252"/>
        <v>118465.26</v>
      </c>
      <c r="BB106" s="239">
        <f t="shared" si="252"/>
        <v>67160.03</v>
      </c>
      <c r="BC106" s="239">
        <f t="shared" si="252"/>
        <v>-503949.54</v>
      </c>
      <c r="BD106" s="239">
        <f t="shared" si="252"/>
        <v>19193.54</v>
      </c>
      <c r="BE106" s="239">
        <f t="shared" si="252"/>
        <v>112721.9</v>
      </c>
      <c r="BF106" s="239">
        <f t="shared" si="252"/>
        <v>229293.46</v>
      </c>
      <c r="BG106" s="239">
        <f t="shared" si="252"/>
        <v>283552.17</v>
      </c>
      <c r="BH106" s="239">
        <f t="shared" si="252"/>
        <v>349320.94</v>
      </c>
      <c r="BI106" s="239">
        <f t="shared" si="252"/>
        <v>373435.83</v>
      </c>
      <c r="BJ106" s="239">
        <f t="shared" si="252"/>
        <v>348280.94</v>
      </c>
      <c r="BK106" s="239">
        <f t="shared" si="252"/>
        <v>355921.97</v>
      </c>
      <c r="BL106" s="239">
        <f t="shared" si="252"/>
        <v>382066.13</v>
      </c>
      <c r="BM106" s="239">
        <f t="shared" si="252"/>
        <v>383030.87</v>
      </c>
      <c r="BN106" s="239">
        <f t="shared" si="252"/>
        <v>364946.41</v>
      </c>
      <c r="BO106" s="239">
        <f t="shared" si="252"/>
        <v>-2877280.66</v>
      </c>
      <c r="BP106" s="239">
        <f t="shared" si="252"/>
        <v>-109378.96</v>
      </c>
      <c r="BQ106" s="239">
        <f t="shared" ref="BQ106" si="253">SUM(BQ103:BQ105)</f>
        <v>-337380.3</v>
      </c>
      <c r="BR106" s="239">
        <f>ROUND(SUM(BR103:BR105),2)</f>
        <v>-161392.62</v>
      </c>
      <c r="BS106" s="239">
        <f t="shared" ref="BS106:ED106" si="254">ROUND(SUM(BS103:BS105),2)</f>
        <v>-210235.89</v>
      </c>
      <c r="BT106" s="239">
        <f t="shared" si="254"/>
        <v>-279431.45</v>
      </c>
      <c r="BU106" s="239">
        <f t="shared" si="254"/>
        <v>-306588.98</v>
      </c>
      <c r="BV106" s="239">
        <f t="shared" si="254"/>
        <v>-410488.66</v>
      </c>
      <c r="BW106" s="239">
        <f t="shared" si="254"/>
        <v>-481208.31</v>
      </c>
      <c r="BX106" s="239">
        <f t="shared" si="254"/>
        <v>-581688.5</v>
      </c>
      <c r="BY106" s="239">
        <f t="shared" si="254"/>
        <v>-642257.68000000005</v>
      </c>
      <c r="BZ106" s="239">
        <f t="shared" si="254"/>
        <v>-677655.53</v>
      </c>
      <c r="CA106" s="239">
        <f t="shared" si="254"/>
        <v>3028681.31</v>
      </c>
      <c r="CB106" s="239">
        <f t="shared" si="254"/>
        <v>456520.37</v>
      </c>
      <c r="CC106" s="239">
        <f t="shared" si="254"/>
        <v>-294589.13</v>
      </c>
      <c r="CD106" s="239">
        <f t="shared" si="254"/>
        <v>-292623.7</v>
      </c>
      <c r="CE106" s="239">
        <f t="shared" si="254"/>
        <v>-297951.84999999998</v>
      </c>
      <c r="CF106" s="239">
        <f t="shared" si="254"/>
        <v>-323731.61</v>
      </c>
      <c r="CG106" s="239">
        <f t="shared" si="254"/>
        <v>-249215.54</v>
      </c>
      <c r="CH106" s="239">
        <f t="shared" si="254"/>
        <v>-200616.26</v>
      </c>
      <c r="CI106" s="210">
        <f t="shared" si="254"/>
        <v>-156971.54999999999</v>
      </c>
      <c r="CJ106" s="239">
        <f t="shared" si="254"/>
        <v>-103780.69</v>
      </c>
      <c r="CK106" s="239">
        <f t="shared" si="254"/>
        <v>-95701.1</v>
      </c>
      <c r="CL106" s="239">
        <f t="shared" si="254"/>
        <v>-135762.13</v>
      </c>
      <c r="CM106" s="239">
        <f t="shared" si="254"/>
        <v>2376429.34</v>
      </c>
      <c r="CN106" s="239">
        <f t="shared" si="254"/>
        <v>-104954.68</v>
      </c>
      <c r="CO106" s="239">
        <f t="shared" si="254"/>
        <v>-74189.429999999993</v>
      </c>
      <c r="CP106" s="239">
        <f t="shared" si="254"/>
        <v>-19289.61</v>
      </c>
      <c r="CQ106" s="239">
        <f t="shared" si="254"/>
        <v>-13670.68</v>
      </c>
      <c r="CR106" s="239">
        <f t="shared" si="254"/>
        <v>-61226.42</v>
      </c>
      <c r="CS106" s="239">
        <f t="shared" si="254"/>
        <v>-59051.5</v>
      </c>
      <c r="CT106" s="239">
        <f t="shared" si="254"/>
        <v>-107023.28</v>
      </c>
      <c r="CU106" s="239">
        <f t="shared" si="254"/>
        <v>282388.57</v>
      </c>
      <c r="CV106" s="239">
        <f t="shared" si="254"/>
        <v>-122644.66</v>
      </c>
      <c r="CW106" s="239">
        <f t="shared" si="254"/>
        <v>-139742.41</v>
      </c>
      <c r="CX106" s="239">
        <f t="shared" si="254"/>
        <v>-167856.51</v>
      </c>
      <c r="CY106" s="239">
        <f t="shared" si="254"/>
        <v>709136.43</v>
      </c>
      <c r="CZ106" s="239">
        <f t="shared" si="254"/>
        <v>-36150.03</v>
      </c>
      <c r="DA106" s="239">
        <f t="shared" si="254"/>
        <v>-23463.74</v>
      </c>
      <c r="DB106" s="239">
        <f t="shared" si="254"/>
        <v>443.03</v>
      </c>
      <c r="DC106" s="239">
        <f t="shared" si="254"/>
        <v>13766.26</v>
      </c>
      <c r="DD106" s="239">
        <f t="shared" si="254"/>
        <v>33934.199999999997</v>
      </c>
      <c r="DE106" s="239">
        <f t="shared" si="254"/>
        <v>41862.44</v>
      </c>
      <c r="DF106" s="239">
        <f t="shared" si="254"/>
        <v>13206.64</v>
      </c>
      <c r="DG106" s="239">
        <f t="shared" si="254"/>
        <v>-11898.43</v>
      </c>
      <c r="DH106" s="239">
        <f t="shared" si="254"/>
        <v>-19903.05</v>
      </c>
      <c r="DI106" s="239">
        <f t="shared" si="254"/>
        <v>-29362.639999999999</v>
      </c>
      <c r="DJ106" s="239">
        <f t="shared" si="254"/>
        <v>-42568.02</v>
      </c>
      <c r="DK106" s="239">
        <f t="shared" si="254"/>
        <v>-52948.2</v>
      </c>
      <c r="DL106" s="231">
        <f t="shared" si="254"/>
        <v>137972.10999999999</v>
      </c>
      <c r="DM106" s="231">
        <f t="shared" si="254"/>
        <v>17793.79</v>
      </c>
      <c r="DN106" s="231">
        <f t="shared" si="254"/>
        <v>36836.97</v>
      </c>
      <c r="DO106" s="231">
        <f t="shared" si="254"/>
        <v>46499.32</v>
      </c>
      <c r="DP106" s="231">
        <f t="shared" si="254"/>
        <v>39861.279999999999</v>
      </c>
      <c r="DQ106" s="231">
        <f t="shared" si="254"/>
        <v>28612.98</v>
      </c>
      <c r="DR106" s="231">
        <f t="shared" si="254"/>
        <v>3066.92</v>
      </c>
      <c r="DS106" s="231">
        <f t="shared" si="254"/>
        <v>-7415.7</v>
      </c>
      <c r="DT106" s="231">
        <f t="shared" si="254"/>
        <v>-16563.669999999998</v>
      </c>
      <c r="DU106" s="231">
        <f t="shared" si="254"/>
        <v>-22452.080000000002</v>
      </c>
      <c r="DV106" s="231">
        <f t="shared" si="254"/>
        <v>-41134.04</v>
      </c>
      <c r="DW106" s="231">
        <f t="shared" si="254"/>
        <v>-48340.51</v>
      </c>
      <c r="DX106" s="231">
        <f t="shared" si="254"/>
        <v>-72079.97</v>
      </c>
      <c r="DY106" s="231">
        <f t="shared" si="254"/>
        <v>-12070.12</v>
      </c>
      <c r="DZ106" s="231">
        <f t="shared" si="254"/>
        <v>-15744.28</v>
      </c>
      <c r="EA106" s="231">
        <f t="shared" si="254"/>
        <v>-19034.86</v>
      </c>
      <c r="EB106" s="231">
        <f t="shared" si="254"/>
        <v>-32410.52</v>
      </c>
      <c r="EC106" s="231">
        <f t="shared" si="254"/>
        <v>-68399.41</v>
      </c>
      <c r="ED106" s="231">
        <f t="shared" si="254"/>
        <v>-89622.720000000001</v>
      </c>
      <c r="EE106" s="231">
        <f t="shared" ref="EE106:GP106" si="255">ROUND(SUM(EE103:EE105),2)</f>
        <v>-71557.320000000007</v>
      </c>
      <c r="EF106" s="231">
        <f t="shared" si="255"/>
        <v>-62370.03</v>
      </c>
      <c r="EG106" s="231">
        <f t="shared" si="255"/>
        <v>-103695.66</v>
      </c>
      <c r="EH106" s="231">
        <f t="shared" si="255"/>
        <v>-82959.789999999994</v>
      </c>
      <c r="EI106" s="231">
        <f t="shared" si="255"/>
        <v>-100148.39</v>
      </c>
      <c r="EJ106" s="231">
        <f t="shared" si="255"/>
        <v>642617.04</v>
      </c>
      <c r="EK106" s="231">
        <f t="shared" si="255"/>
        <v>-3107.34</v>
      </c>
      <c r="EL106" s="231">
        <f t="shared" si="255"/>
        <v>9439.48</v>
      </c>
      <c r="EM106" s="231">
        <f t="shared" si="255"/>
        <v>14044.16</v>
      </c>
      <c r="EN106" s="231">
        <f t="shared" si="255"/>
        <v>19941.490000000002</v>
      </c>
      <c r="EO106" s="231">
        <f t="shared" si="255"/>
        <v>28969.32</v>
      </c>
      <c r="EP106" s="231">
        <f t="shared" si="255"/>
        <v>27274.11</v>
      </c>
      <c r="EQ106" s="231">
        <f t="shared" si="255"/>
        <v>19901.349999999999</v>
      </c>
      <c r="ER106" s="231">
        <f t="shared" si="255"/>
        <v>19029.86</v>
      </c>
      <c r="ES106" s="231">
        <f t="shared" si="255"/>
        <v>8989.76</v>
      </c>
      <c r="ET106" s="231">
        <f t="shared" si="255"/>
        <v>3513.23</v>
      </c>
      <c r="EU106" s="231">
        <f t="shared" si="255"/>
        <v>-15115.04</v>
      </c>
      <c r="EV106" s="231">
        <f t="shared" si="255"/>
        <v>-116469.37</v>
      </c>
      <c r="EW106" s="231">
        <f t="shared" si="255"/>
        <v>14012.08</v>
      </c>
      <c r="EX106" s="231">
        <f t="shared" si="255"/>
        <v>26984.9</v>
      </c>
      <c r="EY106" s="231">
        <f t="shared" si="255"/>
        <v>33000.910000000003</v>
      </c>
      <c r="EZ106" s="231">
        <f t="shared" si="255"/>
        <v>60561.81</v>
      </c>
      <c r="FA106" s="231">
        <f t="shared" si="255"/>
        <v>68389.279999999999</v>
      </c>
      <c r="FB106" s="231">
        <f t="shared" si="255"/>
        <v>74231.72</v>
      </c>
      <c r="FC106" s="231">
        <f t="shared" si="255"/>
        <v>71579.11</v>
      </c>
      <c r="FD106" s="231">
        <f t="shared" si="255"/>
        <v>81471.98</v>
      </c>
      <c r="FE106" s="231">
        <f t="shared" si="255"/>
        <v>84559.91</v>
      </c>
      <c r="FF106" s="231">
        <f t="shared" si="255"/>
        <v>78262.61</v>
      </c>
      <c r="FG106" s="231">
        <f t="shared" si="255"/>
        <v>81460.17</v>
      </c>
      <c r="FH106" s="231">
        <f t="shared" si="255"/>
        <v>-684164.1</v>
      </c>
      <c r="FI106" s="231">
        <f t="shared" si="255"/>
        <v>-681.71</v>
      </c>
      <c r="FJ106" s="231">
        <f t="shared" si="255"/>
        <v>-2848.61</v>
      </c>
      <c r="FK106" s="231">
        <f t="shared" si="255"/>
        <v>-10782.39</v>
      </c>
      <c r="FL106" s="231">
        <f t="shared" si="255"/>
        <v>-23483.200000000001</v>
      </c>
      <c r="FM106" s="231">
        <f t="shared" si="255"/>
        <v>-40023.86</v>
      </c>
      <c r="FN106" s="231">
        <f t="shared" si="255"/>
        <v>-65639.42</v>
      </c>
      <c r="FO106" s="231">
        <f t="shared" si="255"/>
        <v>-75744.22</v>
      </c>
      <c r="FP106" s="231">
        <f t="shared" si="255"/>
        <v>-82956.98</v>
      </c>
      <c r="FQ106" s="231">
        <f t="shared" si="255"/>
        <v>-87964.87</v>
      </c>
      <c r="FR106" s="231">
        <f t="shared" si="255"/>
        <v>-94983.11</v>
      </c>
      <c r="FS106" s="231">
        <f t="shared" si="255"/>
        <v>-107323.53</v>
      </c>
      <c r="FT106" s="231">
        <f t="shared" si="255"/>
        <v>621884.71</v>
      </c>
      <c r="FU106" s="231">
        <f t="shared" si="255"/>
        <v>14897.38</v>
      </c>
      <c r="FV106" s="231">
        <f t="shared" si="255"/>
        <v>10322.92</v>
      </c>
      <c r="FW106" s="231">
        <f t="shared" si="255"/>
        <v>9865.91</v>
      </c>
      <c r="FX106" s="231">
        <f t="shared" si="255"/>
        <v>9382.24</v>
      </c>
      <c r="FY106" s="231">
        <f t="shared" si="255"/>
        <v>-2647.02</v>
      </c>
      <c r="FZ106" s="231">
        <f t="shared" si="255"/>
        <v>-17272.91</v>
      </c>
      <c r="GA106" s="231">
        <f t="shared" si="255"/>
        <v>-30157.15</v>
      </c>
      <c r="GB106" s="231">
        <f t="shared" si="255"/>
        <v>-42463.16</v>
      </c>
      <c r="GC106" s="231">
        <f t="shared" si="255"/>
        <v>-54585.94</v>
      </c>
      <c r="GD106" s="231">
        <f t="shared" si="255"/>
        <v>-62725.95</v>
      </c>
      <c r="GE106" s="231">
        <f t="shared" si="255"/>
        <v>-74074.850000000006</v>
      </c>
      <c r="GF106" s="231">
        <f t="shared" si="255"/>
        <v>214752.09</v>
      </c>
      <c r="GG106" s="231">
        <f t="shared" si="255"/>
        <v>4352.9799999999996</v>
      </c>
      <c r="GH106" s="231">
        <f t="shared" si="255"/>
        <v>25456.84</v>
      </c>
      <c r="GI106" s="231">
        <f t="shared" si="255"/>
        <v>38113.96</v>
      </c>
      <c r="GJ106" s="231">
        <f t="shared" si="255"/>
        <v>37741.01</v>
      </c>
      <c r="GK106" s="231">
        <f t="shared" si="255"/>
        <v>26861.82</v>
      </c>
      <c r="GL106" s="231">
        <f t="shared" si="255"/>
        <v>15480.47</v>
      </c>
      <c r="GM106" s="231">
        <f t="shared" si="255"/>
        <v>4668.5200000000004</v>
      </c>
      <c r="GN106" s="231">
        <f t="shared" si="255"/>
        <v>-3407.32</v>
      </c>
      <c r="GO106" s="231">
        <f t="shared" si="255"/>
        <v>-17406.080000000002</v>
      </c>
      <c r="GP106" s="231">
        <f t="shared" si="255"/>
        <v>-33446.29</v>
      </c>
      <c r="GQ106" s="231">
        <f t="shared" ref="GQ106:IX106" si="256">ROUND(SUM(GQ103:GQ105),2)</f>
        <v>-52090.559999999998</v>
      </c>
      <c r="GR106" s="231">
        <f t="shared" si="256"/>
        <v>-75813.53</v>
      </c>
      <c r="GS106" s="231">
        <f t="shared" si="256"/>
        <v>-25949.33</v>
      </c>
      <c r="GT106" s="231">
        <f t="shared" si="256"/>
        <v>-18854.669999999998</v>
      </c>
      <c r="GU106" s="231">
        <f t="shared" si="256"/>
        <v>-25799.85</v>
      </c>
      <c r="GV106" s="231">
        <f t="shared" si="256"/>
        <v>-32296.02</v>
      </c>
      <c r="GW106" s="231">
        <f t="shared" si="256"/>
        <v>-53039.9</v>
      </c>
      <c r="GX106" s="231">
        <f t="shared" si="256"/>
        <v>-79376.160000000003</v>
      </c>
      <c r="GY106" s="231">
        <f t="shared" si="256"/>
        <v>-94623.74</v>
      </c>
      <c r="GZ106" s="231">
        <f t="shared" si="256"/>
        <v>-123984.13</v>
      </c>
      <c r="HA106" s="231">
        <f t="shared" si="256"/>
        <v>-147676.54</v>
      </c>
      <c r="HB106" s="231">
        <f t="shared" si="256"/>
        <v>-116945.34</v>
      </c>
      <c r="HC106" s="231">
        <f t="shared" si="256"/>
        <v>-249289.77</v>
      </c>
      <c r="HD106" s="231">
        <f t="shared" si="256"/>
        <v>1012985.95</v>
      </c>
      <c r="HE106" s="231">
        <f t="shared" si="256"/>
        <v>110007.25</v>
      </c>
      <c r="HF106" s="231">
        <f t="shared" si="256"/>
        <v>202457.51</v>
      </c>
      <c r="HG106" s="231">
        <f t="shared" si="256"/>
        <v>224074.97</v>
      </c>
      <c r="HH106" s="231">
        <f t="shared" si="256"/>
        <v>498493.8</v>
      </c>
      <c r="HI106" s="231">
        <f t="shared" si="256"/>
        <v>751517.86</v>
      </c>
      <c r="HJ106" s="231">
        <f t="shared" si="256"/>
        <v>181122.3</v>
      </c>
      <c r="HK106" s="231">
        <f t="shared" si="256"/>
        <v>488038.87</v>
      </c>
      <c r="HL106" s="231">
        <f t="shared" si="256"/>
        <v>505672.18</v>
      </c>
      <c r="HM106" s="231">
        <f t="shared" si="256"/>
        <v>493278.23</v>
      </c>
      <c r="HN106" s="231">
        <f t="shared" si="256"/>
        <v>465569.65</v>
      </c>
      <c r="HO106" s="231">
        <f t="shared" si="256"/>
        <v>457835.68</v>
      </c>
      <c r="HP106" s="231">
        <f t="shared" si="256"/>
        <v>-4406086.4400000004</v>
      </c>
      <c r="HQ106" s="231">
        <f t="shared" si="256"/>
        <v>21429.21</v>
      </c>
      <c r="HR106" s="231">
        <f t="shared" si="256"/>
        <v>33549.83</v>
      </c>
      <c r="HS106" s="231">
        <f t="shared" si="256"/>
        <v>49742.46</v>
      </c>
      <c r="HT106" s="231">
        <f t="shared" si="256"/>
        <v>69294.94</v>
      </c>
      <c r="HU106" s="231">
        <f t="shared" si="256"/>
        <v>76301.2</v>
      </c>
      <c r="HV106" s="231">
        <f t="shared" si="256"/>
        <v>71104.67</v>
      </c>
      <c r="HW106" s="231">
        <f t="shared" si="256"/>
        <v>65114.28</v>
      </c>
      <c r="HX106" s="231">
        <f t="shared" si="256"/>
        <v>43889.279999999999</v>
      </c>
      <c r="HY106" s="231">
        <f t="shared" si="256"/>
        <v>42292.23</v>
      </c>
      <c r="HZ106" s="231">
        <f t="shared" si="256"/>
        <v>39588.629999999997</v>
      </c>
      <c r="IA106" s="231">
        <f t="shared" si="256"/>
        <v>35175.32</v>
      </c>
      <c r="IB106" s="231">
        <f t="shared" si="256"/>
        <v>-544375.88</v>
      </c>
      <c r="IC106" s="231">
        <f t="shared" si="256"/>
        <v>6023.8</v>
      </c>
      <c r="ID106" s="231">
        <f t="shared" si="256"/>
        <v>11919.46</v>
      </c>
      <c r="IE106" s="231">
        <f t="shared" si="256"/>
        <v>17476.46</v>
      </c>
      <c r="IF106" s="231">
        <f t="shared" si="256"/>
        <v>-5072.46</v>
      </c>
      <c r="IG106" s="231">
        <f t="shared" si="256"/>
        <v>955.05</v>
      </c>
      <c r="IH106" s="231">
        <f t="shared" si="256"/>
        <v>961.45</v>
      </c>
      <c r="II106" s="231">
        <f t="shared" si="256"/>
        <v>3968.91</v>
      </c>
      <c r="IJ106" s="231">
        <f t="shared" si="256"/>
        <v>-995.91</v>
      </c>
      <c r="IK106" s="231">
        <f t="shared" si="256"/>
        <v>-5866.66</v>
      </c>
      <c r="IL106" s="231">
        <f t="shared" si="256"/>
        <v>-16080.97</v>
      </c>
      <c r="IM106" s="231">
        <f t="shared" si="256"/>
        <v>-26427.61</v>
      </c>
      <c r="IN106" s="231">
        <f t="shared" si="256"/>
        <v>-13776.29</v>
      </c>
      <c r="IO106" s="231">
        <f t="shared" si="256"/>
        <v>-3996.62</v>
      </c>
      <c r="IP106" s="231">
        <f t="shared" si="256"/>
        <v>33739.760000000002</v>
      </c>
      <c r="IQ106" s="231">
        <f t="shared" si="256"/>
        <v>39752.36</v>
      </c>
      <c r="IR106" s="231">
        <f t="shared" si="256"/>
        <v>51787.14</v>
      </c>
      <c r="IS106" s="231">
        <f t="shared" si="256"/>
        <v>64440.94</v>
      </c>
      <c r="IT106" s="231">
        <f t="shared" si="256"/>
        <v>74871.740000000005</v>
      </c>
      <c r="IU106" s="231">
        <f t="shared" si="256"/>
        <v>96147.15</v>
      </c>
      <c r="IV106" s="231">
        <f t="shared" si="256"/>
        <v>101710.24</v>
      </c>
      <c r="IW106" s="231">
        <f t="shared" si="256"/>
        <v>79671.320000000007</v>
      </c>
      <c r="IX106" s="231">
        <f t="shared" si="256"/>
        <v>48222.86</v>
      </c>
      <c r="IY106" s="231">
        <f t="shared" ref="IY106:JI106" si="257">ROUND(SUM(IY103:IY105),2)</f>
        <v>35974.94</v>
      </c>
      <c r="IZ106" s="231">
        <f t="shared" si="257"/>
        <v>-625826.5</v>
      </c>
      <c r="JA106" s="231">
        <f t="shared" si="257"/>
        <v>1882.24</v>
      </c>
      <c r="JB106" s="231">
        <f t="shared" si="257"/>
        <v>-47903.08</v>
      </c>
      <c r="JC106" s="231">
        <f t="shared" si="257"/>
        <v>-172987.54</v>
      </c>
      <c r="JD106" s="231">
        <f t="shared" si="257"/>
        <v>-268202.25</v>
      </c>
      <c r="JE106" s="231">
        <f t="shared" si="257"/>
        <v>-420102.78</v>
      </c>
      <c r="JF106" s="231">
        <f t="shared" si="257"/>
        <v>-555193.77</v>
      </c>
      <c r="JG106" s="231">
        <f t="shared" si="257"/>
        <v>-584115.14</v>
      </c>
      <c r="JH106" s="231">
        <f t="shared" si="257"/>
        <v>-688714.83</v>
      </c>
      <c r="JI106" s="231">
        <f t="shared" si="257"/>
        <v>-761231.76</v>
      </c>
      <c r="JJ106" s="603"/>
      <c r="JK106" s="594"/>
      <c r="JL106" s="594"/>
      <c r="JM106" s="594"/>
      <c r="JN106" s="594"/>
      <c r="JO106" s="594"/>
      <c r="JP106" s="594"/>
      <c r="JQ106" s="594"/>
      <c r="JR106" s="594"/>
      <c r="JS106" s="594"/>
      <c r="JT106" s="594"/>
      <c r="JU106" s="594"/>
      <c r="JV106" s="594"/>
      <c r="JW106" s="604"/>
    </row>
    <row r="107" spans="1:283" x14ac:dyDescent="0.2">
      <c r="B107" s="49" t="s">
        <v>209</v>
      </c>
      <c r="D107" s="76">
        <f t="shared" ref="D107:AB107" si="258">+D102+D106</f>
        <v>3809017.31</v>
      </c>
      <c r="E107" s="76">
        <f t="shared" si="258"/>
        <v>0</v>
      </c>
      <c r="F107" s="76">
        <f t="shared" si="258"/>
        <v>292453.09999999998</v>
      </c>
      <c r="G107" s="76">
        <f t="shared" si="258"/>
        <v>214314.31</v>
      </c>
      <c r="H107" s="76">
        <f t="shared" si="258"/>
        <v>88096.47</v>
      </c>
      <c r="I107" s="76">
        <f t="shared" si="258"/>
        <v>-99624.07</v>
      </c>
      <c r="J107" s="76">
        <f t="shared" si="258"/>
        <v>-277868.93</v>
      </c>
      <c r="K107" s="76">
        <f t="shared" si="258"/>
        <v>-465625.75</v>
      </c>
      <c r="L107" s="76">
        <f t="shared" si="258"/>
        <v>-712513.82000000007</v>
      </c>
      <c r="M107" s="76">
        <f t="shared" si="258"/>
        <v>-943196.33</v>
      </c>
      <c r="N107" s="76">
        <f t="shared" si="258"/>
        <v>-1207372.29</v>
      </c>
      <c r="O107" s="76">
        <f t="shared" si="258"/>
        <v>-1492497.4300000002</v>
      </c>
      <c r="P107" s="76">
        <f t="shared" si="258"/>
        <v>-1803690.1199999999</v>
      </c>
      <c r="Q107" s="76">
        <f t="shared" si="258"/>
        <v>-2142848.64</v>
      </c>
      <c r="R107" s="76">
        <f t="shared" si="258"/>
        <v>-2503056.89</v>
      </c>
      <c r="S107" s="76">
        <f t="shared" si="258"/>
        <v>-2902829.6100000003</v>
      </c>
      <c r="T107" s="76">
        <f t="shared" si="258"/>
        <v>-3304402.58</v>
      </c>
      <c r="U107" s="76">
        <f t="shared" si="258"/>
        <v>-3706959.3200000003</v>
      </c>
      <c r="V107" s="76">
        <f t="shared" si="258"/>
        <v>-378426.54000000004</v>
      </c>
      <c r="W107" s="76">
        <f t="shared" si="258"/>
        <v>-350670.95999999996</v>
      </c>
      <c r="X107" s="76">
        <f t="shared" si="258"/>
        <v>-297154.10000000003</v>
      </c>
      <c r="Y107" s="76">
        <f t="shared" si="258"/>
        <v>129162.45000000001</v>
      </c>
      <c r="Z107" s="76">
        <f t="shared" si="258"/>
        <v>137588.76</v>
      </c>
      <c r="AA107" s="76">
        <f t="shared" si="258"/>
        <v>147560.63</v>
      </c>
      <c r="AB107" s="76">
        <f t="shared" si="258"/>
        <v>158006.09</v>
      </c>
      <c r="AC107" s="76">
        <f>+AC102+AC106</f>
        <v>159554.57999999999</v>
      </c>
      <c r="AD107" s="76">
        <f>+AD102+AD106</f>
        <v>135186.18</v>
      </c>
      <c r="AE107" s="76">
        <f t="shared" ref="AE107:AP107" si="259">+AE102+AE106</f>
        <v>47941.31</v>
      </c>
      <c r="AF107" s="76">
        <f t="shared" si="259"/>
        <v>11201.809999999998</v>
      </c>
      <c r="AG107" s="76">
        <f t="shared" si="259"/>
        <v>-25020.29</v>
      </c>
      <c r="AH107" s="76">
        <f t="shared" si="259"/>
        <v>-57127.09</v>
      </c>
      <c r="AI107" s="76">
        <f t="shared" si="259"/>
        <v>-64587.839999999997</v>
      </c>
      <c r="AJ107" s="76">
        <f t="shared" si="259"/>
        <v>-50751.289999999994</v>
      </c>
      <c r="AK107" s="76">
        <f t="shared" si="259"/>
        <v>-26433.789999999994</v>
      </c>
      <c r="AL107" s="76">
        <f t="shared" si="259"/>
        <v>-2029.1499999999942</v>
      </c>
      <c r="AM107" s="76">
        <f t="shared" si="259"/>
        <v>22253.210000000006</v>
      </c>
      <c r="AN107" s="76">
        <f t="shared" si="259"/>
        <v>45901.530000000006</v>
      </c>
      <c r="AO107" s="76">
        <f t="shared" si="259"/>
        <v>57443.710000000006</v>
      </c>
      <c r="AP107" s="76">
        <f t="shared" si="259"/>
        <v>63075.390000000007</v>
      </c>
      <c r="AQ107" s="76">
        <f>+AQ102+AQ106</f>
        <v>-20692.359999999993</v>
      </c>
      <c r="AR107" s="76">
        <f>+AR102+AR106</f>
        <v>-58304.569999999992</v>
      </c>
      <c r="AS107" s="76">
        <f>+AS102+AS106</f>
        <v>-67271.839999999997</v>
      </c>
      <c r="AT107" s="76">
        <f t="shared" ref="AT107:BQ107" si="260">+AT102+AT106</f>
        <v>-58110.649999999994</v>
      </c>
      <c r="AU107" s="76">
        <f t="shared" si="260"/>
        <v>-42276.149999999994</v>
      </c>
      <c r="AV107" s="76">
        <f t="shared" si="260"/>
        <v>8952.6700000000055</v>
      </c>
      <c r="AW107" s="76">
        <f t="shared" si="260"/>
        <v>-57148.029999999992</v>
      </c>
      <c r="AX107" s="76">
        <f t="shared" si="260"/>
        <v>161316.04999999999</v>
      </c>
      <c r="AY107" s="76">
        <f t="shared" si="260"/>
        <v>258084.08999999997</v>
      </c>
      <c r="AZ107" s="162">
        <f t="shared" si="260"/>
        <v>378072.49</v>
      </c>
      <c r="BA107" s="162">
        <f t="shared" si="260"/>
        <v>496537.75</v>
      </c>
      <c r="BB107" s="162">
        <f t="shared" si="260"/>
        <v>563697.78</v>
      </c>
      <c r="BC107" s="162">
        <f t="shared" si="260"/>
        <v>59748.240000000049</v>
      </c>
      <c r="BD107" s="162">
        <f t="shared" si="260"/>
        <v>78941.780000000057</v>
      </c>
      <c r="BE107" s="162">
        <f t="shared" si="260"/>
        <v>191663.68000000005</v>
      </c>
      <c r="BF107" s="162">
        <f t="shared" si="260"/>
        <v>420957.14</v>
      </c>
      <c r="BG107" s="162">
        <f t="shared" si="260"/>
        <v>704509.31</v>
      </c>
      <c r="BH107" s="162">
        <f t="shared" si="260"/>
        <v>1053830.25</v>
      </c>
      <c r="BI107" s="162">
        <f t="shared" si="260"/>
        <v>1427266.08</v>
      </c>
      <c r="BJ107" s="162">
        <f t="shared" si="260"/>
        <v>1775547.02</v>
      </c>
      <c r="BK107" s="162">
        <f t="shared" si="260"/>
        <v>2131468.9900000002</v>
      </c>
      <c r="BL107" s="162">
        <f t="shared" si="260"/>
        <v>2513535.12</v>
      </c>
      <c r="BM107" s="162">
        <f t="shared" si="260"/>
        <v>2896565.99</v>
      </c>
      <c r="BN107" s="162">
        <f t="shared" si="260"/>
        <v>3261512.4000000004</v>
      </c>
      <c r="BO107" s="162">
        <f t="shared" si="260"/>
        <v>384231.74000000022</v>
      </c>
      <c r="BP107" s="162">
        <f t="shared" si="260"/>
        <v>274852.7800000002</v>
      </c>
      <c r="BQ107" s="162">
        <f t="shared" si="260"/>
        <v>-62527.519999999786</v>
      </c>
      <c r="BR107" s="162">
        <f>ROUND(+BR102+BR106,2)</f>
        <v>-223920.14</v>
      </c>
      <c r="BS107" s="162">
        <f t="shared" ref="BS107:ED107" si="261">ROUND(+BS102+BS106,2)</f>
        <v>-434156.03</v>
      </c>
      <c r="BT107" s="162">
        <f t="shared" si="261"/>
        <v>-713587.48</v>
      </c>
      <c r="BU107" s="162">
        <f t="shared" si="261"/>
        <v>-1020176.46</v>
      </c>
      <c r="BV107" s="162">
        <f t="shared" si="261"/>
        <v>-1430665.12</v>
      </c>
      <c r="BW107" s="162">
        <f t="shared" si="261"/>
        <v>-1911873.43</v>
      </c>
      <c r="BX107" s="162">
        <f t="shared" si="261"/>
        <v>-2493561.9300000002</v>
      </c>
      <c r="BY107" s="162">
        <f t="shared" si="261"/>
        <v>-3135819.61</v>
      </c>
      <c r="BZ107" s="162">
        <f t="shared" si="261"/>
        <v>-3813475.14</v>
      </c>
      <c r="CA107" s="162">
        <f t="shared" si="261"/>
        <v>-784793.83</v>
      </c>
      <c r="CB107" s="162">
        <f t="shared" si="261"/>
        <v>-328273.46000000002</v>
      </c>
      <c r="CC107" s="162">
        <f t="shared" si="261"/>
        <v>-622862.59</v>
      </c>
      <c r="CD107" s="162">
        <f t="shared" si="261"/>
        <v>-915486.29</v>
      </c>
      <c r="CE107" s="162">
        <f t="shared" si="261"/>
        <v>-1213438.1399999999</v>
      </c>
      <c r="CF107" s="162">
        <f t="shared" si="261"/>
        <v>-1537169.75</v>
      </c>
      <c r="CG107" s="162">
        <f t="shared" si="261"/>
        <v>-1786385.29</v>
      </c>
      <c r="CH107" s="162">
        <f t="shared" si="261"/>
        <v>-1987001.55</v>
      </c>
      <c r="CI107" s="213">
        <f t="shared" si="261"/>
        <v>-2143973.1</v>
      </c>
      <c r="CJ107" s="162">
        <f t="shared" si="261"/>
        <v>-2247753.79</v>
      </c>
      <c r="CK107" s="162">
        <f t="shared" si="261"/>
        <v>-2343454.89</v>
      </c>
      <c r="CL107" s="162">
        <f t="shared" si="261"/>
        <v>-2479217.02</v>
      </c>
      <c r="CM107" s="162">
        <f t="shared" si="261"/>
        <v>-102787.68</v>
      </c>
      <c r="CN107" s="162">
        <f t="shared" si="261"/>
        <v>-207742.36</v>
      </c>
      <c r="CO107" s="162">
        <f t="shared" si="261"/>
        <v>-281931.78999999998</v>
      </c>
      <c r="CP107" s="162">
        <f t="shared" si="261"/>
        <v>-301221.40000000002</v>
      </c>
      <c r="CQ107" s="162">
        <f t="shared" si="261"/>
        <v>-314892.08</v>
      </c>
      <c r="CR107" s="162">
        <f t="shared" si="261"/>
        <v>-376118.5</v>
      </c>
      <c r="CS107" s="162">
        <f t="shared" si="261"/>
        <v>-435170</v>
      </c>
      <c r="CT107" s="162">
        <f t="shared" si="261"/>
        <v>-542193.28</v>
      </c>
      <c r="CU107" s="162">
        <f t="shared" si="261"/>
        <v>-259804.71</v>
      </c>
      <c r="CV107" s="162">
        <f t="shared" si="261"/>
        <v>-382449.37</v>
      </c>
      <c r="CW107" s="162">
        <f t="shared" si="261"/>
        <v>-522191.78</v>
      </c>
      <c r="CX107" s="162">
        <f t="shared" si="261"/>
        <v>-690048.29</v>
      </c>
      <c r="CY107" s="162">
        <f t="shared" si="261"/>
        <v>19088.14</v>
      </c>
      <c r="CZ107" s="162">
        <f t="shared" si="261"/>
        <v>-17061.89</v>
      </c>
      <c r="DA107" s="162">
        <f t="shared" si="261"/>
        <v>-40525.629999999997</v>
      </c>
      <c r="DB107" s="162">
        <f t="shared" si="261"/>
        <v>-40082.6</v>
      </c>
      <c r="DC107" s="162">
        <f t="shared" si="261"/>
        <v>-26316.34</v>
      </c>
      <c r="DD107" s="162">
        <f t="shared" si="261"/>
        <v>7617.86</v>
      </c>
      <c r="DE107" s="162">
        <f t="shared" si="261"/>
        <v>49480.3</v>
      </c>
      <c r="DF107" s="162">
        <f t="shared" si="261"/>
        <v>62686.94</v>
      </c>
      <c r="DG107" s="162">
        <f t="shared" si="261"/>
        <v>50788.51</v>
      </c>
      <c r="DH107" s="162">
        <f t="shared" si="261"/>
        <v>30885.46</v>
      </c>
      <c r="DI107" s="162">
        <f t="shared" si="261"/>
        <v>1522.82</v>
      </c>
      <c r="DJ107" s="162">
        <f t="shared" si="261"/>
        <v>-41045.199999999997</v>
      </c>
      <c r="DK107" s="162">
        <f t="shared" si="261"/>
        <v>-93993.4</v>
      </c>
      <c r="DL107" s="196">
        <f t="shared" si="261"/>
        <v>43978.71</v>
      </c>
      <c r="DM107" s="196">
        <f t="shared" si="261"/>
        <v>61772.5</v>
      </c>
      <c r="DN107" s="196">
        <f t="shared" si="261"/>
        <v>98609.47</v>
      </c>
      <c r="DO107" s="196">
        <f t="shared" si="261"/>
        <v>145108.79</v>
      </c>
      <c r="DP107" s="196">
        <f t="shared" si="261"/>
        <v>184970.07</v>
      </c>
      <c r="DQ107" s="196">
        <f t="shared" si="261"/>
        <v>213583.05</v>
      </c>
      <c r="DR107" s="196">
        <f t="shared" si="261"/>
        <v>216649.97</v>
      </c>
      <c r="DS107" s="196">
        <f t="shared" si="261"/>
        <v>209234.27</v>
      </c>
      <c r="DT107" s="196">
        <f t="shared" si="261"/>
        <v>192670.6</v>
      </c>
      <c r="DU107" s="196">
        <f t="shared" si="261"/>
        <v>170218.52</v>
      </c>
      <c r="DV107" s="196">
        <f t="shared" si="261"/>
        <v>129084.48</v>
      </c>
      <c r="DW107" s="196">
        <f t="shared" si="261"/>
        <v>80743.97</v>
      </c>
      <c r="DX107" s="196">
        <f t="shared" si="261"/>
        <v>8664</v>
      </c>
      <c r="DY107" s="196">
        <f t="shared" si="261"/>
        <v>-3406.12</v>
      </c>
      <c r="DZ107" s="196">
        <f t="shared" si="261"/>
        <v>-19150.400000000001</v>
      </c>
      <c r="EA107" s="196">
        <f t="shared" si="261"/>
        <v>-38185.26</v>
      </c>
      <c r="EB107" s="196">
        <f t="shared" si="261"/>
        <v>-70595.78</v>
      </c>
      <c r="EC107" s="196">
        <f t="shared" si="261"/>
        <v>-138995.19</v>
      </c>
      <c r="ED107" s="196">
        <f t="shared" si="261"/>
        <v>-228617.91</v>
      </c>
      <c r="EE107" s="196">
        <f t="shared" ref="EE107:GP107" si="262">ROUND(+EE102+EE106,2)</f>
        <v>-300175.23</v>
      </c>
      <c r="EF107" s="196">
        <f t="shared" si="262"/>
        <v>-362545.26</v>
      </c>
      <c r="EG107" s="196">
        <f t="shared" si="262"/>
        <v>-466240.92</v>
      </c>
      <c r="EH107" s="196">
        <f t="shared" si="262"/>
        <v>-549200.71</v>
      </c>
      <c r="EI107" s="196">
        <f t="shared" si="262"/>
        <v>-649349.1</v>
      </c>
      <c r="EJ107" s="196">
        <f t="shared" si="262"/>
        <v>-6732.06</v>
      </c>
      <c r="EK107" s="196">
        <f t="shared" si="262"/>
        <v>-9839.4</v>
      </c>
      <c r="EL107" s="196">
        <f t="shared" si="262"/>
        <v>-399.92</v>
      </c>
      <c r="EM107" s="196">
        <f t="shared" si="262"/>
        <v>13644.24</v>
      </c>
      <c r="EN107" s="196">
        <f t="shared" si="262"/>
        <v>33585.730000000003</v>
      </c>
      <c r="EO107" s="196">
        <f t="shared" si="262"/>
        <v>62555.05</v>
      </c>
      <c r="EP107" s="196">
        <f t="shared" si="262"/>
        <v>89829.16</v>
      </c>
      <c r="EQ107" s="196">
        <f t="shared" si="262"/>
        <v>109730.51</v>
      </c>
      <c r="ER107" s="196">
        <f t="shared" si="262"/>
        <v>128760.37</v>
      </c>
      <c r="ES107" s="196">
        <f t="shared" si="262"/>
        <v>137750.13</v>
      </c>
      <c r="ET107" s="196">
        <f t="shared" si="262"/>
        <v>141263.35999999999</v>
      </c>
      <c r="EU107" s="196">
        <f t="shared" si="262"/>
        <v>126148.32</v>
      </c>
      <c r="EV107" s="196">
        <f t="shared" si="262"/>
        <v>9678.9500000000007</v>
      </c>
      <c r="EW107" s="196">
        <f t="shared" si="262"/>
        <v>23691.03</v>
      </c>
      <c r="EX107" s="196">
        <f t="shared" si="262"/>
        <v>50675.93</v>
      </c>
      <c r="EY107" s="196">
        <f t="shared" si="262"/>
        <v>83676.84</v>
      </c>
      <c r="EZ107" s="196">
        <f t="shared" si="262"/>
        <v>144238.65</v>
      </c>
      <c r="FA107" s="196">
        <f t="shared" si="262"/>
        <v>212627.93</v>
      </c>
      <c r="FB107" s="196">
        <f t="shared" si="262"/>
        <v>286859.65000000002</v>
      </c>
      <c r="FC107" s="196">
        <f t="shared" si="262"/>
        <v>358438.76</v>
      </c>
      <c r="FD107" s="196">
        <f t="shared" si="262"/>
        <v>439910.74</v>
      </c>
      <c r="FE107" s="196">
        <f t="shared" si="262"/>
        <v>524470.65</v>
      </c>
      <c r="FF107" s="196">
        <f t="shared" si="262"/>
        <v>602733.26</v>
      </c>
      <c r="FG107" s="196">
        <f t="shared" si="262"/>
        <v>684193.43</v>
      </c>
      <c r="FH107" s="196">
        <f t="shared" si="262"/>
        <v>29.33</v>
      </c>
      <c r="FI107" s="196">
        <f t="shared" si="262"/>
        <v>-652.38</v>
      </c>
      <c r="FJ107" s="196">
        <f t="shared" si="262"/>
        <v>-3500.99</v>
      </c>
      <c r="FK107" s="196">
        <f t="shared" si="262"/>
        <v>-14283.38</v>
      </c>
      <c r="FL107" s="196">
        <f t="shared" si="262"/>
        <v>-37766.58</v>
      </c>
      <c r="FM107" s="196">
        <f t="shared" si="262"/>
        <v>-77790.44</v>
      </c>
      <c r="FN107" s="196">
        <f t="shared" si="262"/>
        <v>-143429.85999999999</v>
      </c>
      <c r="FO107" s="196">
        <f t="shared" si="262"/>
        <v>-219174.08</v>
      </c>
      <c r="FP107" s="196">
        <f t="shared" si="262"/>
        <v>-302131.06</v>
      </c>
      <c r="FQ107" s="196">
        <f t="shared" si="262"/>
        <v>-390095.93</v>
      </c>
      <c r="FR107" s="196">
        <f t="shared" si="262"/>
        <v>-485079.03999999998</v>
      </c>
      <c r="FS107" s="196">
        <f t="shared" si="262"/>
        <v>-592402.56999999995</v>
      </c>
      <c r="FT107" s="196">
        <f t="shared" si="262"/>
        <v>29482.14</v>
      </c>
      <c r="FU107" s="196">
        <f t="shared" si="262"/>
        <v>44379.519999999997</v>
      </c>
      <c r="FV107" s="196">
        <f t="shared" si="262"/>
        <v>54702.44</v>
      </c>
      <c r="FW107" s="196">
        <f t="shared" si="262"/>
        <v>64568.35</v>
      </c>
      <c r="FX107" s="196">
        <f t="shared" si="262"/>
        <v>73950.59</v>
      </c>
      <c r="FY107" s="196">
        <f t="shared" si="262"/>
        <v>71303.570000000007</v>
      </c>
      <c r="FZ107" s="196">
        <f t="shared" si="262"/>
        <v>54030.66</v>
      </c>
      <c r="GA107" s="196">
        <f t="shared" si="262"/>
        <v>23873.51</v>
      </c>
      <c r="GB107" s="196">
        <f t="shared" si="262"/>
        <v>-18589.650000000001</v>
      </c>
      <c r="GC107" s="196">
        <f t="shared" si="262"/>
        <v>-73175.59</v>
      </c>
      <c r="GD107" s="196">
        <f t="shared" si="262"/>
        <v>-135901.54</v>
      </c>
      <c r="GE107" s="196">
        <f t="shared" si="262"/>
        <v>-209976.39</v>
      </c>
      <c r="GF107" s="196">
        <f t="shared" si="262"/>
        <v>4775.7</v>
      </c>
      <c r="GG107" s="196">
        <f t="shared" si="262"/>
        <v>9128.68</v>
      </c>
      <c r="GH107" s="196">
        <f t="shared" si="262"/>
        <v>34585.519999999997</v>
      </c>
      <c r="GI107" s="196">
        <f t="shared" si="262"/>
        <v>72699.48</v>
      </c>
      <c r="GJ107" s="196">
        <f t="shared" si="262"/>
        <v>110440.49</v>
      </c>
      <c r="GK107" s="196">
        <f t="shared" si="262"/>
        <v>137302.31</v>
      </c>
      <c r="GL107" s="196">
        <f t="shared" si="262"/>
        <v>152782.78</v>
      </c>
      <c r="GM107" s="196">
        <f t="shared" si="262"/>
        <v>157451.29999999999</v>
      </c>
      <c r="GN107" s="196">
        <f t="shared" si="262"/>
        <v>154043.98000000001</v>
      </c>
      <c r="GO107" s="196">
        <f t="shared" si="262"/>
        <v>136637.9</v>
      </c>
      <c r="GP107" s="196">
        <f t="shared" si="262"/>
        <v>103191.61</v>
      </c>
      <c r="GQ107" s="196">
        <f t="shared" ref="GQ107:IX107" si="263">ROUND(+GQ102+GQ106,2)</f>
        <v>51101.05</v>
      </c>
      <c r="GR107" s="196">
        <f t="shared" si="263"/>
        <v>-24712.48</v>
      </c>
      <c r="GS107" s="196">
        <f t="shared" si="263"/>
        <v>-50661.81</v>
      </c>
      <c r="GT107" s="196">
        <f t="shared" si="263"/>
        <v>-69516.479999999996</v>
      </c>
      <c r="GU107" s="196">
        <f t="shared" si="263"/>
        <v>-95316.33</v>
      </c>
      <c r="GV107" s="196">
        <f t="shared" si="263"/>
        <v>-127612.35</v>
      </c>
      <c r="GW107" s="196">
        <f t="shared" si="263"/>
        <v>-180652.25</v>
      </c>
      <c r="GX107" s="196">
        <f t="shared" si="263"/>
        <v>-260028.41</v>
      </c>
      <c r="GY107" s="196">
        <f t="shared" si="263"/>
        <v>-354652.15</v>
      </c>
      <c r="GZ107" s="196">
        <f t="shared" si="263"/>
        <v>-478636.28</v>
      </c>
      <c r="HA107" s="196">
        <f t="shared" si="263"/>
        <v>-626312.81999999995</v>
      </c>
      <c r="HB107" s="196">
        <f t="shared" si="263"/>
        <v>-743258.16</v>
      </c>
      <c r="HC107" s="196">
        <f t="shared" si="263"/>
        <v>-992547.93</v>
      </c>
      <c r="HD107" s="196">
        <f t="shared" si="263"/>
        <v>20438.02</v>
      </c>
      <c r="HE107" s="196">
        <f t="shared" si="263"/>
        <v>130445.27</v>
      </c>
      <c r="HF107" s="196">
        <f t="shared" si="263"/>
        <v>332902.78000000003</v>
      </c>
      <c r="HG107" s="196">
        <f t="shared" si="263"/>
        <v>556977.75</v>
      </c>
      <c r="HH107" s="196">
        <f t="shared" si="263"/>
        <v>1055471.55</v>
      </c>
      <c r="HI107" s="196">
        <f t="shared" si="263"/>
        <v>1806989.41</v>
      </c>
      <c r="HJ107" s="196">
        <f t="shared" si="263"/>
        <v>1988111.71</v>
      </c>
      <c r="HK107" s="196">
        <f t="shared" si="263"/>
        <v>2476150.58</v>
      </c>
      <c r="HL107" s="196">
        <f t="shared" si="263"/>
        <v>2981822.76</v>
      </c>
      <c r="HM107" s="196">
        <f t="shared" si="263"/>
        <v>3475100.99</v>
      </c>
      <c r="HN107" s="196">
        <f t="shared" si="263"/>
        <v>3940670.64</v>
      </c>
      <c r="HO107" s="196">
        <f t="shared" si="263"/>
        <v>4398506.32</v>
      </c>
      <c r="HP107" s="196">
        <f t="shared" si="263"/>
        <v>-7580.12</v>
      </c>
      <c r="HQ107" s="196">
        <f t="shared" si="263"/>
        <v>13849.09</v>
      </c>
      <c r="HR107" s="196">
        <f t="shared" si="263"/>
        <v>47398.92</v>
      </c>
      <c r="HS107" s="196">
        <f t="shared" si="263"/>
        <v>97141.38</v>
      </c>
      <c r="HT107" s="196">
        <f t="shared" si="263"/>
        <v>166436.32</v>
      </c>
      <c r="HU107" s="196">
        <f t="shared" si="263"/>
        <v>242737.52</v>
      </c>
      <c r="HV107" s="196">
        <f t="shared" si="263"/>
        <v>313842.19</v>
      </c>
      <c r="HW107" s="196">
        <f t="shared" si="263"/>
        <v>378956.47</v>
      </c>
      <c r="HX107" s="196">
        <f t="shared" si="263"/>
        <v>422845.75</v>
      </c>
      <c r="HY107" s="196">
        <f t="shared" si="263"/>
        <v>465137.98</v>
      </c>
      <c r="HZ107" s="196">
        <f t="shared" si="263"/>
        <v>504726.61</v>
      </c>
      <c r="IA107" s="196">
        <f t="shared" si="263"/>
        <v>539901.93000000005</v>
      </c>
      <c r="IB107" s="196">
        <f t="shared" si="263"/>
        <v>-4473.95</v>
      </c>
      <c r="IC107" s="196">
        <f t="shared" si="263"/>
        <v>1549.85</v>
      </c>
      <c r="ID107" s="196">
        <f t="shared" si="263"/>
        <v>13469.31</v>
      </c>
      <c r="IE107" s="196">
        <f t="shared" si="263"/>
        <v>30945.77</v>
      </c>
      <c r="IF107" s="196">
        <f t="shared" si="263"/>
        <v>25873.31</v>
      </c>
      <c r="IG107" s="196">
        <f t="shared" si="263"/>
        <v>26828.36</v>
      </c>
      <c r="IH107" s="196">
        <f t="shared" si="263"/>
        <v>27789.81</v>
      </c>
      <c r="II107" s="196">
        <f t="shared" si="263"/>
        <v>31758.720000000001</v>
      </c>
      <c r="IJ107" s="196">
        <f t="shared" si="263"/>
        <v>30762.81</v>
      </c>
      <c r="IK107" s="196">
        <f t="shared" si="263"/>
        <v>24896.15</v>
      </c>
      <c r="IL107" s="196">
        <f t="shared" si="263"/>
        <v>8815.18</v>
      </c>
      <c r="IM107" s="196">
        <f t="shared" si="263"/>
        <v>-17612.43</v>
      </c>
      <c r="IN107" s="196">
        <f t="shared" si="263"/>
        <v>-31388.720000000001</v>
      </c>
      <c r="IO107" s="196">
        <f t="shared" si="263"/>
        <v>-35385.339999999997</v>
      </c>
      <c r="IP107" s="196">
        <f t="shared" si="263"/>
        <v>-1645.58</v>
      </c>
      <c r="IQ107" s="196">
        <f t="shared" si="263"/>
        <v>38106.78</v>
      </c>
      <c r="IR107" s="196">
        <f t="shared" si="263"/>
        <v>89893.92</v>
      </c>
      <c r="IS107" s="196">
        <f t="shared" si="263"/>
        <v>154334.85999999999</v>
      </c>
      <c r="IT107" s="196">
        <f t="shared" si="263"/>
        <v>229206.6</v>
      </c>
      <c r="IU107" s="196">
        <f t="shared" si="263"/>
        <v>325353.75</v>
      </c>
      <c r="IV107" s="196">
        <f t="shared" si="263"/>
        <v>427063.99</v>
      </c>
      <c r="IW107" s="196">
        <f t="shared" si="263"/>
        <v>506735.31</v>
      </c>
      <c r="IX107" s="196">
        <f t="shared" si="263"/>
        <v>554958.17000000004</v>
      </c>
      <c r="IY107" s="196">
        <f t="shared" ref="IY107:JI107" si="264">ROUND(+IY102+IY106,2)</f>
        <v>590933.11</v>
      </c>
      <c r="IZ107" s="196">
        <f t="shared" si="264"/>
        <v>-34893.39</v>
      </c>
      <c r="JA107" s="196">
        <f t="shared" si="264"/>
        <v>-33011.15</v>
      </c>
      <c r="JB107" s="196">
        <f t="shared" si="264"/>
        <v>-80914.23</v>
      </c>
      <c r="JC107" s="196">
        <f t="shared" si="264"/>
        <v>-253901.77</v>
      </c>
      <c r="JD107" s="196">
        <f t="shared" si="264"/>
        <v>-522104.02</v>
      </c>
      <c r="JE107" s="196">
        <f t="shared" si="264"/>
        <v>-942206.8</v>
      </c>
      <c r="JF107" s="196">
        <f t="shared" si="264"/>
        <v>-1497400.57</v>
      </c>
      <c r="JG107" s="196">
        <f t="shared" si="264"/>
        <v>-2081515.71</v>
      </c>
      <c r="JH107" s="196">
        <f t="shared" si="264"/>
        <v>-2770230.54</v>
      </c>
      <c r="JI107" s="196">
        <f t="shared" si="264"/>
        <v>-3531462.3</v>
      </c>
      <c r="JJ107" s="603"/>
      <c r="JK107" s="594"/>
      <c r="JL107" s="594"/>
      <c r="JM107" s="594"/>
      <c r="JN107" s="594"/>
      <c r="JO107" s="594"/>
      <c r="JP107" s="594"/>
      <c r="JQ107" s="594"/>
      <c r="JR107" s="594"/>
      <c r="JS107" s="594"/>
      <c r="JT107" s="594"/>
      <c r="JU107" s="594"/>
      <c r="JV107" s="594"/>
      <c r="JW107" s="604"/>
    </row>
    <row r="108" spans="1:283" x14ac:dyDescent="0.2">
      <c r="D108" s="76"/>
      <c r="E108" s="76"/>
      <c r="F108" s="76"/>
      <c r="G108" s="76"/>
      <c r="H108" s="76"/>
      <c r="I108" s="76"/>
      <c r="J108" s="76"/>
      <c r="K108" s="76"/>
      <c r="L108" s="76"/>
      <c r="M108" s="76"/>
      <c r="N108" s="76"/>
      <c r="O108" s="76"/>
      <c r="P108" s="76"/>
      <c r="Q108" s="76"/>
      <c r="R108" s="76"/>
      <c r="S108" s="76"/>
      <c r="T108" s="76"/>
      <c r="U108" s="76"/>
      <c r="V108" s="76"/>
      <c r="W108" s="76"/>
      <c r="X108" s="76"/>
      <c r="Y108" s="76"/>
      <c r="Z108" s="76"/>
      <c r="AA108" s="76"/>
      <c r="AB108" s="76"/>
      <c r="AC108" s="76"/>
      <c r="AD108" s="76"/>
      <c r="AE108" s="76"/>
      <c r="AF108" s="76"/>
      <c r="AG108" s="76"/>
      <c r="AH108" s="76"/>
      <c r="AI108" s="76"/>
      <c r="AJ108" s="76"/>
      <c r="AK108" s="76"/>
      <c r="AL108" s="76"/>
      <c r="AM108" s="76"/>
      <c r="AN108" s="76"/>
      <c r="AO108" s="76"/>
      <c r="AP108" s="76"/>
      <c r="AQ108" s="76"/>
      <c r="AR108" s="76"/>
      <c r="AS108" s="76"/>
      <c r="AT108" s="76"/>
      <c r="AU108" s="76"/>
      <c r="AV108" s="76"/>
      <c r="AW108" s="76"/>
      <c r="AX108" s="76"/>
      <c r="AY108" s="76"/>
      <c r="AZ108" s="162"/>
      <c r="BA108" s="162"/>
      <c r="BB108" s="162"/>
      <c r="BC108" s="162"/>
      <c r="BD108" s="162"/>
      <c r="BE108" s="162"/>
      <c r="BF108" s="162"/>
      <c r="BG108" s="162"/>
      <c r="BH108" s="162"/>
      <c r="BI108" s="162"/>
      <c r="BJ108" s="162"/>
      <c r="BK108" s="162"/>
      <c r="BL108" s="162"/>
      <c r="BM108" s="162"/>
      <c r="BN108" s="162"/>
      <c r="BO108" s="162"/>
      <c r="BP108" s="162"/>
      <c r="BQ108" s="162"/>
      <c r="BR108" s="162"/>
      <c r="BS108" s="162"/>
      <c r="BT108" s="162"/>
      <c r="BU108" s="162"/>
      <c r="BV108" s="162"/>
      <c r="BW108" s="162"/>
      <c r="BX108" s="162"/>
      <c r="BY108" s="162"/>
      <c r="BZ108" s="162"/>
      <c r="CA108" s="162"/>
      <c r="CB108" s="162"/>
      <c r="CC108" s="162"/>
      <c r="CD108" s="162"/>
      <c r="CE108" s="162"/>
      <c r="CF108" s="162"/>
      <c r="CG108" s="162"/>
      <c r="CH108" s="162"/>
      <c r="CI108" s="162"/>
      <c r="CJ108" s="162"/>
      <c r="CK108" s="162"/>
      <c r="CL108" s="162"/>
      <c r="CM108" s="162"/>
      <c r="CN108" s="162"/>
      <c r="CO108" s="162"/>
      <c r="CP108" s="162"/>
      <c r="CQ108" s="162"/>
      <c r="CR108" s="162"/>
      <c r="CS108" s="162"/>
      <c r="CT108" s="162"/>
      <c r="CU108" s="162"/>
      <c r="CV108" s="162"/>
      <c r="CW108" s="162"/>
      <c r="CX108" s="162"/>
      <c r="CY108" s="162"/>
      <c r="CZ108" s="162"/>
      <c r="DA108" s="162"/>
      <c r="DB108" s="162"/>
      <c r="DC108" s="162"/>
      <c r="DD108" s="162"/>
      <c r="DE108" s="162"/>
      <c r="DF108" s="162"/>
      <c r="DG108" s="162"/>
      <c r="DH108" s="162"/>
      <c r="DI108" s="162"/>
      <c r="DJ108" s="162"/>
      <c r="DK108" s="162"/>
      <c r="DL108" s="196"/>
      <c r="DM108" s="196"/>
      <c r="DN108" s="196"/>
      <c r="DO108" s="196"/>
      <c r="DP108" s="196"/>
      <c r="DQ108" s="196"/>
      <c r="DR108" s="196"/>
      <c r="DS108" s="196"/>
      <c r="DT108" s="196"/>
      <c r="DU108" s="196"/>
      <c r="DV108" s="196"/>
      <c r="DW108" s="196"/>
      <c r="DX108" s="196"/>
      <c r="DY108" s="196"/>
      <c r="DZ108" s="196"/>
      <c r="EA108" s="196"/>
      <c r="EB108" s="196"/>
      <c r="EC108" s="196"/>
      <c r="ED108" s="196"/>
      <c r="EE108" s="196"/>
      <c r="EF108" s="196"/>
      <c r="EG108" s="196"/>
      <c r="EH108" s="196"/>
      <c r="EI108" s="196"/>
      <c r="EJ108" s="196"/>
      <c r="EK108" s="196"/>
      <c r="EL108" s="196"/>
      <c r="EM108" s="196"/>
      <c r="EN108" s="196"/>
      <c r="EO108" s="196"/>
      <c r="EP108" s="196"/>
      <c r="EQ108" s="196"/>
      <c r="ER108" s="196"/>
      <c r="ES108" s="196"/>
      <c r="ET108" s="196"/>
      <c r="EU108" s="196"/>
      <c r="EV108" s="196"/>
      <c r="EW108" s="196"/>
      <c r="EX108" s="196"/>
      <c r="EY108" s="196"/>
      <c r="EZ108" s="196"/>
      <c r="FA108" s="196"/>
      <c r="FB108" s="196"/>
      <c r="FC108" s="196"/>
      <c r="FD108" s="196"/>
      <c r="FE108" s="196"/>
      <c r="FF108" s="196"/>
      <c r="FG108" s="196"/>
      <c r="FH108" s="196"/>
      <c r="FI108" s="196"/>
      <c r="FJ108" s="196"/>
      <c r="FK108" s="196"/>
      <c r="FL108" s="196"/>
      <c r="FM108" s="196"/>
      <c r="FN108" s="196"/>
      <c r="FO108" s="196"/>
      <c r="FP108" s="196"/>
      <c r="FQ108" s="196"/>
      <c r="FR108" s="196"/>
      <c r="FS108" s="196"/>
      <c r="FT108" s="196"/>
      <c r="FU108" s="196"/>
      <c r="FV108" s="196"/>
      <c r="FW108" s="196"/>
      <c r="FX108" s="196"/>
      <c r="FY108" s="196"/>
      <c r="FZ108" s="196"/>
      <c r="GA108" s="196"/>
      <c r="GB108" s="196"/>
      <c r="GC108" s="196"/>
      <c r="GD108" s="196"/>
      <c r="GE108" s="196"/>
      <c r="GF108" s="196"/>
      <c r="GG108" s="196"/>
      <c r="GH108" s="196"/>
      <c r="GI108" s="196"/>
      <c r="GJ108" s="196"/>
      <c r="GK108" s="196"/>
      <c r="GL108" s="196"/>
      <c r="GM108" s="196"/>
      <c r="GN108" s="196"/>
      <c r="GO108" s="196"/>
      <c r="GP108" s="196"/>
      <c r="GQ108" s="196"/>
      <c r="GR108" s="196"/>
      <c r="GS108" s="196"/>
      <c r="GT108" s="196"/>
      <c r="GU108" s="196"/>
      <c r="GV108" s="196"/>
      <c r="GW108" s="196"/>
      <c r="GX108" s="196"/>
      <c r="GY108" s="196"/>
      <c r="GZ108" s="196"/>
      <c r="HA108" s="196"/>
      <c r="HB108" s="196"/>
      <c r="HC108" s="196"/>
      <c r="HD108" s="196"/>
      <c r="HE108" s="196"/>
      <c r="HF108" s="196"/>
      <c r="HG108" s="196"/>
      <c r="HH108" s="196"/>
      <c r="HI108" s="196"/>
      <c r="HJ108" s="196"/>
      <c r="HK108" s="196"/>
      <c r="HL108" s="196"/>
      <c r="HM108" s="196"/>
      <c r="HN108" s="196"/>
      <c r="HO108" s="196"/>
      <c r="HP108" s="196"/>
      <c r="HQ108" s="196"/>
      <c r="HR108" s="196"/>
      <c r="HS108" s="196"/>
      <c r="HT108" s="196"/>
      <c r="HU108" s="196"/>
      <c r="HV108" s="196"/>
      <c r="HW108" s="196"/>
      <c r="HX108" s="196"/>
      <c r="HY108" s="196"/>
      <c r="HZ108" s="196"/>
      <c r="IA108" s="196"/>
      <c r="IB108" s="196"/>
      <c r="IC108" s="196"/>
      <c r="ID108" s="196"/>
      <c r="IE108" s="196"/>
      <c r="IF108" s="196"/>
      <c r="IG108" s="196"/>
      <c r="IH108" s="196"/>
      <c r="II108" s="196"/>
      <c r="IJ108" s="196"/>
      <c r="IK108" s="196"/>
      <c r="IL108" s="196"/>
      <c r="IM108" s="196"/>
      <c r="IN108" s="196"/>
      <c r="IO108" s="196"/>
      <c r="IP108" s="196"/>
      <c r="IQ108" s="196"/>
      <c r="IR108" s="196"/>
      <c r="IS108" s="196"/>
      <c r="IT108" s="196"/>
      <c r="IU108" s="196"/>
      <c r="IV108" s="196"/>
      <c r="IW108" s="196"/>
      <c r="IX108" s="196"/>
      <c r="IY108" s="196"/>
      <c r="IZ108" s="196"/>
      <c r="JA108" s="196"/>
      <c r="JB108" s="196"/>
      <c r="JC108" s="196"/>
      <c r="JD108" s="196"/>
      <c r="JE108" s="196"/>
      <c r="JF108" s="196"/>
      <c r="JG108" s="196"/>
      <c r="JH108" s="196"/>
      <c r="JI108" s="196"/>
      <c r="JJ108" s="603"/>
      <c r="JK108" s="594"/>
      <c r="JL108" s="594"/>
      <c r="JM108" s="594"/>
      <c r="JN108" s="594"/>
      <c r="JO108" s="594"/>
      <c r="JP108" s="594"/>
      <c r="JQ108" s="594"/>
      <c r="JR108" s="594"/>
      <c r="JS108" s="594"/>
      <c r="JT108" s="594"/>
      <c r="JU108" s="594"/>
      <c r="JV108" s="594"/>
      <c r="JW108" s="604"/>
    </row>
    <row r="109" spans="1:283" x14ac:dyDescent="0.2">
      <c r="D109" s="76"/>
      <c r="E109" s="76"/>
      <c r="F109" s="76"/>
      <c r="G109" s="76"/>
      <c r="H109" s="76"/>
      <c r="I109" s="76"/>
      <c r="J109" s="76"/>
      <c r="K109" s="76"/>
      <c r="L109" s="76"/>
      <c r="M109" s="76"/>
      <c r="N109" s="76"/>
      <c r="O109" s="76"/>
      <c r="P109" s="76"/>
      <c r="Q109" s="76"/>
      <c r="R109" s="76"/>
      <c r="S109" s="76"/>
      <c r="T109" s="76"/>
      <c r="U109" s="76"/>
      <c r="V109" s="76"/>
      <c r="W109" s="76"/>
      <c r="X109" s="76"/>
      <c r="Y109" s="76"/>
      <c r="Z109" s="76"/>
      <c r="AA109" s="76"/>
      <c r="AB109" s="76"/>
      <c r="AC109" s="76"/>
      <c r="AD109" s="76"/>
      <c r="AE109" s="76"/>
      <c r="AF109" s="76"/>
      <c r="AG109" s="76"/>
      <c r="AH109" s="76"/>
      <c r="AI109" s="76"/>
      <c r="AJ109" s="76"/>
      <c r="AK109" s="76"/>
      <c r="AL109" s="76"/>
      <c r="AM109" s="76"/>
      <c r="AN109" s="76"/>
      <c r="AO109" s="76"/>
      <c r="AP109" s="76"/>
      <c r="AQ109" s="76"/>
      <c r="AR109" s="76"/>
      <c r="AS109" s="76"/>
      <c r="AT109" s="76"/>
      <c r="AU109" s="76"/>
      <c r="AV109" s="76"/>
      <c r="AW109" s="76"/>
      <c r="AX109" s="76"/>
      <c r="AY109" s="76"/>
      <c r="AZ109" s="162"/>
      <c r="BA109" s="162"/>
      <c r="BB109" s="162"/>
      <c r="BC109" s="162"/>
      <c r="BD109" s="162"/>
      <c r="BE109" s="162"/>
      <c r="BF109" s="162"/>
      <c r="BG109" s="162"/>
      <c r="BH109" s="162"/>
      <c r="BI109" s="162"/>
      <c r="BJ109" s="162"/>
      <c r="BK109" s="162"/>
      <c r="BL109" s="162"/>
      <c r="BM109" s="162"/>
      <c r="BN109" s="162"/>
      <c r="BO109" s="162"/>
      <c r="BP109" s="162"/>
      <c r="BQ109" s="162"/>
      <c r="BR109" s="162"/>
      <c r="BS109" s="162"/>
      <c r="BT109" s="162"/>
      <c r="BU109" s="162"/>
      <c r="BV109" s="162"/>
      <c r="BW109" s="162"/>
      <c r="BX109" s="162"/>
      <c r="BY109" s="162"/>
      <c r="BZ109" s="162"/>
      <c r="CA109" s="162"/>
      <c r="CB109" s="162"/>
      <c r="CC109" s="162"/>
      <c r="CD109" s="162"/>
      <c r="CE109" s="162"/>
      <c r="CF109" s="162"/>
      <c r="CG109" s="162"/>
      <c r="CH109" s="162"/>
      <c r="CI109" s="162"/>
      <c r="CJ109" s="162"/>
      <c r="CK109" s="162"/>
      <c r="CL109" s="162"/>
      <c r="CM109" s="162"/>
      <c r="CN109" s="162"/>
      <c r="CO109" s="162"/>
      <c r="CP109" s="162"/>
      <c r="CQ109" s="162"/>
      <c r="CR109" s="162"/>
      <c r="CS109" s="162"/>
      <c r="CT109" s="162"/>
      <c r="CU109" s="162"/>
      <c r="CV109" s="162"/>
      <c r="CW109" s="162"/>
      <c r="CX109" s="162"/>
      <c r="CY109" s="162"/>
      <c r="CZ109" s="162"/>
      <c r="DA109" s="162"/>
      <c r="DB109" s="162"/>
      <c r="DC109" s="162"/>
      <c r="DD109" s="162"/>
      <c r="DE109" s="162"/>
      <c r="DF109" s="162"/>
      <c r="DG109" s="162"/>
      <c r="DH109" s="162"/>
      <c r="DI109" s="162"/>
      <c r="DJ109" s="162"/>
      <c r="DK109" s="162"/>
      <c r="DL109" s="196"/>
      <c r="DM109" s="196"/>
      <c r="DN109" s="196"/>
      <c r="DO109" s="196"/>
      <c r="DP109" s="196"/>
      <c r="DQ109" s="196"/>
      <c r="DR109" s="196"/>
      <c r="DS109" s="196"/>
      <c r="DT109" s="196"/>
      <c r="DU109" s="196"/>
      <c r="DV109" s="196"/>
      <c r="DW109" s="196"/>
      <c r="DX109" s="196"/>
      <c r="DY109" s="196"/>
      <c r="DZ109" s="196"/>
      <c r="EA109" s="196"/>
      <c r="EB109" s="196"/>
      <c r="EC109" s="196"/>
      <c r="ED109" s="196"/>
      <c r="EE109" s="196"/>
      <c r="EF109" s="196"/>
      <c r="EG109" s="196"/>
      <c r="EH109" s="196"/>
      <c r="EI109" s="196"/>
      <c r="EJ109" s="196"/>
      <c r="EK109" s="196"/>
      <c r="EL109" s="196"/>
      <c r="EM109" s="196"/>
      <c r="EN109" s="196"/>
      <c r="EO109" s="196"/>
      <c r="EP109" s="196"/>
      <c r="EQ109" s="196"/>
      <c r="ER109" s="196"/>
      <c r="ES109" s="196"/>
      <c r="ET109" s="196"/>
      <c r="EU109" s="196"/>
      <c r="EV109" s="196"/>
      <c r="EW109" s="196"/>
      <c r="EX109" s="196"/>
      <c r="EY109" s="196"/>
      <c r="EZ109" s="196"/>
      <c r="FA109" s="196"/>
      <c r="FB109" s="196"/>
      <c r="FC109" s="196"/>
      <c r="FD109" s="196"/>
      <c r="FE109" s="196"/>
      <c r="FF109" s="196"/>
      <c r="FG109" s="196"/>
      <c r="FH109" s="196"/>
      <c r="FI109" s="196"/>
      <c r="FJ109" s="196"/>
      <c r="FK109" s="196"/>
      <c r="FL109" s="196"/>
      <c r="FM109" s="196"/>
      <c r="FN109" s="196"/>
      <c r="FO109" s="196"/>
      <c r="FP109" s="196"/>
      <c r="FQ109" s="196"/>
      <c r="FR109" s="196"/>
      <c r="FS109" s="196"/>
      <c r="FT109" s="196"/>
      <c r="FU109" s="196"/>
      <c r="FV109" s="196"/>
      <c r="FW109" s="196"/>
      <c r="FX109" s="196"/>
      <c r="FY109" s="196"/>
      <c r="FZ109" s="196"/>
      <c r="GA109" s="196"/>
      <c r="GB109" s="196"/>
      <c r="GC109" s="196"/>
      <c r="GD109" s="196"/>
      <c r="GE109" s="196"/>
      <c r="GF109" s="196"/>
      <c r="GG109" s="196"/>
      <c r="GH109" s="196"/>
      <c r="GI109" s="196"/>
      <c r="GJ109" s="196"/>
      <c r="GK109" s="196"/>
      <c r="GL109" s="196"/>
      <c r="GM109" s="196"/>
      <c r="GN109" s="196"/>
      <c r="GO109" s="196"/>
      <c r="GP109" s="196"/>
      <c r="GQ109" s="196"/>
      <c r="GR109" s="196"/>
      <c r="GS109" s="196"/>
      <c r="GT109" s="196"/>
      <c r="GU109" s="196"/>
      <c r="GV109" s="196"/>
      <c r="GW109" s="196"/>
      <c r="GX109" s="196"/>
      <c r="GY109" s="196"/>
      <c r="GZ109" s="196"/>
      <c r="HA109" s="196"/>
      <c r="HB109" s="196"/>
      <c r="HC109" s="196"/>
      <c r="HD109" s="196"/>
      <c r="HE109" s="196"/>
      <c r="HF109" s="196"/>
      <c r="HG109" s="196"/>
      <c r="HH109" s="196"/>
      <c r="HI109" s="196"/>
      <c r="HJ109" s="196"/>
      <c r="HK109" s="196"/>
      <c r="HL109" s="196"/>
      <c r="HM109" s="196"/>
      <c r="HN109" s="196"/>
      <c r="HO109" s="196"/>
      <c r="HP109" s="196"/>
      <c r="HQ109" s="196"/>
      <c r="HR109" s="196"/>
      <c r="HS109" s="196"/>
      <c r="HT109" s="196"/>
      <c r="HU109" s="196"/>
      <c r="HV109" s="196"/>
      <c r="HW109" s="196"/>
      <c r="HX109" s="196"/>
      <c r="HY109" s="196"/>
      <c r="HZ109" s="196"/>
      <c r="IA109" s="196"/>
      <c r="IB109" s="196"/>
      <c r="IC109" s="196"/>
      <c r="ID109" s="196"/>
      <c r="IE109" s="196"/>
      <c r="IF109" s="196"/>
      <c r="IG109" s="196"/>
      <c r="IH109" s="196"/>
      <c r="II109" s="196"/>
      <c r="IJ109" s="196"/>
      <c r="IK109" s="196"/>
      <c r="IL109" s="196"/>
      <c r="IM109" s="196"/>
      <c r="IN109" s="196"/>
      <c r="IO109" s="196"/>
      <c r="IP109" s="196"/>
      <c r="IQ109" s="196"/>
      <c r="IR109" s="196"/>
      <c r="IS109" s="196"/>
      <c r="IT109" s="196"/>
      <c r="IU109" s="196"/>
      <c r="IV109" s="196"/>
      <c r="IW109" s="196"/>
      <c r="IX109" s="196"/>
      <c r="IY109" s="196"/>
      <c r="IZ109" s="196"/>
      <c r="JA109" s="196"/>
      <c r="JB109" s="196"/>
      <c r="JC109" s="196"/>
      <c r="JD109" s="196"/>
      <c r="JE109" s="196"/>
      <c r="JF109" s="196"/>
      <c r="JG109" s="196"/>
      <c r="JH109" s="196"/>
      <c r="JI109" s="196"/>
      <c r="JJ109" s="603"/>
      <c r="JK109" s="594"/>
      <c r="JL109" s="594"/>
      <c r="JM109" s="594"/>
      <c r="JN109" s="594"/>
      <c r="JO109" s="594"/>
      <c r="JP109" s="594"/>
      <c r="JQ109" s="594"/>
      <c r="JR109" s="594"/>
      <c r="JS109" s="594"/>
      <c r="JT109" s="594"/>
      <c r="JU109" s="594"/>
      <c r="JV109" s="594"/>
      <c r="JW109" s="604"/>
    </row>
    <row r="110" spans="1:283" x14ac:dyDescent="0.2">
      <c r="A110" s="47" t="s">
        <v>239</v>
      </c>
      <c r="D110" s="76"/>
      <c r="E110" s="76"/>
      <c r="F110" s="76"/>
      <c r="G110" s="76"/>
      <c r="H110" s="76"/>
      <c r="I110" s="76"/>
      <c r="J110" s="76"/>
      <c r="K110" s="76"/>
      <c r="L110" s="76"/>
      <c r="M110" s="76"/>
      <c r="N110" s="76"/>
      <c r="O110" s="76"/>
      <c r="P110" s="76"/>
      <c r="Q110" s="76"/>
      <c r="R110" s="76"/>
      <c r="S110" s="76"/>
      <c r="T110" s="76"/>
      <c r="U110" s="76"/>
      <c r="V110" s="76"/>
      <c r="W110" s="76"/>
      <c r="X110" s="76"/>
      <c r="Y110" s="76"/>
      <c r="Z110" s="255"/>
      <c r="AA110" s="255"/>
      <c r="AB110" s="255"/>
      <c r="AC110" s="255"/>
      <c r="AD110" s="255"/>
      <c r="AE110" s="255"/>
      <c r="AF110" s="255"/>
      <c r="AG110" s="255"/>
      <c r="AH110" s="255"/>
      <c r="AI110" s="255"/>
      <c r="AJ110" s="255"/>
      <c r="AK110" s="255"/>
      <c r="AL110" s="255"/>
      <c r="AM110" s="255"/>
      <c r="AN110" s="255"/>
      <c r="AO110" s="255"/>
      <c r="AP110" s="255"/>
      <c r="AQ110" s="255"/>
      <c r="AR110" s="255"/>
      <c r="AS110" s="255"/>
      <c r="AT110" s="255"/>
      <c r="AU110" s="255"/>
      <c r="AV110" s="255"/>
      <c r="AW110" s="255"/>
      <c r="AX110" s="255"/>
      <c r="AY110" s="255"/>
      <c r="AZ110" s="256"/>
      <c r="BA110" s="256"/>
      <c r="BB110" s="256"/>
      <c r="BC110" s="256"/>
      <c r="BD110" s="256"/>
      <c r="BE110" s="256"/>
      <c r="BF110" s="256"/>
      <c r="BG110" s="256"/>
      <c r="BH110" s="256"/>
      <c r="BI110" s="256"/>
      <c r="BJ110" s="256"/>
      <c r="BK110" s="256"/>
      <c r="BL110" s="256"/>
      <c r="BM110" s="256"/>
      <c r="BN110" s="256"/>
      <c r="BO110" s="256"/>
      <c r="BP110" s="256"/>
      <c r="BQ110" s="256"/>
      <c r="BR110" s="256"/>
      <c r="BS110" s="256"/>
      <c r="BT110" s="256"/>
      <c r="BU110" s="256"/>
      <c r="BV110" s="256"/>
      <c r="BW110" s="256"/>
      <c r="BX110" s="256"/>
      <c r="BY110" s="256"/>
      <c r="BZ110" s="256"/>
      <c r="CA110" s="256"/>
      <c r="CB110" s="256"/>
      <c r="CC110" s="256"/>
      <c r="CD110" s="256"/>
      <c r="CE110" s="256"/>
      <c r="CF110" s="256"/>
      <c r="CG110" s="256"/>
      <c r="CH110" s="256"/>
      <c r="CI110" s="256"/>
      <c r="CJ110" s="256"/>
      <c r="CK110" s="256"/>
      <c r="CL110" s="256"/>
      <c r="CM110" s="256"/>
      <c r="CN110" s="256"/>
      <c r="CO110" s="256"/>
      <c r="CP110" s="256"/>
      <c r="CQ110" s="256"/>
      <c r="CR110" s="256"/>
      <c r="CS110" s="256"/>
      <c r="CT110" s="256"/>
      <c r="CU110" s="256"/>
      <c r="CV110" s="256"/>
      <c r="CW110" s="256"/>
      <c r="CX110" s="256"/>
      <c r="CY110" s="256"/>
      <c r="CZ110" s="256"/>
      <c r="DA110" s="256"/>
      <c r="DB110" s="256"/>
      <c r="DC110" s="256"/>
      <c r="DD110" s="256"/>
      <c r="DE110" s="256"/>
      <c r="DF110" s="256"/>
      <c r="DG110" s="256"/>
      <c r="DH110" s="256"/>
      <c r="DI110" s="256"/>
      <c r="DJ110" s="256"/>
      <c r="DK110" s="256"/>
      <c r="DL110" s="257"/>
      <c r="DM110" s="257"/>
      <c r="DN110" s="257"/>
      <c r="DO110" s="257"/>
      <c r="DP110" s="257"/>
      <c r="DQ110" s="257"/>
      <c r="DR110" s="257"/>
      <c r="DS110" s="257"/>
      <c r="DT110" s="257"/>
      <c r="DU110" s="257"/>
      <c r="DV110" s="257"/>
      <c r="DW110" s="257"/>
      <c r="DX110" s="257"/>
      <c r="DY110" s="257"/>
      <c r="DZ110" s="257"/>
      <c r="EA110" s="257"/>
      <c r="EB110" s="257"/>
      <c r="EC110" s="257"/>
      <c r="ED110" s="257"/>
      <c r="EE110" s="257"/>
      <c r="EF110" s="257"/>
      <c r="EG110" s="257"/>
      <c r="EH110" s="257"/>
      <c r="EI110" s="257"/>
      <c r="EJ110" s="257"/>
      <c r="EK110" s="257"/>
      <c r="EL110" s="257"/>
      <c r="EM110" s="257"/>
      <c r="EN110" s="257"/>
      <c r="EO110" s="257"/>
      <c r="EP110" s="257"/>
      <c r="EQ110" s="257"/>
      <c r="ER110" s="257"/>
      <c r="ES110" s="257"/>
      <c r="ET110" s="257"/>
      <c r="EU110" s="257"/>
      <c r="EV110" s="257"/>
      <c r="EW110" s="257"/>
      <c r="EX110" s="257"/>
      <c r="EY110" s="257"/>
      <c r="EZ110" s="257"/>
      <c r="FA110" s="257"/>
      <c r="FB110" s="257"/>
      <c r="FC110" s="257"/>
      <c r="FD110" s="257"/>
      <c r="FE110" s="257"/>
      <c r="FF110" s="257"/>
      <c r="FG110" s="257"/>
      <c r="FH110" s="257"/>
      <c r="FI110" s="257"/>
      <c r="FJ110" s="257"/>
      <c r="FK110" s="257"/>
      <c r="FL110" s="257"/>
      <c r="FM110" s="257"/>
      <c r="FN110" s="257"/>
      <c r="FO110" s="257"/>
      <c r="FP110" s="257"/>
      <c r="FQ110" s="257"/>
      <c r="FR110" s="257"/>
      <c r="FS110" s="257"/>
      <c r="FT110" s="257"/>
      <c r="FU110" s="257"/>
      <c r="FV110" s="257"/>
      <c r="FW110" s="257"/>
      <c r="FX110" s="257"/>
      <c r="FY110" s="257"/>
      <c r="FZ110" s="257"/>
      <c r="GA110" s="257"/>
      <c r="GB110" s="257"/>
      <c r="GC110" s="257"/>
      <c r="GD110" s="257"/>
      <c r="GE110" s="257"/>
      <c r="GF110" s="257"/>
      <c r="GG110" s="257"/>
      <c r="GH110" s="257"/>
      <c r="GI110" s="257"/>
      <c r="GJ110" s="257"/>
      <c r="GK110" s="257"/>
      <c r="GL110" s="257"/>
      <c r="GM110" s="257"/>
      <c r="GN110" s="257"/>
      <c r="GO110" s="257"/>
      <c r="GP110" s="257"/>
      <c r="GQ110" s="257"/>
      <c r="GR110" s="257"/>
      <c r="GS110" s="257"/>
      <c r="GT110" s="257"/>
      <c r="GU110" s="257"/>
      <c r="GV110" s="257"/>
      <c r="GW110" s="257"/>
      <c r="GX110" s="257"/>
      <c r="GY110" s="257"/>
      <c r="GZ110" s="257"/>
      <c r="HA110" s="257"/>
      <c r="HB110" s="257"/>
      <c r="HC110" s="257"/>
      <c r="HD110" s="257"/>
      <c r="HE110" s="257"/>
      <c r="HF110" s="257"/>
      <c r="HG110" s="257"/>
      <c r="HH110" s="257"/>
      <c r="HI110" s="257"/>
      <c r="HJ110" s="257"/>
      <c r="HK110" s="257"/>
      <c r="HL110" s="257"/>
      <c r="HM110" s="257"/>
      <c r="HN110" s="257"/>
      <c r="HO110" s="257"/>
      <c r="HP110" s="257"/>
      <c r="HQ110" s="257"/>
      <c r="HR110" s="257"/>
      <c r="HS110" s="257"/>
      <c r="HT110" s="257"/>
      <c r="HU110" s="257"/>
      <c r="HV110" s="257"/>
      <c r="HW110" s="257"/>
      <c r="HX110" s="257"/>
      <c r="HY110" s="257"/>
      <c r="HZ110" s="257"/>
      <c r="IA110" s="257"/>
      <c r="IB110" s="257"/>
      <c r="IC110" s="257"/>
      <c r="ID110" s="257"/>
      <c r="IE110" s="257"/>
      <c r="IF110" s="257"/>
      <c r="IG110" s="257"/>
      <c r="IH110" s="257"/>
      <c r="II110" s="257"/>
      <c r="IJ110" s="257"/>
      <c r="IK110" s="257"/>
      <c r="IL110" s="257"/>
      <c r="IM110" s="257"/>
      <c r="IN110" s="257"/>
      <c r="IO110" s="257"/>
      <c r="IP110" s="257"/>
      <c r="IQ110" s="257"/>
      <c r="IR110" s="257"/>
      <c r="IS110" s="257"/>
      <c r="IT110" s="257"/>
      <c r="IU110" s="257"/>
      <c r="IV110" s="257"/>
      <c r="IW110" s="257"/>
      <c r="IX110" s="257"/>
      <c r="IY110" s="257"/>
      <c r="IZ110" s="257"/>
      <c r="JA110" s="257"/>
      <c r="JB110" s="257"/>
      <c r="JC110" s="257"/>
      <c r="JD110" s="257"/>
      <c r="JE110" s="257"/>
      <c r="JF110" s="257"/>
      <c r="JG110" s="257"/>
      <c r="JH110" s="257"/>
      <c r="JI110" s="257"/>
      <c r="JJ110" s="612"/>
      <c r="JK110" s="598"/>
      <c r="JL110" s="598"/>
      <c r="JM110" s="598"/>
      <c r="JN110" s="598"/>
      <c r="JO110" s="598"/>
      <c r="JP110" s="598"/>
      <c r="JQ110" s="598"/>
      <c r="JR110" s="598"/>
      <c r="JS110" s="598"/>
      <c r="JT110" s="598"/>
      <c r="JU110" s="598"/>
      <c r="JV110" s="598"/>
      <c r="JW110" s="613"/>
    </row>
    <row r="111" spans="1:283" x14ac:dyDescent="0.2">
      <c r="B111" s="49" t="s">
        <v>204</v>
      </c>
      <c r="D111" s="162">
        <f t="shared" ref="D111:AI111" si="265">+D56+D70+D81+D94+D102</f>
        <v>131627476.53999999</v>
      </c>
      <c r="E111" s="162">
        <f t="shared" si="265"/>
        <v>126713238.77000001</v>
      </c>
      <c r="F111" s="162">
        <f t="shared" si="265"/>
        <v>119395395.34999999</v>
      </c>
      <c r="G111" s="162">
        <f t="shared" si="265"/>
        <v>113255159.94600001</v>
      </c>
      <c r="H111" s="162">
        <f t="shared" si="265"/>
        <v>93538254.093808442</v>
      </c>
      <c r="I111" s="162">
        <f t="shared" si="265"/>
        <v>68483107.599999994</v>
      </c>
      <c r="J111" s="162">
        <f t="shared" si="265"/>
        <v>37227989.709999993</v>
      </c>
      <c r="K111" s="162">
        <f t="shared" si="265"/>
        <v>5253019.4900000012</v>
      </c>
      <c r="L111" s="162">
        <f t="shared" si="265"/>
        <v>-24812256.73</v>
      </c>
      <c r="M111" s="162">
        <f t="shared" si="265"/>
        <v>-56318068.539999999</v>
      </c>
      <c r="N111" s="162">
        <f t="shared" si="265"/>
        <v>-76098360.649999991</v>
      </c>
      <c r="O111" s="162">
        <f t="shared" si="265"/>
        <v>-91392881.24000001</v>
      </c>
      <c r="P111" s="162">
        <f t="shared" si="265"/>
        <v>-91384731.440000013</v>
      </c>
      <c r="Q111" s="162">
        <f t="shared" si="265"/>
        <v>-92524118.280000001</v>
      </c>
      <c r="R111" s="162">
        <f t="shared" si="265"/>
        <v>-96073820.339999989</v>
      </c>
      <c r="S111" s="162">
        <f t="shared" si="265"/>
        <v>-98584219.519999996</v>
      </c>
      <c r="T111" s="162">
        <f t="shared" si="265"/>
        <v>-101690940.98</v>
      </c>
      <c r="U111" s="162">
        <f t="shared" si="265"/>
        <v>-92969596.280000001</v>
      </c>
      <c r="V111" s="162">
        <f t="shared" si="265"/>
        <v>-83810712.109999985</v>
      </c>
      <c r="W111" s="162">
        <f t="shared" si="265"/>
        <v>-74412262.290000007</v>
      </c>
      <c r="X111" s="162">
        <f t="shared" si="265"/>
        <v>-64613403.119999997</v>
      </c>
      <c r="Y111" s="162">
        <f t="shared" si="265"/>
        <v>-32975878.84</v>
      </c>
      <c r="Z111" s="162">
        <f t="shared" si="265"/>
        <v>-25213087.25</v>
      </c>
      <c r="AA111" s="162">
        <f t="shared" si="265"/>
        <v>-20432988.909999996</v>
      </c>
      <c r="AB111" s="162">
        <f t="shared" si="265"/>
        <v>-14310454.642276661</v>
      </c>
      <c r="AC111" s="162">
        <f t="shared" si="265"/>
        <v>-10442727.523276662</v>
      </c>
      <c r="AD111" s="162">
        <f t="shared" si="265"/>
        <v>-12220219.093276659</v>
      </c>
      <c r="AE111" s="162">
        <f t="shared" si="265"/>
        <v>-6776625.1832766617</v>
      </c>
      <c r="AF111" s="162">
        <f t="shared" si="265"/>
        <v>-7220409.543276662</v>
      </c>
      <c r="AG111" s="162">
        <f t="shared" si="265"/>
        <v>-9827893.1532766614</v>
      </c>
      <c r="AH111" s="162">
        <f t="shared" si="265"/>
        <v>-11984404.733276661</v>
      </c>
      <c r="AI111" s="162">
        <f t="shared" si="265"/>
        <v>-8769437.833276663</v>
      </c>
      <c r="AJ111" s="162">
        <f t="shared" ref="AJ111:BQ111" si="266">+AJ56+AJ70+AJ81+AJ94+AJ102</f>
        <v>-4074766.3432766628</v>
      </c>
      <c r="AK111" s="162">
        <f t="shared" si="266"/>
        <v>-900927.15327666292</v>
      </c>
      <c r="AL111" s="162">
        <f t="shared" si="266"/>
        <v>1366169.3367233365</v>
      </c>
      <c r="AM111" s="162">
        <f t="shared" si="266"/>
        <v>5626929.3567233356</v>
      </c>
      <c r="AN111" s="162">
        <f t="shared" si="266"/>
        <v>9746946.1567233372</v>
      </c>
      <c r="AO111" s="162">
        <f t="shared" si="266"/>
        <v>11580510.006723337</v>
      </c>
      <c r="AP111" s="162">
        <f t="shared" si="266"/>
        <v>15048460.526723338</v>
      </c>
      <c r="AQ111" s="162">
        <f t="shared" si="266"/>
        <v>18172328.826723333</v>
      </c>
      <c r="AR111" s="162">
        <f t="shared" si="266"/>
        <v>12910597.281843353</v>
      </c>
      <c r="AS111" s="162">
        <f t="shared" si="266"/>
        <v>18860049.311843354</v>
      </c>
      <c r="AT111" s="162">
        <f t="shared" si="266"/>
        <v>19088469.681843355</v>
      </c>
      <c r="AU111" s="162">
        <f t="shared" si="266"/>
        <v>14604850.211843353</v>
      </c>
      <c r="AV111" s="162">
        <f t="shared" si="266"/>
        <v>19329421.971843354</v>
      </c>
      <c r="AW111" s="162">
        <f t="shared" si="266"/>
        <v>22330868.651843354</v>
      </c>
      <c r="AX111" s="162">
        <f t="shared" si="266"/>
        <v>26326428.951843351</v>
      </c>
      <c r="AY111" s="162">
        <f t="shared" si="266"/>
        <v>32753291.281843353</v>
      </c>
      <c r="AZ111" s="162">
        <f t="shared" si="266"/>
        <v>32562605.471843351</v>
      </c>
      <c r="BA111" s="162">
        <f t="shared" si="266"/>
        <v>36836725.49184335</v>
      </c>
      <c r="BB111" s="162">
        <f t="shared" si="266"/>
        <v>30388228.341843352</v>
      </c>
      <c r="BC111" s="162">
        <f t="shared" si="266"/>
        <v>37507566.561843351</v>
      </c>
      <c r="BD111" s="162">
        <f t="shared" si="266"/>
        <v>44993065.611843355</v>
      </c>
      <c r="BE111" s="162">
        <f t="shared" si="266"/>
        <v>57043407.291843355</v>
      </c>
      <c r="BF111" s="162">
        <f t="shared" si="266"/>
        <v>67334810.821843371</v>
      </c>
      <c r="BG111" s="162">
        <f t="shared" si="266"/>
        <v>75886512.771843359</v>
      </c>
      <c r="BH111" s="162">
        <f t="shared" si="266"/>
        <v>75311383.04184337</v>
      </c>
      <c r="BI111" s="162">
        <f t="shared" si="266"/>
        <v>72413535.071843356</v>
      </c>
      <c r="BJ111" s="162">
        <f t="shared" si="266"/>
        <v>65078335.201843351</v>
      </c>
      <c r="BK111" s="162">
        <f t="shared" si="266"/>
        <v>70304574.831843361</v>
      </c>
      <c r="BL111" s="162">
        <f t="shared" si="266"/>
        <v>72972957.55184336</v>
      </c>
      <c r="BM111" s="162">
        <f t="shared" si="266"/>
        <v>77539851.031843364</v>
      </c>
      <c r="BN111" s="162">
        <f t="shared" si="266"/>
        <v>81081382.861843348</v>
      </c>
      <c r="BO111" s="162">
        <f t="shared" si="266"/>
        <v>83652373.721843362</v>
      </c>
      <c r="BP111" s="162">
        <f t="shared" si="266"/>
        <v>65707477.891843379</v>
      </c>
      <c r="BQ111" s="162">
        <f t="shared" si="266"/>
        <v>54559384.411843359</v>
      </c>
      <c r="BR111" s="162">
        <f t="shared" ref="BR111:CW111" si="267">ROUND(+BR56+BR70+BR81+BR94+BR102,2)</f>
        <v>39821608.869999997</v>
      </c>
      <c r="BS111" s="162">
        <f t="shared" si="267"/>
        <v>15812970.33</v>
      </c>
      <c r="BT111" s="162">
        <f t="shared" si="267"/>
        <v>5815935.4400000004</v>
      </c>
      <c r="BU111" s="162">
        <f t="shared" si="267"/>
        <v>-3844153.48</v>
      </c>
      <c r="BV111" s="162">
        <f t="shared" si="267"/>
        <v>-22020482.370000001</v>
      </c>
      <c r="BW111" s="162">
        <f t="shared" si="267"/>
        <v>-32789166.399999999</v>
      </c>
      <c r="BX111" s="162">
        <f t="shared" si="267"/>
        <v>-41603576.049999997</v>
      </c>
      <c r="BY111" s="162">
        <f t="shared" si="267"/>
        <v>-45484199.469999999</v>
      </c>
      <c r="BZ111" s="162">
        <f t="shared" si="267"/>
        <v>-48917401</v>
      </c>
      <c r="CA111" s="162">
        <f t="shared" si="267"/>
        <v>-61157956.990000002</v>
      </c>
      <c r="CB111" s="162">
        <f t="shared" si="267"/>
        <v>-76088935.409999996</v>
      </c>
      <c r="CC111" s="162">
        <f t="shared" si="267"/>
        <v>-79120022.849999994</v>
      </c>
      <c r="CD111" s="162">
        <f t="shared" si="267"/>
        <v>-77863717.159999996</v>
      </c>
      <c r="CE111" s="162">
        <f t="shared" si="267"/>
        <v>-78824901.170000002</v>
      </c>
      <c r="CF111" s="162">
        <f t="shared" si="267"/>
        <v>-75667446.540000007</v>
      </c>
      <c r="CG111" s="162">
        <f t="shared" si="267"/>
        <v>-68427830.859999999</v>
      </c>
      <c r="CH111" s="162">
        <f t="shared" si="267"/>
        <v>-53163380.880000003</v>
      </c>
      <c r="CI111" s="162">
        <f t="shared" si="267"/>
        <v>-39300056.439999998</v>
      </c>
      <c r="CJ111" s="162">
        <f t="shared" si="267"/>
        <v>-26763671.489999998</v>
      </c>
      <c r="CK111" s="162">
        <f t="shared" si="267"/>
        <v>-16682520.789999999</v>
      </c>
      <c r="CL111" s="162">
        <f t="shared" si="267"/>
        <v>-18838550.629999999</v>
      </c>
      <c r="CM111" s="162">
        <f t="shared" si="267"/>
        <v>-16190626.939999999</v>
      </c>
      <c r="CN111" s="162">
        <f t="shared" si="267"/>
        <v>-26720090.800000001</v>
      </c>
      <c r="CO111" s="162">
        <f t="shared" si="267"/>
        <v>-16854324.129999999</v>
      </c>
      <c r="CP111" s="162">
        <f t="shared" si="267"/>
        <v>-8891908.0999999996</v>
      </c>
      <c r="CQ111" s="162">
        <f t="shared" si="267"/>
        <v>-10603230.130000001</v>
      </c>
      <c r="CR111" s="162">
        <f t="shared" si="267"/>
        <v>-23839655.859999999</v>
      </c>
      <c r="CS111" s="162">
        <f t="shared" si="267"/>
        <v>-29724671.390000001</v>
      </c>
      <c r="CT111" s="162">
        <f t="shared" si="267"/>
        <v>-43241674.170000002</v>
      </c>
      <c r="CU111" s="162">
        <f t="shared" si="267"/>
        <v>-55655565.100000001</v>
      </c>
      <c r="CV111" s="162">
        <f t="shared" si="267"/>
        <v>-62896831.240000002</v>
      </c>
      <c r="CW111" s="162">
        <f t="shared" si="267"/>
        <v>-61802817.229999997</v>
      </c>
      <c r="CX111" s="162">
        <f t="shared" ref="CX111:EC111" si="268">ROUND(+CX56+CX70+CX81+CX94+CX102,2)</f>
        <v>-67486565.200000003</v>
      </c>
      <c r="CY111" s="162">
        <f t="shared" si="268"/>
        <v>-70351268.079999998</v>
      </c>
      <c r="CZ111" s="162">
        <f t="shared" si="268"/>
        <v>-76603333.230000004</v>
      </c>
      <c r="DA111" s="162">
        <f t="shared" si="268"/>
        <v>-65126294.390000001</v>
      </c>
      <c r="DB111" s="162">
        <f t="shared" si="268"/>
        <v>-49587265.18</v>
      </c>
      <c r="DC111" s="162">
        <f t="shared" si="268"/>
        <v>-35303418.719999999</v>
      </c>
      <c r="DD111" s="162">
        <f t="shared" si="268"/>
        <v>-20120464.579999998</v>
      </c>
      <c r="DE111" s="162">
        <f t="shared" si="268"/>
        <v>-7823282.0899999999</v>
      </c>
      <c r="DF111" s="162">
        <f t="shared" si="268"/>
        <v>-10896574.74</v>
      </c>
      <c r="DG111" s="162">
        <f t="shared" si="268"/>
        <v>-12167968.18</v>
      </c>
      <c r="DH111" s="162">
        <f t="shared" si="268"/>
        <v>-7380378.1200000001</v>
      </c>
      <c r="DI111" s="162">
        <f t="shared" si="268"/>
        <v>-2790926.84</v>
      </c>
      <c r="DJ111" s="162">
        <f t="shared" si="268"/>
        <v>-867496.67</v>
      </c>
      <c r="DK111" s="162">
        <f t="shared" si="268"/>
        <v>3545776.72</v>
      </c>
      <c r="DL111" s="196">
        <f t="shared" si="268"/>
        <v>2857262.74</v>
      </c>
      <c r="DM111" s="196">
        <f t="shared" si="268"/>
        <v>1673810.7</v>
      </c>
      <c r="DN111" s="196">
        <f t="shared" si="268"/>
        <v>5991768.54</v>
      </c>
      <c r="DO111" s="196">
        <f t="shared" si="268"/>
        <v>8328102.5</v>
      </c>
      <c r="DP111" s="196">
        <f t="shared" si="268"/>
        <v>1413430.68</v>
      </c>
      <c r="DQ111" s="196">
        <f t="shared" si="268"/>
        <v>-2757575.98</v>
      </c>
      <c r="DR111" s="196">
        <f t="shared" si="268"/>
        <v>-12884555.050000001</v>
      </c>
      <c r="DS111" s="196">
        <f t="shared" si="268"/>
        <v>-14270259.76</v>
      </c>
      <c r="DT111" s="196">
        <f t="shared" si="268"/>
        <v>-12723621.43</v>
      </c>
      <c r="DU111" s="196">
        <f t="shared" si="268"/>
        <v>-8181391.4299999997</v>
      </c>
      <c r="DV111" s="196">
        <f t="shared" si="268"/>
        <v>-9910219.3900000006</v>
      </c>
      <c r="DW111" s="196">
        <f t="shared" si="268"/>
        <v>-11022601.5</v>
      </c>
      <c r="DX111" s="196">
        <f t="shared" si="268"/>
        <v>-13784478.67</v>
      </c>
      <c r="DY111" s="196">
        <f t="shared" si="268"/>
        <v>-21301256.57</v>
      </c>
      <c r="DZ111" s="196">
        <f t="shared" si="268"/>
        <v>-25940163.489999998</v>
      </c>
      <c r="EA111" s="196">
        <f t="shared" si="268"/>
        <v>-32086431.460000001</v>
      </c>
      <c r="EB111" s="196">
        <f t="shared" si="268"/>
        <v>-38589075.810000002</v>
      </c>
      <c r="EC111" s="196">
        <f t="shared" si="268"/>
        <v>-56149898.100000001</v>
      </c>
      <c r="ED111" s="196">
        <f t="shared" ref="ED111:FI111" si="269">ROUND(+ED56+ED70+ED81+ED94+ED102,2)</f>
        <v>-61261133.630000003</v>
      </c>
      <c r="EE111" s="196">
        <f t="shared" si="269"/>
        <v>-58955296.490000002</v>
      </c>
      <c r="EF111" s="196">
        <f t="shared" si="269"/>
        <v>-49611016.990000002</v>
      </c>
      <c r="EG111" s="196">
        <f t="shared" si="269"/>
        <v>-45044723.979999997</v>
      </c>
      <c r="EH111" s="196">
        <f t="shared" si="269"/>
        <v>-38326739.560000002</v>
      </c>
      <c r="EI111" s="196">
        <f t="shared" si="269"/>
        <v>-38069958.880000003</v>
      </c>
      <c r="EJ111" s="196">
        <f t="shared" si="269"/>
        <v>-40075539.210000001</v>
      </c>
      <c r="EK111" s="196">
        <f t="shared" si="269"/>
        <v>-35412377.859999999</v>
      </c>
      <c r="EL111" s="196">
        <f t="shared" si="269"/>
        <v>-32587139.329999998</v>
      </c>
      <c r="EM111" s="196">
        <f t="shared" si="269"/>
        <v>-34061985.740000002</v>
      </c>
      <c r="EN111" s="196">
        <f t="shared" si="269"/>
        <v>-32836238.52</v>
      </c>
      <c r="EO111" s="196">
        <f t="shared" si="269"/>
        <v>-26869248.640000001</v>
      </c>
      <c r="EP111" s="196">
        <f t="shared" si="269"/>
        <v>-24192917.18</v>
      </c>
      <c r="EQ111" s="196">
        <f t="shared" si="269"/>
        <v>-20969104.109999999</v>
      </c>
      <c r="ER111" s="196">
        <f t="shared" si="269"/>
        <v>-14509263.529999999</v>
      </c>
      <c r="ES111" s="196">
        <f t="shared" si="269"/>
        <v>-10493336</v>
      </c>
      <c r="ET111" s="196">
        <f t="shared" si="269"/>
        <v>-4370812.3</v>
      </c>
      <c r="EU111" s="196">
        <f t="shared" si="269"/>
        <v>-4650565.05</v>
      </c>
      <c r="EV111" s="196">
        <f t="shared" si="269"/>
        <v>-5004977.05</v>
      </c>
      <c r="EW111" s="196">
        <f t="shared" si="269"/>
        <v>-3005608.78</v>
      </c>
      <c r="EX111" s="196">
        <f t="shared" si="269"/>
        <v>-5937697.7000000002</v>
      </c>
      <c r="EY111" s="196">
        <f t="shared" si="269"/>
        <v>-8177487.3099999996</v>
      </c>
      <c r="EZ111" s="196">
        <f t="shared" si="269"/>
        <v>-5335965.8899999997</v>
      </c>
      <c r="FA111" s="196">
        <f t="shared" si="269"/>
        <v>-2858500.69</v>
      </c>
      <c r="FB111" s="196">
        <f t="shared" si="269"/>
        <v>407463.78</v>
      </c>
      <c r="FC111" s="196">
        <f t="shared" si="269"/>
        <v>3812456.45</v>
      </c>
      <c r="FD111" s="196">
        <f t="shared" si="269"/>
        <v>12539248.15</v>
      </c>
      <c r="FE111" s="196">
        <f t="shared" si="269"/>
        <v>20467934.600000001</v>
      </c>
      <c r="FF111" s="196">
        <f t="shared" si="269"/>
        <v>25904921.829999998</v>
      </c>
      <c r="FG111" s="196">
        <f t="shared" si="269"/>
        <v>32392554.539999999</v>
      </c>
      <c r="FH111" s="196">
        <f t="shared" si="269"/>
        <v>36265473.979999997</v>
      </c>
      <c r="FI111" s="196">
        <f t="shared" si="269"/>
        <v>29808744.760000002</v>
      </c>
      <c r="FJ111" s="196">
        <f t="shared" ref="FJ111:GO111" si="270">ROUND(+FJ56+FJ70+FJ81+FJ94+FJ102,2)</f>
        <v>21073055</v>
      </c>
      <c r="FK111" s="196">
        <f t="shared" si="270"/>
        <v>11083794.880000001</v>
      </c>
      <c r="FL111" s="196">
        <f t="shared" si="270"/>
        <v>3259787.3</v>
      </c>
      <c r="FM111" s="196">
        <f t="shared" si="270"/>
        <v>-5545284.8399999999</v>
      </c>
      <c r="FN111" s="196">
        <f t="shared" si="270"/>
        <v>-16041772.51</v>
      </c>
      <c r="FO111" s="196">
        <f t="shared" si="270"/>
        <v>-17968188.329999998</v>
      </c>
      <c r="FP111" s="196">
        <f t="shared" si="270"/>
        <v>-14889667.84</v>
      </c>
      <c r="FQ111" s="196">
        <f t="shared" si="270"/>
        <v>-12276992.51</v>
      </c>
      <c r="FR111" s="196">
        <f t="shared" si="270"/>
        <v>-11812739.57</v>
      </c>
      <c r="FS111" s="196">
        <f t="shared" si="270"/>
        <v>-8346858.9900000002</v>
      </c>
      <c r="FT111" s="196">
        <f t="shared" si="270"/>
        <v>-10706026.49</v>
      </c>
      <c r="FU111" s="196">
        <f t="shared" si="270"/>
        <v>-9863117.2799999993</v>
      </c>
      <c r="FV111" s="196">
        <f t="shared" si="270"/>
        <v>-12589439.75</v>
      </c>
      <c r="FW111" s="196">
        <f t="shared" si="270"/>
        <v>-13806810.83</v>
      </c>
      <c r="FX111" s="196">
        <f t="shared" si="270"/>
        <v>-12327185.17</v>
      </c>
      <c r="FY111" s="196">
        <f t="shared" si="270"/>
        <v>-14478712.289999999</v>
      </c>
      <c r="FZ111" s="196">
        <f t="shared" si="270"/>
        <v>-15206986.710000001</v>
      </c>
      <c r="GA111" s="196">
        <f t="shared" si="270"/>
        <v>-14271394.27</v>
      </c>
      <c r="GB111" s="196">
        <f t="shared" si="270"/>
        <v>-11561605.4</v>
      </c>
      <c r="GC111" s="196">
        <f t="shared" si="270"/>
        <v>-8745149.0700000003</v>
      </c>
      <c r="GD111" s="196">
        <f t="shared" si="270"/>
        <v>-4815462.5599999996</v>
      </c>
      <c r="GE111" s="196">
        <f t="shared" si="270"/>
        <v>-1846464.4</v>
      </c>
      <c r="GF111" s="196">
        <f t="shared" si="270"/>
        <v>-829523.48</v>
      </c>
      <c r="GG111" s="196">
        <f t="shared" si="270"/>
        <v>1901162.6</v>
      </c>
      <c r="GH111" s="196">
        <f t="shared" si="270"/>
        <v>2784765.38</v>
      </c>
      <c r="GI111" s="196">
        <f t="shared" si="270"/>
        <v>1293123.3500000001</v>
      </c>
      <c r="GJ111" s="196">
        <f t="shared" si="270"/>
        <v>-4601488.42</v>
      </c>
      <c r="GK111" s="196">
        <f t="shared" si="270"/>
        <v>-10589822.529999999</v>
      </c>
      <c r="GL111" s="196">
        <f t="shared" si="270"/>
        <v>-14224199.689999999</v>
      </c>
      <c r="GM111" s="196">
        <f t="shared" si="270"/>
        <v>-14410369.220000001</v>
      </c>
      <c r="GN111" s="196">
        <f t="shared" si="270"/>
        <v>-10979924.09</v>
      </c>
      <c r="GO111" s="196">
        <f t="shared" si="270"/>
        <v>-8730799.2799999993</v>
      </c>
      <c r="GP111" s="196">
        <f t="shared" ref="GP111:HU111" si="271">ROUND(+GP56+GP70+GP81+GP94+GP102,2)</f>
        <v>-7305835.4900000002</v>
      </c>
      <c r="GQ111" s="196">
        <f t="shared" si="271"/>
        <v>-5784139.4100000001</v>
      </c>
      <c r="GR111" s="196">
        <f t="shared" si="271"/>
        <v>-10004734.109999999</v>
      </c>
      <c r="GS111" s="196">
        <f t="shared" si="271"/>
        <v>-12726506.24</v>
      </c>
      <c r="GT111" s="196">
        <f t="shared" si="271"/>
        <v>-16050963.390000001</v>
      </c>
      <c r="GU111" s="196">
        <f t="shared" si="271"/>
        <v>-21635815.719999999</v>
      </c>
      <c r="GV111" s="196">
        <f t="shared" si="271"/>
        <v>-26523193.850000001</v>
      </c>
      <c r="GW111" s="196">
        <f t="shared" si="271"/>
        <v>-33662916.409999996</v>
      </c>
      <c r="GX111" s="196">
        <f t="shared" si="271"/>
        <v>-39290921.479999997</v>
      </c>
      <c r="GY111" s="196">
        <f t="shared" si="271"/>
        <v>-38820826.649999999</v>
      </c>
      <c r="GZ111" s="196">
        <f t="shared" si="271"/>
        <v>-38645217.329999998</v>
      </c>
      <c r="HA111" s="196">
        <f t="shared" si="271"/>
        <v>-37782568.060000002</v>
      </c>
      <c r="HB111" s="196">
        <f t="shared" si="271"/>
        <v>-37734842.270000003</v>
      </c>
      <c r="HC111" s="196">
        <f t="shared" si="271"/>
        <v>-35961542.259999998</v>
      </c>
      <c r="HD111" s="196">
        <f t="shared" si="271"/>
        <v>-36403749.109999999</v>
      </c>
      <c r="HE111" s="196">
        <f t="shared" si="271"/>
        <v>-10703205.550000001</v>
      </c>
      <c r="HF111" s="196">
        <f t="shared" si="271"/>
        <v>9921987.5899999999</v>
      </c>
      <c r="HG111" s="196">
        <f t="shared" si="271"/>
        <v>20605824.59</v>
      </c>
      <c r="HH111" s="196">
        <f t="shared" si="271"/>
        <v>76655664.489999995</v>
      </c>
      <c r="HI111" s="196">
        <f t="shared" si="271"/>
        <v>137093320.41999999</v>
      </c>
      <c r="HJ111" s="196">
        <f t="shared" si="271"/>
        <v>135597091.16999999</v>
      </c>
      <c r="HK111" s="196">
        <f t="shared" si="271"/>
        <v>139321814.72999999</v>
      </c>
      <c r="HL111" s="196">
        <f t="shared" si="271"/>
        <v>144917457.52000001</v>
      </c>
      <c r="HM111" s="196">
        <f t="shared" si="271"/>
        <v>149010819.87</v>
      </c>
      <c r="HN111" s="196">
        <f t="shared" si="271"/>
        <v>153465733.90000001</v>
      </c>
      <c r="HO111" s="196">
        <f t="shared" si="271"/>
        <v>155710167.52000001</v>
      </c>
      <c r="HP111" s="196">
        <f t="shared" si="271"/>
        <v>155143705.56999999</v>
      </c>
      <c r="HQ111" s="196">
        <f t="shared" si="271"/>
        <v>148847954.96000001</v>
      </c>
      <c r="HR111" s="196">
        <f t="shared" si="271"/>
        <v>132766288.31999999</v>
      </c>
      <c r="HS111" s="196">
        <f t="shared" si="271"/>
        <v>117807327.48999999</v>
      </c>
      <c r="HT111" s="196">
        <f t="shared" si="271"/>
        <v>104082576.76000001</v>
      </c>
      <c r="HU111" s="196">
        <f t="shared" si="271"/>
        <v>91337732.969999999</v>
      </c>
      <c r="HV111" s="196">
        <f t="shared" ref="HV111:JA111" si="272">ROUND(+HV56+HV70+HV81+HV94+HV102,2)</f>
        <v>83369245.340000004</v>
      </c>
      <c r="HW111" s="196">
        <f t="shared" si="272"/>
        <v>85015926.739999995</v>
      </c>
      <c r="HX111" s="196">
        <f t="shared" si="272"/>
        <v>86932159.870000005</v>
      </c>
      <c r="HY111" s="196">
        <f t="shared" si="272"/>
        <v>92271856.709999993</v>
      </c>
      <c r="HZ111" s="196">
        <f t="shared" si="272"/>
        <v>98077713.400000006</v>
      </c>
      <c r="IA111" s="196">
        <f t="shared" si="272"/>
        <v>101906480.14</v>
      </c>
      <c r="IB111" s="196">
        <f t="shared" si="272"/>
        <v>104211033.3</v>
      </c>
      <c r="IC111" s="196">
        <f t="shared" si="272"/>
        <v>97644686.939999998</v>
      </c>
      <c r="ID111" s="196">
        <f t="shared" si="272"/>
        <v>87655393.370000005</v>
      </c>
      <c r="IE111" s="196">
        <f t="shared" si="272"/>
        <v>78531453.170000002</v>
      </c>
      <c r="IF111" s="196">
        <f t="shared" si="272"/>
        <v>55025858.299999997</v>
      </c>
      <c r="IG111" s="196">
        <f t="shared" si="272"/>
        <v>46786679.950000003</v>
      </c>
      <c r="IH111" s="196">
        <f t="shared" si="272"/>
        <v>43864489.189999998</v>
      </c>
      <c r="II111" s="196">
        <f t="shared" si="272"/>
        <v>46734748.369999997</v>
      </c>
      <c r="IJ111" s="196">
        <f t="shared" si="272"/>
        <v>49424654.049999997</v>
      </c>
      <c r="IK111" s="196">
        <f t="shared" si="272"/>
        <v>53988545.289999999</v>
      </c>
      <c r="IL111" s="196">
        <f t="shared" si="272"/>
        <v>55956352.890000001</v>
      </c>
      <c r="IM111" s="196">
        <f t="shared" si="272"/>
        <v>56268274.149999999</v>
      </c>
      <c r="IN111" s="196">
        <f t="shared" si="272"/>
        <v>58935691.100000001</v>
      </c>
      <c r="IO111" s="196">
        <f t="shared" si="272"/>
        <v>56426669.920000002</v>
      </c>
      <c r="IP111" s="196">
        <f t="shared" si="272"/>
        <v>57934877.509999998</v>
      </c>
      <c r="IQ111" s="196">
        <f t="shared" si="272"/>
        <v>49743345.689999998</v>
      </c>
      <c r="IR111" s="196">
        <f t="shared" si="272"/>
        <v>44029996.829999998</v>
      </c>
      <c r="IS111" s="196">
        <f t="shared" si="272"/>
        <v>44019058.109999999</v>
      </c>
      <c r="IT111" s="196">
        <f t="shared" si="272"/>
        <v>42379228.899999999</v>
      </c>
      <c r="IU111" s="196">
        <f t="shared" si="272"/>
        <v>52466293</v>
      </c>
      <c r="IV111" s="196">
        <f t="shared" si="272"/>
        <v>54534738.990000002</v>
      </c>
      <c r="IW111" s="196">
        <f t="shared" si="272"/>
        <v>53675452.460000001</v>
      </c>
      <c r="IX111" s="196">
        <f t="shared" si="272"/>
        <v>51089299.049999997</v>
      </c>
      <c r="IY111" s="196">
        <f t="shared" si="272"/>
        <v>49426374.649999999</v>
      </c>
      <c r="IZ111" s="196">
        <f t="shared" si="272"/>
        <v>49256322.409999996</v>
      </c>
      <c r="JA111" s="196">
        <f t="shared" si="272"/>
        <v>45419534.840000004</v>
      </c>
      <c r="JB111" s="196">
        <f t="shared" ref="JB111:JI111" si="273">ROUND(+JB56+JB70+JB81+JB94+JB102+JB46,2)</f>
        <v>-3536307.59</v>
      </c>
      <c r="JC111" s="196">
        <f t="shared" si="273"/>
        <v>-45889902.369999997</v>
      </c>
      <c r="JD111" s="196">
        <f t="shared" si="273"/>
        <v>-73318423.180000007</v>
      </c>
      <c r="JE111" s="196">
        <f t="shared" si="273"/>
        <v>-102913692.11</v>
      </c>
      <c r="JF111" s="196">
        <f t="shared" si="273"/>
        <v>-129790119.12</v>
      </c>
      <c r="JG111" s="196">
        <f t="shared" si="273"/>
        <v>-135686557.46000001</v>
      </c>
      <c r="JH111" s="196">
        <f t="shared" si="273"/>
        <v>-138996061.94999999</v>
      </c>
      <c r="JI111" s="196">
        <f t="shared" si="273"/>
        <v>-145153649.47</v>
      </c>
      <c r="JJ111" s="603"/>
      <c r="JK111" s="594"/>
      <c r="JL111" s="594"/>
      <c r="JM111" s="594"/>
      <c r="JN111" s="594"/>
      <c r="JO111" s="594"/>
      <c r="JP111" s="594"/>
      <c r="JQ111" s="594"/>
      <c r="JR111" s="594"/>
      <c r="JS111" s="594"/>
      <c r="JT111" s="594"/>
      <c r="JU111" s="594"/>
      <c r="JV111" s="594"/>
      <c r="JW111" s="604"/>
    </row>
    <row r="112" spans="1:283" x14ac:dyDescent="0.2">
      <c r="B112" s="49" t="s">
        <v>208</v>
      </c>
      <c r="D112" s="197">
        <f t="shared" ref="D112:AI112" si="274">+D66+D77+D90+D98+D106</f>
        <v>-4914237.7699999996</v>
      </c>
      <c r="E112" s="197">
        <f t="shared" si="274"/>
        <v>-7317843.4199999897</v>
      </c>
      <c r="F112" s="197">
        <f t="shared" si="274"/>
        <v>-6140235.4040000001</v>
      </c>
      <c r="G112" s="197">
        <f t="shared" si="274"/>
        <v>-19716905.852191567</v>
      </c>
      <c r="H112" s="197">
        <f t="shared" si="274"/>
        <v>-25055146.489887673</v>
      </c>
      <c r="I112" s="197">
        <f t="shared" si="274"/>
        <v>-31255117.88062194</v>
      </c>
      <c r="J112" s="197">
        <f t="shared" si="274"/>
        <v>-31974970.218424674</v>
      </c>
      <c r="K112" s="197">
        <f t="shared" si="274"/>
        <v>-30065276.213278845</v>
      </c>
      <c r="L112" s="197">
        <f t="shared" si="274"/>
        <v>-31505811.804761462</v>
      </c>
      <c r="M112" s="197">
        <f t="shared" si="274"/>
        <v>-19780292.118087612</v>
      </c>
      <c r="N112" s="197">
        <f t="shared" si="274"/>
        <v>-15294520.592978055</v>
      </c>
      <c r="O112" s="197">
        <f t="shared" si="274"/>
        <v>8149.793088992883</v>
      </c>
      <c r="P112" s="197">
        <f t="shared" si="274"/>
        <v>-1139386.8470444507</v>
      </c>
      <c r="Q112" s="197">
        <f t="shared" si="274"/>
        <v>-3549702.0616190117</v>
      </c>
      <c r="R112" s="197">
        <f t="shared" si="274"/>
        <v>-2510399.1757047642</v>
      </c>
      <c r="S112" s="197">
        <f t="shared" si="274"/>
        <v>-3106721.4558403026</v>
      </c>
      <c r="T112" s="197">
        <f t="shared" si="274"/>
        <v>8721344.7103729863</v>
      </c>
      <c r="U112" s="197">
        <f t="shared" si="274"/>
        <v>9158884.1641427577</v>
      </c>
      <c r="V112" s="197">
        <f t="shared" si="274"/>
        <v>9398449.8191184439</v>
      </c>
      <c r="W112" s="197">
        <f t="shared" si="274"/>
        <v>9798859.1686274428</v>
      </c>
      <c r="X112" s="197">
        <f t="shared" si="274"/>
        <v>31637524.289222915</v>
      </c>
      <c r="Y112" s="197">
        <f t="shared" si="274"/>
        <v>7762791.5920669977</v>
      </c>
      <c r="Z112" s="197">
        <f t="shared" si="274"/>
        <v>4780098.336593857</v>
      </c>
      <c r="AA112" s="197">
        <f t="shared" si="274"/>
        <v>6122534.2715927204</v>
      </c>
      <c r="AB112" s="197">
        <f t="shared" si="274"/>
        <v>3867727.1189999986</v>
      </c>
      <c r="AC112" s="197">
        <f t="shared" si="274"/>
        <v>-1777491.5699999994</v>
      </c>
      <c r="AD112" s="197">
        <f t="shared" si="274"/>
        <v>5443593.9099999992</v>
      </c>
      <c r="AE112" s="197">
        <f t="shared" si="274"/>
        <v>-443784.3581546215</v>
      </c>
      <c r="AF112" s="197">
        <f t="shared" si="274"/>
        <v>-2607483.61</v>
      </c>
      <c r="AG112" s="197">
        <f t="shared" si="274"/>
        <v>-2156511.5800000005</v>
      </c>
      <c r="AH112" s="197">
        <f t="shared" si="274"/>
        <v>3214966.9000000013</v>
      </c>
      <c r="AI112" s="197">
        <f t="shared" si="274"/>
        <v>4694671.4899999993</v>
      </c>
      <c r="AJ112" s="197">
        <f t="shared" ref="AJ112:BQ112" si="275">+AJ66+AJ77+AJ90+AJ98+AJ106</f>
        <v>3173839.1899999995</v>
      </c>
      <c r="AK112" s="197">
        <f t="shared" si="275"/>
        <v>2267096.4900000002</v>
      </c>
      <c r="AL112" s="197">
        <f t="shared" si="275"/>
        <v>4260760.0199999996</v>
      </c>
      <c r="AM112" s="197">
        <f t="shared" si="275"/>
        <v>4120016.8000000003</v>
      </c>
      <c r="AN112" s="197">
        <f t="shared" si="275"/>
        <v>1833563.8500000003</v>
      </c>
      <c r="AO112" s="197">
        <f t="shared" si="275"/>
        <v>3467950.5200000005</v>
      </c>
      <c r="AP112" s="197">
        <f t="shared" si="275"/>
        <v>3123868.3</v>
      </c>
      <c r="AQ112" s="197">
        <f t="shared" si="275"/>
        <v>-5261731.5419346644</v>
      </c>
      <c r="AR112" s="197">
        <f t="shared" si="275"/>
        <v>5949452.0300000003</v>
      </c>
      <c r="AS112" s="197">
        <f t="shared" si="275"/>
        <v>228420.3699999988</v>
      </c>
      <c r="AT112" s="197">
        <f t="shared" si="275"/>
        <v>-4483619.4699999988</v>
      </c>
      <c r="AU112" s="197">
        <f t="shared" si="275"/>
        <v>4724571.76</v>
      </c>
      <c r="AV112" s="197">
        <f t="shared" si="275"/>
        <v>3001446.6799999997</v>
      </c>
      <c r="AW112" s="197">
        <f t="shared" si="275"/>
        <v>3995560.3</v>
      </c>
      <c r="AX112" s="197">
        <f t="shared" si="275"/>
        <v>6426862.3300000001</v>
      </c>
      <c r="AY112" s="197">
        <f t="shared" si="275"/>
        <v>-190685.81000000011</v>
      </c>
      <c r="AZ112" s="197">
        <f t="shared" si="275"/>
        <v>4274120.0199999996</v>
      </c>
      <c r="BA112" s="197">
        <f t="shared" si="275"/>
        <v>-6448497.1499999994</v>
      </c>
      <c r="BB112" s="197">
        <f t="shared" si="275"/>
        <v>7119338.2200000007</v>
      </c>
      <c r="BC112" s="197">
        <f t="shared" si="275"/>
        <v>7485499.0500000007</v>
      </c>
      <c r="BD112" s="196">
        <f t="shared" si="275"/>
        <v>12050341.68</v>
      </c>
      <c r="BE112" s="196">
        <f t="shared" si="275"/>
        <v>10291403.530000003</v>
      </c>
      <c r="BF112" s="196">
        <f t="shared" si="275"/>
        <v>8551701.9500000011</v>
      </c>
      <c r="BG112" s="196">
        <f t="shared" si="275"/>
        <v>-575129.73000000021</v>
      </c>
      <c r="BH112" s="196">
        <f t="shared" si="275"/>
        <v>-2897847.97</v>
      </c>
      <c r="BI112" s="196">
        <f t="shared" si="275"/>
        <v>-7335199.8699999992</v>
      </c>
      <c r="BJ112" s="196">
        <f t="shared" si="275"/>
        <v>5226239.63</v>
      </c>
      <c r="BK112" s="196">
        <f t="shared" si="275"/>
        <v>2668382.7199999997</v>
      </c>
      <c r="BL112" s="196">
        <f t="shared" si="275"/>
        <v>4566893.4800000004</v>
      </c>
      <c r="BM112" s="196">
        <f t="shared" si="275"/>
        <v>3541531.83</v>
      </c>
      <c r="BN112" s="196">
        <f t="shared" si="275"/>
        <v>2570990.86</v>
      </c>
      <c r="BO112" s="196">
        <f t="shared" si="275"/>
        <v>-17944895.829999991</v>
      </c>
      <c r="BP112" s="196">
        <f t="shared" si="275"/>
        <v>-11148093.48</v>
      </c>
      <c r="BQ112" s="196">
        <f t="shared" si="275"/>
        <v>-14737776.07</v>
      </c>
      <c r="BR112" s="162">
        <f t="shared" ref="BR112:CW112" si="276">ROUND(+BR66+BR77+BR90+BR98+BR106,2)</f>
        <v>-24008638.539999999</v>
      </c>
      <c r="BS112" s="196">
        <f t="shared" si="276"/>
        <v>-9997034.8900000006</v>
      </c>
      <c r="BT112" s="196">
        <f t="shared" si="276"/>
        <v>-9660088.9199999999</v>
      </c>
      <c r="BU112" s="196">
        <f t="shared" si="276"/>
        <v>-18176328.890000001</v>
      </c>
      <c r="BV112" s="196">
        <f t="shared" si="276"/>
        <v>-10768684.029999999</v>
      </c>
      <c r="BW112" s="196">
        <f t="shared" si="276"/>
        <v>-8814409.6500000004</v>
      </c>
      <c r="BX112" s="196">
        <f t="shared" si="276"/>
        <v>-3880623.42</v>
      </c>
      <c r="BY112" s="196">
        <f t="shared" si="276"/>
        <v>-3433201.53</v>
      </c>
      <c r="BZ112" s="196">
        <f t="shared" si="276"/>
        <v>-12240555.99</v>
      </c>
      <c r="CA112" s="196">
        <f t="shared" si="276"/>
        <v>-14930978.42</v>
      </c>
      <c r="CB112" s="196">
        <f t="shared" si="276"/>
        <v>-3031087.44</v>
      </c>
      <c r="CC112" s="196">
        <f t="shared" si="276"/>
        <v>1256305.69</v>
      </c>
      <c r="CD112" s="196">
        <f t="shared" si="276"/>
        <v>-961184.01</v>
      </c>
      <c r="CE112" s="196">
        <f t="shared" si="276"/>
        <v>3157454.63</v>
      </c>
      <c r="CF112" s="196">
        <f t="shared" si="276"/>
        <v>7239615.6799999997</v>
      </c>
      <c r="CG112" s="196">
        <f t="shared" si="276"/>
        <v>15264449.98</v>
      </c>
      <c r="CH112" s="196">
        <f t="shared" si="276"/>
        <v>13863324.439999999</v>
      </c>
      <c r="CI112" s="196">
        <f t="shared" si="276"/>
        <v>12536384.949999999</v>
      </c>
      <c r="CJ112" s="196">
        <f t="shared" si="276"/>
        <v>10081150.699999999</v>
      </c>
      <c r="CK112" s="196">
        <f t="shared" si="276"/>
        <v>-2156029.84</v>
      </c>
      <c r="CL112" s="196">
        <f t="shared" si="276"/>
        <v>2647923.69</v>
      </c>
      <c r="CM112" s="196">
        <f t="shared" si="276"/>
        <v>-10529463.859999999</v>
      </c>
      <c r="CN112" s="196">
        <f t="shared" si="276"/>
        <v>9865766.6699999999</v>
      </c>
      <c r="CO112" s="162">
        <f t="shared" si="276"/>
        <v>7962416.0300000003</v>
      </c>
      <c r="CP112" s="196">
        <f t="shared" si="276"/>
        <v>-1711322.03</v>
      </c>
      <c r="CQ112" s="196">
        <f t="shared" si="276"/>
        <v>-13236425.73</v>
      </c>
      <c r="CR112" s="196">
        <f t="shared" si="276"/>
        <v>-5885015.5300000003</v>
      </c>
      <c r="CS112" s="196">
        <f t="shared" si="276"/>
        <v>-13517002.779999999</v>
      </c>
      <c r="CT112" s="196">
        <f t="shared" si="276"/>
        <v>-12413890.93</v>
      </c>
      <c r="CU112" s="196">
        <f t="shared" si="276"/>
        <v>-7241266.1399999997</v>
      </c>
      <c r="CV112" s="196">
        <f t="shared" si="276"/>
        <v>1094014.01</v>
      </c>
      <c r="CW112" s="196">
        <f t="shared" si="276"/>
        <v>-5683747.9699999997</v>
      </c>
      <c r="CX112" s="196">
        <f t="shared" ref="CX112:EC112" si="277">ROUND(+CX66+CX77+CX90+CX98+CX106,2)</f>
        <v>-2864702.88</v>
      </c>
      <c r="CY112" s="196">
        <f t="shared" si="277"/>
        <v>-6252065.1500000004</v>
      </c>
      <c r="CZ112" s="196">
        <f t="shared" si="277"/>
        <v>11477038.84</v>
      </c>
      <c r="DA112" s="196">
        <f t="shared" si="277"/>
        <v>15539029.210000001</v>
      </c>
      <c r="DB112" s="196">
        <f t="shared" si="277"/>
        <v>14283846.460000001</v>
      </c>
      <c r="DC112" s="196">
        <f t="shared" si="277"/>
        <v>15182954.140000001</v>
      </c>
      <c r="DD112" s="196">
        <f t="shared" si="277"/>
        <v>12297182.49</v>
      </c>
      <c r="DE112" s="196">
        <f t="shared" si="277"/>
        <v>-3073292.65</v>
      </c>
      <c r="DF112" s="196">
        <f t="shared" si="277"/>
        <v>-1271393.44</v>
      </c>
      <c r="DG112" s="196">
        <f t="shared" si="277"/>
        <v>4787590.0599999996</v>
      </c>
      <c r="DH112" s="196">
        <f t="shared" si="277"/>
        <v>4589451.28</v>
      </c>
      <c r="DI112" s="196">
        <f t="shared" si="277"/>
        <v>1923430.17</v>
      </c>
      <c r="DJ112" s="196">
        <f t="shared" si="277"/>
        <v>4413273.3899999997</v>
      </c>
      <c r="DK112" s="196">
        <f t="shared" si="277"/>
        <v>-688513.98</v>
      </c>
      <c r="DL112" s="196">
        <f t="shared" si="277"/>
        <v>-1183452.04</v>
      </c>
      <c r="DM112" s="196">
        <f t="shared" si="277"/>
        <v>4317957.84</v>
      </c>
      <c r="DN112" s="196">
        <f t="shared" si="277"/>
        <v>2336333.96</v>
      </c>
      <c r="DO112" s="196">
        <f t="shared" si="277"/>
        <v>-6914671.8200000003</v>
      </c>
      <c r="DP112" s="196">
        <f t="shared" si="277"/>
        <v>-4171006.66</v>
      </c>
      <c r="DQ112" s="196">
        <f t="shared" si="277"/>
        <v>-10126979.07</v>
      </c>
      <c r="DR112" s="196">
        <f t="shared" si="277"/>
        <v>-1385704.71</v>
      </c>
      <c r="DS112" s="196">
        <f t="shared" si="277"/>
        <v>1546638.33</v>
      </c>
      <c r="DT112" s="196">
        <f t="shared" si="277"/>
        <v>4542230</v>
      </c>
      <c r="DU112" s="196">
        <f t="shared" si="277"/>
        <v>-1728827.96</v>
      </c>
      <c r="DV112" s="196">
        <f t="shared" si="277"/>
        <v>-1112382.1100000001</v>
      </c>
      <c r="DW112" s="196">
        <f t="shared" si="277"/>
        <v>-2761877.17</v>
      </c>
      <c r="DX112" s="196">
        <f t="shared" si="277"/>
        <v>-7516777.9000000004</v>
      </c>
      <c r="DY112" s="196">
        <f t="shared" si="277"/>
        <v>-4638906.92</v>
      </c>
      <c r="DZ112" s="196">
        <f t="shared" si="277"/>
        <v>-6146267.9699999997</v>
      </c>
      <c r="EA112" s="196">
        <f t="shared" si="277"/>
        <v>-6502644.3499999996</v>
      </c>
      <c r="EB112" s="196">
        <f t="shared" si="277"/>
        <v>-17560822.289999999</v>
      </c>
      <c r="EC112" s="196">
        <f t="shared" si="277"/>
        <v>-5111235.53</v>
      </c>
      <c r="ED112" s="196">
        <f t="shared" ref="ED112:FI112" si="278">ROUND(+ED66+ED77+ED90+ED98+ED106,2)</f>
        <v>2305837.14</v>
      </c>
      <c r="EE112" s="196">
        <f t="shared" si="278"/>
        <v>9344279.5</v>
      </c>
      <c r="EF112" s="196">
        <f t="shared" si="278"/>
        <v>4566293.01</v>
      </c>
      <c r="EG112" s="196">
        <f t="shared" si="278"/>
        <v>6717984.4199999999</v>
      </c>
      <c r="EH112" s="196">
        <f t="shared" si="278"/>
        <v>256780.68</v>
      </c>
      <c r="EI112" s="196">
        <f t="shared" si="278"/>
        <v>-2005580.33</v>
      </c>
      <c r="EJ112" s="196">
        <f t="shared" si="278"/>
        <v>4663161.3499999996</v>
      </c>
      <c r="EK112" s="196">
        <f t="shared" si="278"/>
        <v>2825238.53</v>
      </c>
      <c r="EL112" s="196">
        <f t="shared" si="278"/>
        <v>-1474846.41</v>
      </c>
      <c r="EM112" s="196">
        <f t="shared" si="278"/>
        <v>1225747.22</v>
      </c>
      <c r="EN112" s="196">
        <f t="shared" si="278"/>
        <v>5966989.8799999999</v>
      </c>
      <c r="EO112" s="196">
        <f t="shared" si="278"/>
        <v>2676331.46</v>
      </c>
      <c r="EP112" s="196">
        <f t="shared" si="278"/>
        <v>3223813.07</v>
      </c>
      <c r="EQ112" s="196">
        <f t="shared" si="278"/>
        <v>6459840.5800000001</v>
      </c>
      <c r="ER112" s="196">
        <f t="shared" si="278"/>
        <v>4015927.53</v>
      </c>
      <c r="ES112" s="196">
        <f t="shared" si="278"/>
        <v>6122523.7000000002</v>
      </c>
      <c r="ET112" s="196">
        <f t="shared" si="278"/>
        <v>-279752.75</v>
      </c>
      <c r="EU112" s="196">
        <f t="shared" si="278"/>
        <v>-354412</v>
      </c>
      <c r="EV112" s="196">
        <f t="shared" si="278"/>
        <v>1999368.27</v>
      </c>
      <c r="EW112" s="196">
        <f t="shared" si="278"/>
        <v>-2932088.92</v>
      </c>
      <c r="EX112" s="196">
        <f t="shared" si="278"/>
        <v>-2239789.61</v>
      </c>
      <c r="EY112" s="196">
        <f t="shared" si="278"/>
        <v>2841521.42</v>
      </c>
      <c r="EZ112" s="196">
        <f t="shared" si="278"/>
        <v>2477465.2000000002</v>
      </c>
      <c r="FA112" s="196">
        <f t="shared" si="278"/>
        <v>3265964.47</v>
      </c>
      <c r="FB112" s="196">
        <f t="shared" si="278"/>
        <v>3404992.67</v>
      </c>
      <c r="FC112" s="196">
        <f t="shared" si="278"/>
        <v>8726791.6999999993</v>
      </c>
      <c r="FD112" s="196">
        <f t="shared" si="278"/>
        <v>7928686.4500000002</v>
      </c>
      <c r="FE112" s="196">
        <f t="shared" si="278"/>
        <v>5436987.2300000004</v>
      </c>
      <c r="FF112" s="196">
        <f t="shared" si="278"/>
        <v>6487632.71</v>
      </c>
      <c r="FG112" s="196">
        <f t="shared" si="278"/>
        <v>3872919.44</v>
      </c>
      <c r="FH112" s="196">
        <f t="shared" si="278"/>
        <v>-6456729.2199999997</v>
      </c>
      <c r="FI112" s="196">
        <f t="shared" si="278"/>
        <v>-8735689.7599999998</v>
      </c>
      <c r="FJ112" s="196">
        <f t="shared" ref="FJ112:GO112" si="279">ROUND(+FJ66+FJ77+FJ90+FJ98+FJ106,2)</f>
        <v>-9989260.1199999992</v>
      </c>
      <c r="FK112" s="196">
        <f t="shared" si="279"/>
        <v>-7824007.5800000001</v>
      </c>
      <c r="FL112" s="196">
        <f t="shared" si="279"/>
        <v>-8805072.1400000006</v>
      </c>
      <c r="FM112" s="196">
        <f t="shared" si="279"/>
        <v>-10496487.67</v>
      </c>
      <c r="FN112" s="196">
        <f t="shared" si="279"/>
        <v>-1926415.82</v>
      </c>
      <c r="FO112" s="196">
        <f t="shared" si="279"/>
        <v>3078520.49</v>
      </c>
      <c r="FP112" s="196">
        <f t="shared" si="279"/>
        <v>2612675.33</v>
      </c>
      <c r="FQ112" s="196">
        <f t="shared" si="279"/>
        <v>464252.94</v>
      </c>
      <c r="FR112" s="196">
        <f t="shared" si="279"/>
        <v>3465880.58</v>
      </c>
      <c r="FS112" s="196">
        <f t="shared" si="279"/>
        <v>-2359167.5</v>
      </c>
      <c r="FT112" s="196">
        <f t="shared" si="279"/>
        <v>842909.21</v>
      </c>
      <c r="FU112" s="196">
        <f t="shared" si="279"/>
        <v>-2726322.47</v>
      </c>
      <c r="FV112" s="196">
        <f t="shared" si="279"/>
        <v>-1217371.08</v>
      </c>
      <c r="FW112" s="196">
        <f t="shared" si="279"/>
        <v>1479625.66</v>
      </c>
      <c r="FX112" s="196">
        <f t="shared" si="279"/>
        <v>-2151527.12</v>
      </c>
      <c r="FY112" s="196">
        <f t="shared" si="279"/>
        <v>-728274.42</v>
      </c>
      <c r="FZ112" s="196">
        <f t="shared" si="279"/>
        <v>935592.44</v>
      </c>
      <c r="GA112" s="196">
        <f t="shared" si="279"/>
        <v>2709788.87</v>
      </c>
      <c r="GB112" s="196">
        <f t="shared" si="279"/>
        <v>2816456.33</v>
      </c>
      <c r="GC112" s="196">
        <f t="shared" si="279"/>
        <v>3929686.51</v>
      </c>
      <c r="GD112" s="196">
        <f t="shared" si="279"/>
        <v>2968998.16</v>
      </c>
      <c r="GE112" s="196">
        <f t="shared" si="279"/>
        <v>1016940.92</v>
      </c>
      <c r="GF112" s="196">
        <f t="shared" si="279"/>
        <v>2730686.08</v>
      </c>
      <c r="GG112" s="196">
        <f t="shared" si="279"/>
        <v>883602.78</v>
      </c>
      <c r="GH112" s="196">
        <f t="shared" si="279"/>
        <v>-1491642.03</v>
      </c>
      <c r="GI112" s="196">
        <f t="shared" si="279"/>
        <v>-5894611.7699999996</v>
      </c>
      <c r="GJ112" s="196">
        <f t="shared" si="279"/>
        <v>-5988334.1100000003</v>
      </c>
      <c r="GK112" s="196">
        <f t="shared" si="279"/>
        <v>-3634377.16</v>
      </c>
      <c r="GL112" s="196">
        <f t="shared" si="279"/>
        <v>-186169.53</v>
      </c>
      <c r="GM112" s="196">
        <f t="shared" si="279"/>
        <v>3430445.13</v>
      </c>
      <c r="GN112" s="196">
        <f t="shared" si="279"/>
        <v>2249124.81</v>
      </c>
      <c r="GO112" s="196">
        <f t="shared" si="279"/>
        <v>1424963.79</v>
      </c>
      <c r="GP112" s="196">
        <f t="shared" ref="GP112:HU112" si="280">ROUND(+GP66+GP77+GP90+GP98+GP106,2)</f>
        <v>1521696.08</v>
      </c>
      <c r="GQ112" s="196">
        <f t="shared" si="280"/>
        <v>-4220594.7</v>
      </c>
      <c r="GR112" s="196">
        <f t="shared" si="280"/>
        <v>-2721772.13</v>
      </c>
      <c r="GS112" s="196">
        <f t="shared" si="280"/>
        <v>-3324457.15</v>
      </c>
      <c r="GT112" s="196">
        <f t="shared" si="280"/>
        <v>-5584852.3300000001</v>
      </c>
      <c r="GU112" s="196">
        <f t="shared" si="280"/>
        <v>-4887378.13</v>
      </c>
      <c r="GV112" s="196">
        <f t="shared" si="280"/>
        <v>-7139722.5599999996</v>
      </c>
      <c r="GW112" s="196">
        <f t="shared" si="280"/>
        <v>-5628005.0700000003</v>
      </c>
      <c r="GX112" s="196">
        <f t="shared" si="280"/>
        <v>470094.83</v>
      </c>
      <c r="GY112" s="196">
        <f t="shared" si="280"/>
        <v>175609.32</v>
      </c>
      <c r="GZ112" s="196">
        <f t="shared" si="280"/>
        <v>862649.27</v>
      </c>
      <c r="HA112" s="196">
        <f t="shared" si="280"/>
        <v>47725.79</v>
      </c>
      <c r="HB112" s="196">
        <f t="shared" si="280"/>
        <v>1773300.01</v>
      </c>
      <c r="HC112" s="196">
        <f t="shared" si="280"/>
        <v>-442206.85</v>
      </c>
      <c r="HD112" s="196">
        <f t="shared" si="280"/>
        <v>25700543.559999999</v>
      </c>
      <c r="HE112" s="196">
        <f t="shared" si="280"/>
        <v>20625193.140000001</v>
      </c>
      <c r="HF112" s="196">
        <f t="shared" si="280"/>
        <v>10683837</v>
      </c>
      <c r="HG112" s="196">
        <f t="shared" si="280"/>
        <v>56049839.899999999</v>
      </c>
      <c r="HH112" s="196">
        <f t="shared" si="280"/>
        <v>60437655.93</v>
      </c>
      <c r="HI112" s="196">
        <f t="shared" si="280"/>
        <v>-1496229.25</v>
      </c>
      <c r="HJ112" s="196">
        <f t="shared" si="280"/>
        <v>3724723.56</v>
      </c>
      <c r="HK112" s="196">
        <f t="shared" si="280"/>
        <v>5595642.79</v>
      </c>
      <c r="HL112" s="196">
        <f t="shared" si="280"/>
        <v>4093362.35</v>
      </c>
      <c r="HM112" s="196">
        <f t="shared" si="280"/>
        <v>4454914.03</v>
      </c>
      <c r="HN112" s="196">
        <f t="shared" si="280"/>
        <v>2244433.62</v>
      </c>
      <c r="HO112" s="196">
        <f t="shared" si="280"/>
        <v>-566461.94999999995</v>
      </c>
      <c r="HP112" s="196">
        <f t="shared" si="280"/>
        <v>-6295750.6100000003</v>
      </c>
      <c r="HQ112" s="196">
        <f t="shared" si="280"/>
        <v>-16081666.640000001</v>
      </c>
      <c r="HR112" s="196">
        <f t="shared" si="280"/>
        <v>-14958960.83</v>
      </c>
      <c r="HS112" s="196">
        <f t="shared" si="280"/>
        <v>-13724750.73</v>
      </c>
      <c r="HT112" s="196">
        <f t="shared" si="280"/>
        <v>-12744843.789999999</v>
      </c>
      <c r="HU112" s="196">
        <f t="shared" si="280"/>
        <v>-7968487.6299999999</v>
      </c>
      <c r="HV112" s="196">
        <f t="shared" ref="HV112:JA112" si="281">ROUND(+HV66+HV77+HV90+HV98+HV106,2)</f>
        <v>1646681.4</v>
      </c>
      <c r="HW112" s="196">
        <f t="shared" si="281"/>
        <v>1916233.13</v>
      </c>
      <c r="HX112" s="196">
        <f t="shared" si="281"/>
        <v>5339696.84</v>
      </c>
      <c r="HY112" s="196">
        <f t="shared" si="281"/>
        <v>5805856.6900000004</v>
      </c>
      <c r="HZ112" s="196">
        <f t="shared" si="281"/>
        <v>3828766.74</v>
      </c>
      <c r="IA112" s="196">
        <f t="shared" si="281"/>
        <v>2304553.16</v>
      </c>
      <c r="IB112" s="196">
        <f t="shared" si="281"/>
        <v>-6566346.3600000003</v>
      </c>
      <c r="IC112" s="196">
        <f t="shared" si="281"/>
        <v>-9989293.5700000003</v>
      </c>
      <c r="ID112" s="196">
        <f t="shared" si="281"/>
        <v>-9123940.1999999993</v>
      </c>
      <c r="IE112" s="196">
        <f t="shared" si="281"/>
        <v>-23505594.870000001</v>
      </c>
      <c r="IF112" s="196">
        <f t="shared" si="281"/>
        <v>-8239178.3499999996</v>
      </c>
      <c r="IG112" s="196">
        <f t="shared" si="281"/>
        <v>-2922190.76</v>
      </c>
      <c r="IH112" s="196">
        <f t="shared" si="281"/>
        <v>2870259.18</v>
      </c>
      <c r="II112" s="196">
        <f t="shared" si="281"/>
        <v>2689905.68</v>
      </c>
      <c r="IJ112" s="196">
        <f t="shared" si="281"/>
        <v>4563891.24</v>
      </c>
      <c r="IK112" s="196">
        <f t="shared" si="281"/>
        <v>1967807.6</v>
      </c>
      <c r="IL112" s="196">
        <f t="shared" si="281"/>
        <v>311921.26</v>
      </c>
      <c r="IM112" s="196">
        <f t="shared" si="281"/>
        <v>2667416.9500000002</v>
      </c>
      <c r="IN112" s="196">
        <f t="shared" si="281"/>
        <v>-2509021.1800000002</v>
      </c>
      <c r="IO112" s="196">
        <f t="shared" si="281"/>
        <v>1508207.59</v>
      </c>
      <c r="IP112" s="196">
        <f t="shared" si="281"/>
        <v>-8191531.8200000003</v>
      </c>
      <c r="IQ112" s="196">
        <f t="shared" si="281"/>
        <v>-5713348.8600000003</v>
      </c>
      <c r="IR112" s="196">
        <f t="shared" si="281"/>
        <v>-10938.72</v>
      </c>
      <c r="IS112" s="196">
        <f t="shared" si="281"/>
        <v>-1639829.21</v>
      </c>
      <c r="IT112" s="196">
        <f t="shared" si="281"/>
        <v>10087064.1</v>
      </c>
      <c r="IU112" s="196">
        <f t="shared" si="281"/>
        <v>2068445.99</v>
      </c>
      <c r="IV112" s="196">
        <f t="shared" si="281"/>
        <v>-859286.53</v>
      </c>
      <c r="IW112" s="196">
        <f t="shared" si="281"/>
        <v>-2586153.41</v>
      </c>
      <c r="IX112" s="196">
        <f t="shared" si="281"/>
        <v>-1662924.4</v>
      </c>
      <c r="IY112" s="196">
        <f t="shared" si="281"/>
        <v>-170052.24</v>
      </c>
      <c r="IZ112" s="196">
        <f t="shared" si="281"/>
        <v>-3836787.57</v>
      </c>
      <c r="JA112" s="196">
        <f t="shared" si="281"/>
        <v>-24740263.43</v>
      </c>
      <c r="JB112" s="196">
        <f t="shared" ref="JB112:JI112" si="282">ROUND(+JB66+JB77+JB90+JB98+JB106+JB52,2)</f>
        <v>-42353594.780000001</v>
      </c>
      <c r="JC112" s="196">
        <f t="shared" si="282"/>
        <v>-27428520.809999999</v>
      </c>
      <c r="JD112" s="196">
        <f t="shared" si="282"/>
        <v>-29595268.93</v>
      </c>
      <c r="JE112" s="196">
        <f t="shared" si="282"/>
        <v>-26876427.010000002</v>
      </c>
      <c r="JF112" s="196">
        <f t="shared" si="282"/>
        <v>-5896438.3399999999</v>
      </c>
      <c r="JG112" s="196">
        <f t="shared" si="282"/>
        <v>-3309504.49</v>
      </c>
      <c r="JH112" s="196">
        <f t="shared" si="282"/>
        <v>-6157587.5199999996</v>
      </c>
      <c r="JI112" s="196">
        <f t="shared" si="282"/>
        <v>-5108499.49</v>
      </c>
      <c r="JJ112" s="603"/>
      <c r="JK112" s="594"/>
      <c r="JL112" s="594"/>
      <c r="JM112" s="594"/>
      <c r="JN112" s="594"/>
      <c r="JO112" s="594"/>
      <c r="JP112" s="594"/>
      <c r="JQ112" s="594"/>
      <c r="JR112" s="594"/>
      <c r="JS112" s="594"/>
      <c r="JT112" s="594"/>
      <c r="JU112" s="594"/>
      <c r="JV112" s="594"/>
      <c r="JW112" s="604"/>
    </row>
    <row r="113" spans="1:283" ht="12" thickBot="1" x14ac:dyDescent="0.25">
      <c r="B113" s="49" t="s">
        <v>209</v>
      </c>
      <c r="D113" s="258">
        <f t="shared" ref="D113:AI113" si="283">+D67+D78+D91+D99+D107</f>
        <v>126713238.77000001</v>
      </c>
      <c r="E113" s="258">
        <f t="shared" si="283"/>
        <v>119395395.34999999</v>
      </c>
      <c r="F113" s="258">
        <f t="shared" si="283"/>
        <v>113255159.94600001</v>
      </c>
      <c r="G113" s="258">
        <f t="shared" si="283"/>
        <v>93538254.093808442</v>
      </c>
      <c r="H113" s="258">
        <f t="shared" si="283"/>
        <v>68483107.603920758</v>
      </c>
      <c r="I113" s="258">
        <f t="shared" si="283"/>
        <v>37227989.719378047</v>
      </c>
      <c r="J113" s="258">
        <f t="shared" si="283"/>
        <v>5253019.4915753147</v>
      </c>
      <c r="K113" s="258">
        <f t="shared" si="283"/>
        <v>-24812256.723278839</v>
      </c>
      <c r="L113" s="258">
        <f t="shared" si="283"/>
        <v>-56318068.534761466</v>
      </c>
      <c r="M113" s="258">
        <f t="shared" si="283"/>
        <v>-76098360.658087611</v>
      </c>
      <c r="N113" s="258">
        <f t="shared" si="283"/>
        <v>-91392881.242978066</v>
      </c>
      <c r="O113" s="258">
        <f t="shared" si="283"/>
        <v>-91384731.446911022</v>
      </c>
      <c r="P113" s="258">
        <f t="shared" si="283"/>
        <v>-92524118.287044451</v>
      </c>
      <c r="Q113" s="258">
        <f t="shared" si="283"/>
        <v>-96073820.341619015</v>
      </c>
      <c r="R113" s="258">
        <f t="shared" si="283"/>
        <v>-98584219.515704766</v>
      </c>
      <c r="S113" s="258">
        <f t="shared" si="283"/>
        <v>-101690940.9758403</v>
      </c>
      <c r="T113" s="258">
        <f t="shared" si="283"/>
        <v>-92969596.269627005</v>
      </c>
      <c r="U113" s="258">
        <f t="shared" si="283"/>
        <v>-83810712.115857214</v>
      </c>
      <c r="V113" s="258">
        <f t="shared" si="283"/>
        <v>-74412262.290881559</v>
      </c>
      <c r="W113" s="258">
        <f t="shared" si="283"/>
        <v>-64613403.121372566</v>
      </c>
      <c r="X113" s="258">
        <f t="shared" si="283"/>
        <v>-32975878.830777097</v>
      </c>
      <c r="Y113" s="258">
        <f t="shared" si="283"/>
        <v>-25213087.247932993</v>
      </c>
      <c r="Z113" s="258">
        <f t="shared" si="283"/>
        <v>-20432988.913406141</v>
      </c>
      <c r="AA113" s="258">
        <f t="shared" si="283"/>
        <v>-14310454.638407277</v>
      </c>
      <c r="AB113" s="258">
        <f t="shared" si="283"/>
        <v>-10442727.523276662</v>
      </c>
      <c r="AC113" s="258">
        <f t="shared" si="283"/>
        <v>-12220219.093276659</v>
      </c>
      <c r="AD113" s="258">
        <f t="shared" si="283"/>
        <v>-6776625.1832766598</v>
      </c>
      <c r="AE113" s="258">
        <f t="shared" si="283"/>
        <v>-7220409.5414312817</v>
      </c>
      <c r="AF113" s="258">
        <f t="shared" si="283"/>
        <v>-9827893.1532766614</v>
      </c>
      <c r="AG113" s="258">
        <f t="shared" si="283"/>
        <v>-11984404.733276661</v>
      </c>
      <c r="AH113" s="258">
        <f t="shared" si="283"/>
        <v>-8769437.8332766611</v>
      </c>
      <c r="AI113" s="258">
        <f t="shared" si="283"/>
        <v>-4074766.3432766628</v>
      </c>
      <c r="AJ113" s="258">
        <f t="shared" ref="AJ113:BQ113" si="284">+AJ67+AJ78+AJ91+AJ99+AJ107</f>
        <v>-900927.15327666292</v>
      </c>
      <c r="AK113" s="258">
        <f t="shared" si="284"/>
        <v>1366169.3367233365</v>
      </c>
      <c r="AL113" s="258">
        <f t="shared" si="284"/>
        <v>5626929.3567233356</v>
      </c>
      <c r="AM113" s="258">
        <f t="shared" si="284"/>
        <v>9746946.1567233372</v>
      </c>
      <c r="AN113" s="258">
        <f t="shared" si="284"/>
        <v>11580510.006723337</v>
      </c>
      <c r="AO113" s="258">
        <f t="shared" si="284"/>
        <v>15048460.526723338</v>
      </c>
      <c r="AP113" s="258">
        <f t="shared" si="284"/>
        <v>18172328.826723333</v>
      </c>
      <c r="AQ113" s="258">
        <f t="shared" si="284"/>
        <v>12910597.284788672</v>
      </c>
      <c r="AR113" s="258">
        <f t="shared" si="284"/>
        <v>18860049.311843354</v>
      </c>
      <c r="AS113" s="258">
        <f t="shared" si="284"/>
        <v>19088469.681843355</v>
      </c>
      <c r="AT113" s="258">
        <f t="shared" si="284"/>
        <v>14604850.211843353</v>
      </c>
      <c r="AU113" s="258">
        <f t="shared" si="284"/>
        <v>19329421.971843354</v>
      </c>
      <c r="AV113" s="258">
        <f t="shared" si="284"/>
        <v>22330868.651843354</v>
      </c>
      <c r="AW113" s="258">
        <f t="shared" si="284"/>
        <v>26326428.951843351</v>
      </c>
      <c r="AX113" s="258">
        <f t="shared" si="284"/>
        <v>32753291.281843353</v>
      </c>
      <c r="AY113" s="258">
        <f t="shared" si="284"/>
        <v>32562605.471843351</v>
      </c>
      <c r="AZ113" s="258">
        <f t="shared" si="284"/>
        <v>36836725.49184335</v>
      </c>
      <c r="BA113" s="258">
        <f t="shared" si="284"/>
        <v>30388228.341843352</v>
      </c>
      <c r="BB113" s="258">
        <f t="shared" si="284"/>
        <v>37507566.561843351</v>
      </c>
      <c r="BC113" s="258">
        <f t="shared" si="284"/>
        <v>44993065.611843355</v>
      </c>
      <c r="BD113" s="258">
        <f t="shared" si="284"/>
        <v>57043407.291843355</v>
      </c>
      <c r="BE113" s="258">
        <f t="shared" si="284"/>
        <v>67334810.821843371</v>
      </c>
      <c r="BF113" s="258">
        <f t="shared" si="284"/>
        <v>75886512.771843359</v>
      </c>
      <c r="BG113" s="258">
        <f t="shared" si="284"/>
        <v>75311383.04184337</v>
      </c>
      <c r="BH113" s="258">
        <f t="shared" si="284"/>
        <v>72413535.071843356</v>
      </c>
      <c r="BI113" s="258">
        <f t="shared" si="284"/>
        <v>65078335.201843351</v>
      </c>
      <c r="BJ113" s="258">
        <f t="shared" si="284"/>
        <v>70304574.831843361</v>
      </c>
      <c r="BK113" s="258">
        <f t="shared" si="284"/>
        <v>72972957.55184336</v>
      </c>
      <c r="BL113" s="258">
        <f t="shared" si="284"/>
        <v>77539851.031843364</v>
      </c>
      <c r="BM113" s="258">
        <f t="shared" si="284"/>
        <v>81081382.861843348</v>
      </c>
      <c r="BN113" s="258">
        <f t="shared" si="284"/>
        <v>83652373.721843362</v>
      </c>
      <c r="BO113" s="258">
        <f t="shared" si="284"/>
        <v>65707477.891843379</v>
      </c>
      <c r="BP113" s="258">
        <f t="shared" si="284"/>
        <v>54559384.411843374</v>
      </c>
      <c r="BQ113" s="258">
        <f t="shared" si="284"/>
        <v>39821608.341843367</v>
      </c>
      <c r="BR113" s="258">
        <f t="shared" ref="BR113:CW113" si="285">ROUND(+BR67+BR78+BR91+BR99+BR107,2)</f>
        <v>15812970.33</v>
      </c>
      <c r="BS113" s="258">
        <f t="shared" si="285"/>
        <v>5815935.4400000004</v>
      </c>
      <c r="BT113" s="258">
        <f t="shared" si="285"/>
        <v>-3844153.48</v>
      </c>
      <c r="BU113" s="258">
        <f t="shared" si="285"/>
        <v>-22020482.370000001</v>
      </c>
      <c r="BV113" s="258">
        <f t="shared" si="285"/>
        <v>-32789166.399999999</v>
      </c>
      <c r="BW113" s="258">
        <f t="shared" si="285"/>
        <v>-41603576.049999997</v>
      </c>
      <c r="BX113" s="258">
        <f t="shared" si="285"/>
        <v>-45484199.469999999</v>
      </c>
      <c r="BY113" s="258">
        <f t="shared" si="285"/>
        <v>-48917401</v>
      </c>
      <c r="BZ113" s="258">
        <f t="shared" si="285"/>
        <v>-61157956.990000002</v>
      </c>
      <c r="CA113" s="258">
        <f t="shared" si="285"/>
        <v>-76088935.409999996</v>
      </c>
      <c r="CB113" s="258">
        <f t="shared" si="285"/>
        <v>-79120022.849999994</v>
      </c>
      <c r="CC113" s="258">
        <f t="shared" si="285"/>
        <v>-77863717.159999996</v>
      </c>
      <c r="CD113" s="258">
        <f t="shared" si="285"/>
        <v>-78824901.170000002</v>
      </c>
      <c r="CE113" s="258">
        <f t="shared" si="285"/>
        <v>-75667446.540000007</v>
      </c>
      <c r="CF113" s="258">
        <f t="shared" si="285"/>
        <v>-68427830.859999999</v>
      </c>
      <c r="CG113" s="258">
        <f t="shared" si="285"/>
        <v>-53163380.880000003</v>
      </c>
      <c r="CH113" s="258">
        <f t="shared" si="285"/>
        <v>-39300056.439999998</v>
      </c>
      <c r="CI113" s="258">
        <f t="shared" si="285"/>
        <v>-26763671.489999998</v>
      </c>
      <c r="CJ113" s="258">
        <f t="shared" si="285"/>
        <v>-16682520.789999999</v>
      </c>
      <c r="CK113" s="259">
        <f t="shared" si="285"/>
        <v>-18838550.629999999</v>
      </c>
      <c r="CL113" s="259">
        <f t="shared" si="285"/>
        <v>-16190626.939999999</v>
      </c>
      <c r="CM113" s="259">
        <f t="shared" si="285"/>
        <v>-26720090.800000001</v>
      </c>
      <c r="CN113" s="259">
        <f t="shared" si="285"/>
        <v>-16854324.129999999</v>
      </c>
      <c r="CO113" s="259">
        <f t="shared" si="285"/>
        <v>-8891908.0999999996</v>
      </c>
      <c r="CP113" s="259">
        <f t="shared" si="285"/>
        <v>-10603230.130000001</v>
      </c>
      <c r="CQ113" s="259">
        <f t="shared" si="285"/>
        <v>-23839655.859999999</v>
      </c>
      <c r="CR113" s="259">
        <f t="shared" si="285"/>
        <v>-29724671.390000001</v>
      </c>
      <c r="CS113" s="259">
        <f t="shared" si="285"/>
        <v>-43241674.170000002</v>
      </c>
      <c r="CT113" s="259">
        <f t="shared" si="285"/>
        <v>-55655565.100000001</v>
      </c>
      <c r="CU113" s="259">
        <f t="shared" si="285"/>
        <v>-62896831.240000002</v>
      </c>
      <c r="CV113" s="259">
        <f t="shared" si="285"/>
        <v>-61802817.229999997</v>
      </c>
      <c r="CW113" s="259">
        <f t="shared" si="285"/>
        <v>-67486565.200000003</v>
      </c>
      <c r="CX113" s="259">
        <f t="shared" ref="CX113:EC113" si="286">ROUND(+CX67+CX78+CX91+CX99+CX107,2)</f>
        <v>-70351268.079999998</v>
      </c>
      <c r="CY113" s="259">
        <f t="shared" si="286"/>
        <v>-76603333.230000004</v>
      </c>
      <c r="CZ113" s="259">
        <f t="shared" si="286"/>
        <v>-65126294.390000001</v>
      </c>
      <c r="DA113" s="259">
        <f t="shared" si="286"/>
        <v>-49587265.18</v>
      </c>
      <c r="DB113" s="259">
        <f t="shared" si="286"/>
        <v>-35303418.719999999</v>
      </c>
      <c r="DC113" s="259">
        <f t="shared" si="286"/>
        <v>-20120464.579999998</v>
      </c>
      <c r="DD113" s="259">
        <f t="shared" si="286"/>
        <v>-7823282.0899999999</v>
      </c>
      <c r="DE113" s="259">
        <f t="shared" si="286"/>
        <v>-10896574.74</v>
      </c>
      <c r="DF113" s="259">
        <f t="shared" si="286"/>
        <v>-12167968.18</v>
      </c>
      <c r="DG113" s="259">
        <f t="shared" si="286"/>
        <v>-7380378.1200000001</v>
      </c>
      <c r="DH113" s="259">
        <f t="shared" si="286"/>
        <v>-2790926.84</v>
      </c>
      <c r="DI113" s="259">
        <f t="shared" si="286"/>
        <v>-867496.67</v>
      </c>
      <c r="DJ113" s="259">
        <f t="shared" si="286"/>
        <v>3545776.72</v>
      </c>
      <c r="DK113" s="259">
        <f t="shared" si="286"/>
        <v>2857262.74</v>
      </c>
      <c r="DL113" s="260">
        <f t="shared" si="286"/>
        <v>1673810.7</v>
      </c>
      <c r="DM113" s="260">
        <f t="shared" si="286"/>
        <v>5991768.54</v>
      </c>
      <c r="DN113" s="260">
        <f t="shared" si="286"/>
        <v>8328102.5</v>
      </c>
      <c r="DO113" s="260">
        <f t="shared" si="286"/>
        <v>1413430.68</v>
      </c>
      <c r="DP113" s="260">
        <f t="shared" si="286"/>
        <v>-2757575.98</v>
      </c>
      <c r="DQ113" s="260">
        <f t="shared" si="286"/>
        <v>-12884555.050000001</v>
      </c>
      <c r="DR113" s="260">
        <f t="shared" si="286"/>
        <v>-14270259.76</v>
      </c>
      <c r="DS113" s="260">
        <f t="shared" si="286"/>
        <v>-12723621.43</v>
      </c>
      <c r="DT113" s="260">
        <f t="shared" si="286"/>
        <v>-8181391.4299999997</v>
      </c>
      <c r="DU113" s="260">
        <f t="shared" si="286"/>
        <v>-9910219.3900000006</v>
      </c>
      <c r="DV113" s="260">
        <f t="shared" si="286"/>
        <v>-11022601.5</v>
      </c>
      <c r="DW113" s="260">
        <f t="shared" si="286"/>
        <v>-13784478.67</v>
      </c>
      <c r="DX113" s="260">
        <f t="shared" si="286"/>
        <v>-21301256.57</v>
      </c>
      <c r="DY113" s="260">
        <f t="shared" si="286"/>
        <v>-25940163.489999998</v>
      </c>
      <c r="DZ113" s="260">
        <f t="shared" si="286"/>
        <v>-32086431.460000001</v>
      </c>
      <c r="EA113" s="260">
        <f t="shared" si="286"/>
        <v>-38589075.810000002</v>
      </c>
      <c r="EB113" s="260">
        <f t="shared" si="286"/>
        <v>-56149898.100000001</v>
      </c>
      <c r="EC113" s="260">
        <f t="shared" si="286"/>
        <v>-61261133.630000003</v>
      </c>
      <c r="ED113" s="260">
        <f t="shared" ref="ED113:FI113" si="287">ROUND(+ED67+ED78+ED91+ED99+ED107,2)</f>
        <v>-58955296.490000002</v>
      </c>
      <c r="EE113" s="260">
        <f t="shared" si="287"/>
        <v>-49611016.990000002</v>
      </c>
      <c r="EF113" s="260">
        <f t="shared" si="287"/>
        <v>-45044723.979999997</v>
      </c>
      <c r="EG113" s="260">
        <f t="shared" si="287"/>
        <v>-38326739.560000002</v>
      </c>
      <c r="EH113" s="260">
        <f t="shared" si="287"/>
        <v>-38069958.880000003</v>
      </c>
      <c r="EI113" s="260">
        <f t="shared" si="287"/>
        <v>-40075539.210000001</v>
      </c>
      <c r="EJ113" s="260">
        <f t="shared" si="287"/>
        <v>-35412377.859999999</v>
      </c>
      <c r="EK113" s="260">
        <f t="shared" si="287"/>
        <v>-32587139.329999998</v>
      </c>
      <c r="EL113" s="260">
        <f t="shared" si="287"/>
        <v>-34061985.740000002</v>
      </c>
      <c r="EM113" s="260">
        <f t="shared" si="287"/>
        <v>-32836238.52</v>
      </c>
      <c r="EN113" s="260">
        <f t="shared" si="287"/>
        <v>-26869248.640000001</v>
      </c>
      <c r="EO113" s="260">
        <f t="shared" si="287"/>
        <v>-24192917.18</v>
      </c>
      <c r="EP113" s="260">
        <f t="shared" si="287"/>
        <v>-20969104.109999999</v>
      </c>
      <c r="EQ113" s="260">
        <f t="shared" si="287"/>
        <v>-14509263.529999999</v>
      </c>
      <c r="ER113" s="260">
        <f t="shared" si="287"/>
        <v>-10493336</v>
      </c>
      <c r="ES113" s="260">
        <f t="shared" si="287"/>
        <v>-4370812.3</v>
      </c>
      <c r="ET113" s="260">
        <f t="shared" si="287"/>
        <v>-4650565.05</v>
      </c>
      <c r="EU113" s="260">
        <f t="shared" si="287"/>
        <v>-5004977.05</v>
      </c>
      <c r="EV113" s="260">
        <f t="shared" si="287"/>
        <v>-3005608.78</v>
      </c>
      <c r="EW113" s="260">
        <f t="shared" si="287"/>
        <v>-5937697.7000000002</v>
      </c>
      <c r="EX113" s="260">
        <f t="shared" si="287"/>
        <v>-8177487.3099999996</v>
      </c>
      <c r="EY113" s="260">
        <f t="shared" si="287"/>
        <v>-5335965.8899999997</v>
      </c>
      <c r="EZ113" s="260">
        <f t="shared" si="287"/>
        <v>-2858500.69</v>
      </c>
      <c r="FA113" s="260">
        <f t="shared" si="287"/>
        <v>407463.78</v>
      </c>
      <c r="FB113" s="260">
        <f t="shared" si="287"/>
        <v>3812456.45</v>
      </c>
      <c r="FC113" s="260">
        <f t="shared" si="287"/>
        <v>12539248.15</v>
      </c>
      <c r="FD113" s="260">
        <f t="shared" si="287"/>
        <v>20467934.600000001</v>
      </c>
      <c r="FE113" s="260">
        <f t="shared" si="287"/>
        <v>25904921.829999998</v>
      </c>
      <c r="FF113" s="260">
        <f t="shared" si="287"/>
        <v>32392554.539999999</v>
      </c>
      <c r="FG113" s="260">
        <f t="shared" si="287"/>
        <v>36265473.979999997</v>
      </c>
      <c r="FH113" s="260">
        <f t="shared" si="287"/>
        <v>29808744.760000002</v>
      </c>
      <c r="FI113" s="260">
        <f t="shared" si="287"/>
        <v>21073055</v>
      </c>
      <c r="FJ113" s="260">
        <f t="shared" ref="FJ113:GO113" si="288">ROUND(+FJ67+FJ78+FJ91+FJ99+FJ107,2)</f>
        <v>11083794.880000001</v>
      </c>
      <c r="FK113" s="260">
        <f t="shared" si="288"/>
        <v>3259787.3</v>
      </c>
      <c r="FL113" s="260">
        <f t="shared" si="288"/>
        <v>-5545284.8399999999</v>
      </c>
      <c r="FM113" s="260">
        <f t="shared" si="288"/>
        <v>-16041772.51</v>
      </c>
      <c r="FN113" s="260">
        <f t="shared" si="288"/>
        <v>-17968188.329999998</v>
      </c>
      <c r="FO113" s="260">
        <f t="shared" si="288"/>
        <v>-14889667.84</v>
      </c>
      <c r="FP113" s="260">
        <f t="shared" si="288"/>
        <v>-12276992.51</v>
      </c>
      <c r="FQ113" s="260">
        <f t="shared" si="288"/>
        <v>-11812739.57</v>
      </c>
      <c r="FR113" s="260">
        <f t="shared" si="288"/>
        <v>-8346858.9900000002</v>
      </c>
      <c r="FS113" s="260">
        <f t="shared" si="288"/>
        <v>-10706026.49</v>
      </c>
      <c r="FT113" s="260">
        <f t="shared" si="288"/>
        <v>-9863117.2799999993</v>
      </c>
      <c r="FU113" s="260">
        <f t="shared" si="288"/>
        <v>-12589439.75</v>
      </c>
      <c r="FV113" s="260">
        <f t="shared" si="288"/>
        <v>-13806810.83</v>
      </c>
      <c r="FW113" s="260">
        <f t="shared" si="288"/>
        <v>-12327185.17</v>
      </c>
      <c r="FX113" s="260">
        <f t="shared" si="288"/>
        <v>-14478712.289999999</v>
      </c>
      <c r="FY113" s="260">
        <f t="shared" si="288"/>
        <v>-15206986.710000001</v>
      </c>
      <c r="FZ113" s="260">
        <f t="shared" si="288"/>
        <v>-14271394.27</v>
      </c>
      <c r="GA113" s="260">
        <f t="shared" si="288"/>
        <v>-11561605.4</v>
      </c>
      <c r="GB113" s="260">
        <f t="shared" si="288"/>
        <v>-8745149.0700000003</v>
      </c>
      <c r="GC113" s="260">
        <f t="shared" si="288"/>
        <v>-4815462.5599999996</v>
      </c>
      <c r="GD113" s="260">
        <f t="shared" si="288"/>
        <v>-1846464.4</v>
      </c>
      <c r="GE113" s="260">
        <f t="shared" si="288"/>
        <v>-829523.48</v>
      </c>
      <c r="GF113" s="260">
        <f t="shared" si="288"/>
        <v>1901162.6</v>
      </c>
      <c r="GG113" s="260">
        <f t="shared" si="288"/>
        <v>2784765.38</v>
      </c>
      <c r="GH113" s="260">
        <f t="shared" si="288"/>
        <v>1293123.3500000001</v>
      </c>
      <c r="GI113" s="260">
        <f t="shared" si="288"/>
        <v>-4601488.42</v>
      </c>
      <c r="GJ113" s="260">
        <f t="shared" si="288"/>
        <v>-10589822.529999999</v>
      </c>
      <c r="GK113" s="260">
        <f t="shared" si="288"/>
        <v>-14224199.689999999</v>
      </c>
      <c r="GL113" s="260">
        <f t="shared" si="288"/>
        <v>-14410369.220000001</v>
      </c>
      <c r="GM113" s="260">
        <f t="shared" si="288"/>
        <v>-10979924.09</v>
      </c>
      <c r="GN113" s="260">
        <f t="shared" si="288"/>
        <v>-8730799.2799999993</v>
      </c>
      <c r="GO113" s="260">
        <f t="shared" si="288"/>
        <v>-7305835.4900000002</v>
      </c>
      <c r="GP113" s="260">
        <f t="shared" ref="GP113:HU113" si="289">ROUND(+GP67+GP78+GP91+GP99+GP107,2)</f>
        <v>-5784139.4100000001</v>
      </c>
      <c r="GQ113" s="260">
        <f t="shared" si="289"/>
        <v>-10004734.109999999</v>
      </c>
      <c r="GR113" s="260">
        <f t="shared" si="289"/>
        <v>-12726506.24</v>
      </c>
      <c r="GS113" s="260">
        <f t="shared" si="289"/>
        <v>-16050963.390000001</v>
      </c>
      <c r="GT113" s="260">
        <f t="shared" si="289"/>
        <v>-21635815.719999999</v>
      </c>
      <c r="GU113" s="260">
        <f t="shared" si="289"/>
        <v>-26523193.850000001</v>
      </c>
      <c r="GV113" s="260">
        <f t="shared" si="289"/>
        <v>-33662916.409999996</v>
      </c>
      <c r="GW113" s="260">
        <f t="shared" si="289"/>
        <v>-39290921.479999997</v>
      </c>
      <c r="GX113" s="260">
        <f t="shared" si="289"/>
        <v>-38820826.649999999</v>
      </c>
      <c r="GY113" s="260">
        <f t="shared" si="289"/>
        <v>-38645217.329999998</v>
      </c>
      <c r="GZ113" s="260">
        <f t="shared" si="289"/>
        <v>-37782568.060000002</v>
      </c>
      <c r="HA113" s="260">
        <f t="shared" si="289"/>
        <v>-37734842.270000003</v>
      </c>
      <c r="HB113" s="260">
        <f t="shared" si="289"/>
        <v>-35961542.259999998</v>
      </c>
      <c r="HC113" s="260">
        <f t="shared" si="289"/>
        <v>-36403749.109999999</v>
      </c>
      <c r="HD113" s="260">
        <f t="shared" si="289"/>
        <v>-10703205.550000001</v>
      </c>
      <c r="HE113" s="260">
        <f t="shared" si="289"/>
        <v>9921987.5899999999</v>
      </c>
      <c r="HF113" s="260">
        <f t="shared" si="289"/>
        <v>20605824.59</v>
      </c>
      <c r="HG113" s="260">
        <f t="shared" si="289"/>
        <v>76655664.489999995</v>
      </c>
      <c r="HH113" s="260">
        <f t="shared" si="289"/>
        <v>137093320.41999999</v>
      </c>
      <c r="HI113" s="260">
        <f t="shared" si="289"/>
        <v>135597091.16999999</v>
      </c>
      <c r="HJ113" s="260">
        <f t="shared" si="289"/>
        <v>139321814.72999999</v>
      </c>
      <c r="HK113" s="260">
        <f t="shared" si="289"/>
        <v>144917457.52000001</v>
      </c>
      <c r="HL113" s="260">
        <f t="shared" si="289"/>
        <v>149010819.87</v>
      </c>
      <c r="HM113" s="260">
        <f t="shared" si="289"/>
        <v>153465733.90000001</v>
      </c>
      <c r="HN113" s="260">
        <f t="shared" si="289"/>
        <v>155710167.52000001</v>
      </c>
      <c r="HO113" s="260">
        <f t="shared" si="289"/>
        <v>155143705.56999999</v>
      </c>
      <c r="HP113" s="260">
        <f t="shared" si="289"/>
        <v>148847954.96000001</v>
      </c>
      <c r="HQ113" s="260">
        <f t="shared" si="289"/>
        <v>132766288.31999999</v>
      </c>
      <c r="HR113" s="260">
        <f t="shared" si="289"/>
        <v>117807327.48999999</v>
      </c>
      <c r="HS113" s="260">
        <f t="shared" si="289"/>
        <v>104082576.76000001</v>
      </c>
      <c r="HT113" s="260">
        <f t="shared" si="289"/>
        <v>91337732.969999999</v>
      </c>
      <c r="HU113" s="260">
        <f t="shared" si="289"/>
        <v>83369245.340000004</v>
      </c>
      <c r="HV113" s="260">
        <f t="shared" ref="HV113:JA113" si="290">ROUND(+HV67+HV78+HV91+HV99+HV107,2)</f>
        <v>85015926.739999995</v>
      </c>
      <c r="HW113" s="260">
        <f t="shared" si="290"/>
        <v>86932159.870000005</v>
      </c>
      <c r="HX113" s="260">
        <f t="shared" si="290"/>
        <v>92271856.709999993</v>
      </c>
      <c r="HY113" s="260">
        <f t="shared" si="290"/>
        <v>98077713.400000006</v>
      </c>
      <c r="HZ113" s="260">
        <f t="shared" si="290"/>
        <v>101906480.14</v>
      </c>
      <c r="IA113" s="260">
        <f t="shared" si="290"/>
        <v>104211033.3</v>
      </c>
      <c r="IB113" s="260">
        <f t="shared" si="290"/>
        <v>97644686.939999998</v>
      </c>
      <c r="IC113" s="260">
        <f t="shared" si="290"/>
        <v>87655393.370000005</v>
      </c>
      <c r="ID113" s="260">
        <f t="shared" si="290"/>
        <v>78531453.170000002</v>
      </c>
      <c r="IE113" s="260">
        <f t="shared" si="290"/>
        <v>55025858.299999997</v>
      </c>
      <c r="IF113" s="260">
        <f t="shared" si="290"/>
        <v>46786679.950000003</v>
      </c>
      <c r="IG113" s="260">
        <f t="shared" si="290"/>
        <v>43864489.189999998</v>
      </c>
      <c r="IH113" s="260">
        <f t="shared" si="290"/>
        <v>46734748.369999997</v>
      </c>
      <c r="II113" s="260">
        <f t="shared" si="290"/>
        <v>49424654.049999997</v>
      </c>
      <c r="IJ113" s="260">
        <f t="shared" si="290"/>
        <v>53988545.289999999</v>
      </c>
      <c r="IK113" s="260">
        <f t="shared" si="290"/>
        <v>55956352.890000001</v>
      </c>
      <c r="IL113" s="260">
        <f t="shared" si="290"/>
        <v>56268274.149999999</v>
      </c>
      <c r="IM113" s="260">
        <f t="shared" si="290"/>
        <v>58935691.100000001</v>
      </c>
      <c r="IN113" s="260">
        <f t="shared" si="290"/>
        <v>56426669.920000002</v>
      </c>
      <c r="IO113" s="260">
        <f t="shared" si="290"/>
        <v>57934877.509999998</v>
      </c>
      <c r="IP113" s="260">
        <f t="shared" si="290"/>
        <v>49743345.689999998</v>
      </c>
      <c r="IQ113" s="260">
        <f t="shared" si="290"/>
        <v>44029996.829999998</v>
      </c>
      <c r="IR113" s="260">
        <f t="shared" si="290"/>
        <v>44019058.109999999</v>
      </c>
      <c r="IS113" s="260">
        <f t="shared" si="290"/>
        <v>42379228.899999999</v>
      </c>
      <c r="IT113" s="260">
        <f t="shared" si="290"/>
        <v>52466293</v>
      </c>
      <c r="IU113" s="260">
        <f t="shared" si="290"/>
        <v>54534738.990000002</v>
      </c>
      <c r="IV113" s="260">
        <f t="shared" si="290"/>
        <v>53675452.460000001</v>
      </c>
      <c r="IW113" s="260">
        <f t="shared" si="290"/>
        <v>51089299.049999997</v>
      </c>
      <c r="IX113" s="260">
        <f t="shared" si="290"/>
        <v>49426374.649999999</v>
      </c>
      <c r="IY113" s="260">
        <f t="shared" si="290"/>
        <v>49256322.409999996</v>
      </c>
      <c r="IZ113" s="260">
        <f t="shared" si="290"/>
        <v>45419534.840000004</v>
      </c>
      <c r="JA113" s="260">
        <f t="shared" si="290"/>
        <v>20679271.41</v>
      </c>
      <c r="JB113" s="260">
        <f t="shared" ref="JB113:JI113" si="291">ROUND(+JB67+JB78+JB91+JB99+JB107+JB53,2)</f>
        <v>-45889902.369999997</v>
      </c>
      <c r="JC113" s="260">
        <f t="shared" si="291"/>
        <v>-73318423.180000007</v>
      </c>
      <c r="JD113" s="260">
        <f t="shared" si="291"/>
        <v>-102913692.11</v>
      </c>
      <c r="JE113" s="260">
        <f t="shared" si="291"/>
        <v>-129790119.12</v>
      </c>
      <c r="JF113" s="260">
        <f t="shared" si="291"/>
        <v>-135686557.46000001</v>
      </c>
      <c r="JG113" s="260">
        <f t="shared" si="291"/>
        <v>-138996061.94999999</v>
      </c>
      <c r="JH113" s="260">
        <f t="shared" si="291"/>
        <v>-145153649.47</v>
      </c>
      <c r="JI113" s="260">
        <f t="shared" si="291"/>
        <v>-150262148.96000001</v>
      </c>
      <c r="JJ113" s="603"/>
      <c r="JK113" s="594"/>
      <c r="JL113" s="594"/>
      <c r="JM113" s="594"/>
      <c r="JN113" s="594"/>
      <c r="JO113" s="594"/>
      <c r="JP113" s="594"/>
      <c r="JQ113" s="594"/>
      <c r="JR113" s="594"/>
      <c r="JS113" s="594"/>
      <c r="JT113" s="594"/>
      <c r="JU113" s="594"/>
      <c r="JV113" s="594"/>
      <c r="JW113" s="604"/>
    </row>
    <row r="114" spans="1:283" ht="18" customHeight="1" thickTop="1" x14ac:dyDescent="0.2">
      <c r="A114" s="49" t="s">
        <v>240</v>
      </c>
      <c r="D114" s="76">
        <f t="shared" ref="D114:AI114" si="292">+D67</f>
        <v>59812470.350000001</v>
      </c>
      <c r="E114" s="76">
        <f t="shared" si="292"/>
        <v>120745657.28</v>
      </c>
      <c r="F114" s="76">
        <f t="shared" si="292"/>
        <v>116400172.34</v>
      </c>
      <c r="G114" s="76">
        <f t="shared" si="292"/>
        <v>105985135.08006337</v>
      </c>
      <c r="H114" s="76">
        <f t="shared" si="292"/>
        <v>92410074.882628947</v>
      </c>
      <c r="I114" s="76">
        <f t="shared" si="292"/>
        <v>73649281.133495629</v>
      </c>
      <c r="J114" s="76">
        <f t="shared" si="292"/>
        <v>54385898.571054831</v>
      </c>
      <c r="K114" s="76">
        <f t="shared" si="292"/>
        <v>37849031.228008136</v>
      </c>
      <c r="L114" s="76">
        <f t="shared" si="292"/>
        <v>19641296.89888484</v>
      </c>
      <c r="M114" s="76">
        <f t="shared" si="292"/>
        <v>7841036.4775772225</v>
      </c>
      <c r="N114" s="76">
        <f t="shared" si="292"/>
        <v>-1010074.6028453317</v>
      </c>
      <c r="O114" s="76">
        <f t="shared" si="292"/>
        <v>-869527.96</v>
      </c>
      <c r="P114" s="76">
        <f t="shared" si="292"/>
        <v>-903317.99</v>
      </c>
      <c r="Q114" s="76">
        <f t="shared" si="292"/>
        <v>-937108.02</v>
      </c>
      <c r="R114" s="76">
        <f t="shared" si="292"/>
        <v>-404021.02</v>
      </c>
      <c r="S114" s="76">
        <f t="shared" si="292"/>
        <v>-167814.39000000004</v>
      </c>
      <c r="T114" s="76">
        <f t="shared" si="292"/>
        <v>7284028.3326132959</v>
      </c>
      <c r="U114" s="76">
        <f t="shared" si="292"/>
        <v>16456818.117644336</v>
      </c>
      <c r="V114" s="76">
        <f t="shared" si="292"/>
        <v>-83020072.083796158</v>
      </c>
      <c r="W114" s="76">
        <f t="shared" si="292"/>
        <v>-74655652.509488285</v>
      </c>
      <c r="X114" s="76">
        <f t="shared" si="292"/>
        <v>-67370116.098532259</v>
      </c>
      <c r="Y114" s="76">
        <f t="shared" si="292"/>
        <v>-23540349.660309456</v>
      </c>
      <c r="Z114" s="76">
        <f t="shared" si="292"/>
        <v>-21389993.739909839</v>
      </c>
      <c r="AA114" s="76">
        <f t="shared" si="292"/>
        <v>-20155529.386130616</v>
      </c>
      <c r="AB114" s="76">
        <f t="shared" si="292"/>
        <v>-19157897.949999999</v>
      </c>
      <c r="AC114" s="76">
        <f t="shared" si="292"/>
        <v>-17677541.829999998</v>
      </c>
      <c r="AD114" s="76">
        <f t="shared" si="292"/>
        <v>-16440523.599999998</v>
      </c>
      <c r="AE114" s="76">
        <f t="shared" si="292"/>
        <v>-9467391.0081546195</v>
      </c>
      <c r="AF114" s="76">
        <f t="shared" si="292"/>
        <v>-8097534.0999999996</v>
      </c>
      <c r="AG114" s="76">
        <f t="shared" si="292"/>
        <v>-6589680.9100000001</v>
      </c>
      <c r="AH114" s="76">
        <f t="shared" si="292"/>
        <v>-5015530.6099999994</v>
      </c>
      <c r="AI114" s="76">
        <f t="shared" si="292"/>
        <v>-3737067.5300000003</v>
      </c>
      <c r="AJ114" s="76">
        <f t="shared" ref="AJ114:BQ114" si="293">+AJ67</f>
        <v>-2649582.36</v>
      </c>
      <c r="AK114" s="76">
        <f t="shared" si="293"/>
        <v>-1998438.8199999998</v>
      </c>
      <c r="AL114" s="76">
        <f t="shared" si="293"/>
        <v>-1478820.69</v>
      </c>
      <c r="AM114" s="76">
        <f t="shared" si="293"/>
        <v>-1094126.3299999998</v>
      </c>
      <c r="AN114" s="76">
        <f t="shared" si="293"/>
        <v>-775943.88000000012</v>
      </c>
      <c r="AO114" s="76">
        <f t="shared" si="293"/>
        <v>-417583.8</v>
      </c>
      <c r="AP114" s="76">
        <f t="shared" si="293"/>
        <v>24831.340000000026</v>
      </c>
      <c r="AQ114" s="76">
        <f t="shared" si="293"/>
        <v>8843522.0329453163</v>
      </c>
      <c r="AR114" s="76">
        <f t="shared" si="293"/>
        <v>7798610.8599999994</v>
      </c>
      <c r="AS114" s="76">
        <f t="shared" si="293"/>
        <v>6502736.5099999998</v>
      </c>
      <c r="AT114" s="76">
        <f t="shared" si="293"/>
        <v>5072724.59</v>
      </c>
      <c r="AU114" s="76">
        <f t="shared" si="293"/>
        <v>3940228.01</v>
      </c>
      <c r="AV114" s="76">
        <f t="shared" si="293"/>
        <v>3103055.42</v>
      </c>
      <c r="AW114" s="76">
        <f t="shared" si="293"/>
        <v>2348258.41</v>
      </c>
      <c r="AX114" s="76">
        <f t="shared" si="293"/>
        <v>1932732.7900000003</v>
      </c>
      <c r="AY114" s="76">
        <f t="shared" si="293"/>
        <v>1572373.78</v>
      </c>
      <c r="AZ114" s="76">
        <f t="shared" si="293"/>
        <v>1290114.3700000001</v>
      </c>
      <c r="BA114" s="76">
        <f t="shared" si="293"/>
        <v>990401.12000000011</v>
      </c>
      <c r="BB114" s="76">
        <f t="shared" si="293"/>
        <v>615834.31000000006</v>
      </c>
      <c r="BC114" s="76">
        <f t="shared" si="293"/>
        <v>30581310.789999999</v>
      </c>
      <c r="BD114" s="162">
        <f t="shared" si="293"/>
        <v>26559645.299999997</v>
      </c>
      <c r="BE114" s="162">
        <f t="shared" si="293"/>
        <v>21781178.890000001</v>
      </c>
      <c r="BF114" s="162">
        <f t="shared" si="293"/>
        <v>17469056</v>
      </c>
      <c r="BG114" s="162">
        <f t="shared" si="293"/>
        <v>13039483.300000001</v>
      </c>
      <c r="BH114" s="162">
        <f t="shared" si="293"/>
        <v>9224436.5100000016</v>
      </c>
      <c r="BI114" s="162">
        <f t="shared" si="293"/>
        <v>6581711.9000000004</v>
      </c>
      <c r="BJ114" s="162">
        <f t="shared" si="293"/>
        <v>4861599.01</v>
      </c>
      <c r="BK114" s="162">
        <f t="shared" si="293"/>
        <v>3724037.84</v>
      </c>
      <c r="BL114" s="162">
        <f t="shared" si="293"/>
        <v>2782475.2199999997</v>
      </c>
      <c r="BM114" s="162">
        <f t="shared" si="293"/>
        <v>1795259.86</v>
      </c>
      <c r="BN114" s="162">
        <f t="shared" si="293"/>
        <v>577870.62000000011</v>
      </c>
      <c r="BO114" s="162">
        <f t="shared" si="293"/>
        <v>69846585.370000005</v>
      </c>
      <c r="BP114" s="162">
        <f t="shared" si="293"/>
        <v>65742726.470000006</v>
      </c>
      <c r="BQ114" s="162">
        <f t="shared" si="293"/>
        <v>60654038.82</v>
      </c>
      <c r="BR114" s="162">
        <f t="shared" ref="BR114:EC114" si="294">ROUND(+BR67,2)</f>
        <v>54761598.049999997</v>
      </c>
      <c r="BS114" s="162">
        <f t="shared" si="294"/>
        <v>50569240.899999999</v>
      </c>
      <c r="BT114" s="162">
        <f t="shared" si="294"/>
        <v>46886948.700000003</v>
      </c>
      <c r="BU114" s="162">
        <f t="shared" si="294"/>
        <v>44140413.560000002</v>
      </c>
      <c r="BV114" s="162">
        <f t="shared" si="294"/>
        <v>42319665.579999998</v>
      </c>
      <c r="BW114" s="162">
        <f t="shared" si="294"/>
        <v>41080897</v>
      </c>
      <c r="BX114" s="162">
        <f t="shared" si="294"/>
        <v>40230459.729999997</v>
      </c>
      <c r="BY114" s="162">
        <f t="shared" si="294"/>
        <v>39297519.439999998</v>
      </c>
      <c r="BZ114" s="162">
        <f t="shared" si="294"/>
        <v>37968909.880000003</v>
      </c>
      <c r="CA114" s="162">
        <f t="shared" si="294"/>
        <v>-55736248.850000001</v>
      </c>
      <c r="CB114" s="162">
        <f t="shared" si="294"/>
        <v>-49394190.840000004</v>
      </c>
      <c r="CC114" s="162">
        <f t="shared" si="294"/>
        <v>-40643132.420000002</v>
      </c>
      <c r="CD114" s="162">
        <f t="shared" si="294"/>
        <v>-30961308.920000002</v>
      </c>
      <c r="CE114" s="162">
        <f t="shared" si="294"/>
        <v>-23643545.890000001</v>
      </c>
      <c r="CF114" s="162">
        <f t="shared" si="294"/>
        <v>-16092032.58</v>
      </c>
      <c r="CG114" s="162">
        <f t="shared" si="294"/>
        <v>-10075018.279999999</v>
      </c>
      <c r="CH114" s="162">
        <f t="shared" si="294"/>
        <v>-6543800.6299999999</v>
      </c>
      <c r="CI114" s="162">
        <f t="shared" si="294"/>
        <v>-3540656.44</v>
      </c>
      <c r="CJ114" s="162">
        <f t="shared" si="294"/>
        <v>-1610029.52</v>
      </c>
      <c r="CK114" s="162">
        <f t="shared" si="294"/>
        <v>742230.4</v>
      </c>
      <c r="CL114" s="162">
        <f t="shared" si="294"/>
        <v>3063647.6</v>
      </c>
      <c r="CM114" s="162">
        <f t="shared" si="294"/>
        <v>-15502795.66</v>
      </c>
      <c r="CN114" s="162">
        <f t="shared" si="294"/>
        <v>-13965540.57</v>
      </c>
      <c r="CO114" s="162">
        <f t="shared" si="294"/>
        <v>-11228536.859999999</v>
      </c>
      <c r="CP114" s="162">
        <f t="shared" si="294"/>
        <v>-8537178.9399999995</v>
      </c>
      <c r="CQ114" s="162">
        <f t="shared" si="294"/>
        <v>-6356424.3600000003</v>
      </c>
      <c r="CR114" s="162">
        <f t="shared" si="294"/>
        <v>-4077308.03</v>
      </c>
      <c r="CS114" s="162">
        <f t="shared" si="294"/>
        <v>-2636574.9300000002</v>
      </c>
      <c r="CT114" s="162">
        <f t="shared" si="294"/>
        <v>-1677845</v>
      </c>
      <c r="CU114" s="162">
        <f t="shared" si="294"/>
        <v>-21810225.760000002</v>
      </c>
      <c r="CV114" s="162">
        <f t="shared" si="294"/>
        <v>-20812349.640000001</v>
      </c>
      <c r="CW114" s="162">
        <f t="shared" si="294"/>
        <v>-19513897.620000001</v>
      </c>
      <c r="CX114" s="162">
        <f t="shared" si="294"/>
        <v>-18279061.370000001</v>
      </c>
      <c r="CY114" s="162">
        <f t="shared" si="294"/>
        <v>-76477618.920000002</v>
      </c>
      <c r="CZ114" s="162">
        <f t="shared" si="294"/>
        <v>-67705822.590000004</v>
      </c>
      <c r="DA114" s="162">
        <f t="shared" si="294"/>
        <v>-53687985.280000001</v>
      </c>
      <c r="DB114" s="162">
        <f t="shared" si="294"/>
        <v>-44043095.659999996</v>
      </c>
      <c r="DC114" s="162">
        <f t="shared" si="294"/>
        <v>-35629285.789999999</v>
      </c>
      <c r="DD114" s="162">
        <f t="shared" si="294"/>
        <v>-27002795.879999999</v>
      </c>
      <c r="DE114" s="162">
        <f t="shared" si="294"/>
        <v>-19928628.370000001</v>
      </c>
      <c r="DF114" s="162">
        <f t="shared" si="294"/>
        <v>-14491586</v>
      </c>
      <c r="DG114" s="162">
        <f t="shared" si="294"/>
        <v>-11550804.84</v>
      </c>
      <c r="DH114" s="261">
        <f t="shared" si="294"/>
        <v>-9450505.4600000009</v>
      </c>
      <c r="DI114" s="261">
        <f t="shared" si="294"/>
        <v>-7126068.25</v>
      </c>
      <c r="DJ114" s="261">
        <f t="shared" si="294"/>
        <v>-4813751.6100000003</v>
      </c>
      <c r="DK114" s="261">
        <f t="shared" si="294"/>
        <v>-483396.77</v>
      </c>
      <c r="DL114" s="262">
        <f t="shared" si="294"/>
        <v>-14932396.380000001</v>
      </c>
      <c r="DM114" s="262">
        <f t="shared" si="294"/>
        <v>-12666302.529999999</v>
      </c>
      <c r="DN114" s="262">
        <f t="shared" si="294"/>
        <v>-10334600.41</v>
      </c>
      <c r="DO114" s="262">
        <f t="shared" si="294"/>
        <v>-8031332.4199999999</v>
      </c>
      <c r="DP114" s="262">
        <f t="shared" si="294"/>
        <v>-6058508.9199999999</v>
      </c>
      <c r="DQ114" s="262">
        <f t="shared" si="294"/>
        <v>-4230305.8899999997</v>
      </c>
      <c r="DR114" s="262">
        <f t="shared" si="294"/>
        <v>-3121583.03</v>
      </c>
      <c r="DS114" s="262">
        <f t="shared" si="294"/>
        <v>-2391341.79</v>
      </c>
      <c r="DT114" s="262">
        <f t="shared" si="294"/>
        <v>-1815586.69</v>
      </c>
      <c r="DU114" s="262">
        <f t="shared" si="294"/>
        <v>-1064507.31</v>
      </c>
      <c r="DV114" s="262">
        <f t="shared" si="294"/>
        <v>-481654.81</v>
      </c>
      <c r="DW114" s="262">
        <f t="shared" si="294"/>
        <v>748012.99</v>
      </c>
      <c r="DX114" s="262">
        <f t="shared" si="294"/>
        <v>-19639622.48</v>
      </c>
      <c r="DY114" s="262">
        <f t="shared" si="294"/>
        <v>-16272241.710000001</v>
      </c>
      <c r="DZ114" s="262">
        <f t="shared" si="294"/>
        <v>-12771006.609999999</v>
      </c>
      <c r="EA114" s="262">
        <f t="shared" si="294"/>
        <v>-9953492.6400000006</v>
      </c>
      <c r="EB114" s="262">
        <f t="shared" si="294"/>
        <v>-6756305.4000000004</v>
      </c>
      <c r="EC114" s="262">
        <f t="shared" si="294"/>
        <v>-5042014.97</v>
      </c>
      <c r="ED114" s="262">
        <f t="shared" ref="ED114:GO114" si="295">ROUND(+ED67,2)</f>
        <v>-3768029.39</v>
      </c>
      <c r="EE114" s="262">
        <f t="shared" si="295"/>
        <v>-2783986.16</v>
      </c>
      <c r="EF114" s="262">
        <f t="shared" si="295"/>
        <v>-2029131.58</v>
      </c>
      <c r="EG114" s="262">
        <f t="shared" si="295"/>
        <v>-1352524.62</v>
      </c>
      <c r="EH114" s="262">
        <f t="shared" si="295"/>
        <v>-575027.31000000006</v>
      </c>
      <c r="EI114" s="262">
        <f t="shared" si="295"/>
        <v>1000711.77</v>
      </c>
      <c r="EJ114" s="262">
        <f t="shared" si="295"/>
        <v>-31140784.91</v>
      </c>
      <c r="EK114" s="262">
        <f t="shared" si="295"/>
        <v>-26231978.109999999</v>
      </c>
      <c r="EL114" s="262">
        <f t="shared" si="295"/>
        <v>-20504782</v>
      </c>
      <c r="EM114" s="262">
        <f t="shared" si="295"/>
        <v>-16411917.699999999</v>
      </c>
      <c r="EN114" s="262">
        <f t="shared" si="295"/>
        <v>-12697279.82</v>
      </c>
      <c r="EO114" s="262">
        <f t="shared" si="295"/>
        <v>-9978409.25</v>
      </c>
      <c r="EP114" s="262">
        <f t="shared" si="295"/>
        <v>-8168399.6200000001</v>
      </c>
      <c r="EQ114" s="262">
        <f t="shared" si="295"/>
        <v>-7022426.9400000004</v>
      </c>
      <c r="ER114" s="262">
        <f t="shared" si="295"/>
        <v>-5986236.04</v>
      </c>
      <c r="ES114" s="262">
        <f t="shared" si="295"/>
        <v>-5105491.58</v>
      </c>
      <c r="ET114" s="262">
        <f t="shared" si="295"/>
        <v>-3777616.03</v>
      </c>
      <c r="EU114" s="262">
        <f t="shared" si="295"/>
        <v>-963408.83</v>
      </c>
      <c r="EV114" s="262">
        <f t="shared" si="295"/>
        <v>-9693498.8599999994</v>
      </c>
      <c r="EW114" s="262">
        <f t="shared" si="295"/>
        <v>-7879246.0199999996</v>
      </c>
      <c r="EX114" s="262">
        <f t="shared" si="295"/>
        <v>-6301236.29</v>
      </c>
      <c r="EY114" s="262">
        <f t="shared" si="295"/>
        <v>-4712988.55</v>
      </c>
      <c r="EZ114" s="262">
        <f t="shared" si="295"/>
        <v>-3510242.41</v>
      </c>
      <c r="FA114" s="262">
        <f t="shared" si="295"/>
        <v>-2684396.24</v>
      </c>
      <c r="FB114" s="262">
        <f t="shared" si="295"/>
        <v>-2153143.92</v>
      </c>
      <c r="FC114" s="262">
        <f t="shared" si="295"/>
        <v>-1764800.76</v>
      </c>
      <c r="FD114" s="262">
        <f t="shared" si="295"/>
        <v>-1448210.49</v>
      </c>
      <c r="FE114" s="262">
        <f t="shared" si="295"/>
        <v>-1135250.8700000001</v>
      </c>
      <c r="FF114" s="262">
        <f t="shared" si="295"/>
        <v>-786311.16</v>
      </c>
      <c r="FG114" s="262">
        <f t="shared" si="295"/>
        <v>-221203.58</v>
      </c>
      <c r="FH114" s="262">
        <f t="shared" si="295"/>
        <v>27061218.699999999</v>
      </c>
      <c r="FI114" s="262">
        <f t="shared" si="295"/>
        <v>23412922.489999998</v>
      </c>
      <c r="FJ114" s="262">
        <f t="shared" si="295"/>
        <v>19936038.809999999</v>
      </c>
      <c r="FK114" s="262">
        <f t="shared" si="295"/>
        <v>17269316.079999998</v>
      </c>
      <c r="FL114" s="262">
        <f t="shared" si="295"/>
        <v>14679659.59</v>
      </c>
      <c r="FM114" s="262">
        <f t="shared" si="295"/>
        <v>12474547.960000001</v>
      </c>
      <c r="FN114" s="262">
        <f t="shared" si="295"/>
        <v>11158429.630000001</v>
      </c>
      <c r="FO114" s="262">
        <f t="shared" si="295"/>
        <v>10282607.43</v>
      </c>
      <c r="FP114" s="262">
        <f t="shared" si="295"/>
        <v>9554955.9299999997</v>
      </c>
      <c r="FQ114" s="262">
        <f t="shared" si="295"/>
        <v>8788247.0899999999</v>
      </c>
      <c r="FR114" s="262">
        <f t="shared" si="295"/>
        <v>7739045.9100000001</v>
      </c>
      <c r="FS114" s="262">
        <f t="shared" si="295"/>
        <v>6221622.8300000001</v>
      </c>
      <c r="FT114" s="262">
        <f t="shared" si="295"/>
        <v>-30801283.710000001</v>
      </c>
      <c r="FU114" s="262">
        <f t="shared" si="295"/>
        <v>-26110356.699999999</v>
      </c>
      <c r="FV114" s="262">
        <f t="shared" si="295"/>
        <v>-21663883.510000002</v>
      </c>
      <c r="FW114" s="262">
        <f t="shared" si="295"/>
        <v>-18214913.48</v>
      </c>
      <c r="FX114" s="262">
        <f t="shared" si="295"/>
        <v>-14862273.890000001</v>
      </c>
      <c r="FY114" s="262">
        <f t="shared" si="295"/>
        <v>-13014860.460000001</v>
      </c>
      <c r="FZ114" s="262">
        <f t="shared" si="295"/>
        <v>-11568933.68</v>
      </c>
      <c r="GA114" s="262">
        <f t="shared" si="295"/>
        <v>-10440344.279999999</v>
      </c>
      <c r="GB114" s="262">
        <f t="shared" si="295"/>
        <v>-9361904.75</v>
      </c>
      <c r="GC114" s="262">
        <f t="shared" si="295"/>
        <v>-8468762.6500000004</v>
      </c>
      <c r="GD114" s="262">
        <f t="shared" si="295"/>
        <v>-7298124.4299999997</v>
      </c>
      <c r="GE114" s="262">
        <f t="shared" si="295"/>
        <v>-5245649.45</v>
      </c>
      <c r="GF114" s="262">
        <f t="shared" si="295"/>
        <v>-14721121.26</v>
      </c>
      <c r="GG114" s="262">
        <f t="shared" si="295"/>
        <v>-12301313.109999999</v>
      </c>
      <c r="GH114" s="262">
        <f t="shared" si="295"/>
        <v>-9661395.8800000008</v>
      </c>
      <c r="GI114" s="262">
        <f t="shared" si="295"/>
        <v>-7566544.0999999996</v>
      </c>
      <c r="GJ114" s="262">
        <f t="shared" si="295"/>
        <v>-5696754.5099999998</v>
      </c>
      <c r="GK114" s="262">
        <f t="shared" si="295"/>
        <v>-4352651.4000000004</v>
      </c>
      <c r="GL114" s="262">
        <f t="shared" si="295"/>
        <v>-3446459.88</v>
      </c>
      <c r="GM114" s="262">
        <f t="shared" si="295"/>
        <v>-2863852.23</v>
      </c>
      <c r="GN114" s="262">
        <f t="shared" si="295"/>
        <v>-2375869.37</v>
      </c>
      <c r="GO114" s="262">
        <f t="shared" si="295"/>
        <v>-1943144.88</v>
      </c>
      <c r="GP114" s="262">
        <f t="shared" ref="GP114:JA114" si="296">ROUND(+GP67,2)</f>
        <v>-1399304.42</v>
      </c>
      <c r="GQ114" s="262">
        <f t="shared" si="296"/>
        <v>-239838.47</v>
      </c>
      <c r="GR114" s="262">
        <f t="shared" si="296"/>
        <v>-13815977.59</v>
      </c>
      <c r="GS114" s="262">
        <f t="shared" si="296"/>
        <v>-11542868.01</v>
      </c>
      <c r="GT114" s="262">
        <f t="shared" si="296"/>
        <v>-9516850.0800000001</v>
      </c>
      <c r="GU114" s="262">
        <f t="shared" si="296"/>
        <v>-7473563.96</v>
      </c>
      <c r="GV114" s="262">
        <f t="shared" si="296"/>
        <v>-5626654.4000000004</v>
      </c>
      <c r="GW114" s="262">
        <f t="shared" si="296"/>
        <v>-4372606.41</v>
      </c>
      <c r="GX114" s="262">
        <f t="shared" si="296"/>
        <v>-3709483.96</v>
      </c>
      <c r="GY114" s="262">
        <f t="shared" si="296"/>
        <v>-3061542.48</v>
      </c>
      <c r="GZ114" s="262">
        <f t="shared" si="296"/>
        <v>-2677559.9500000002</v>
      </c>
      <c r="HA114" s="262">
        <f t="shared" si="296"/>
        <v>-2202585.89</v>
      </c>
      <c r="HB114" s="262">
        <f t="shared" si="296"/>
        <v>-1670798.99</v>
      </c>
      <c r="HC114" s="262">
        <f t="shared" si="296"/>
        <v>-565204.44999999995</v>
      </c>
      <c r="HD114" s="262">
        <f t="shared" si="296"/>
        <v>-49919517.590000004</v>
      </c>
      <c r="HE114" s="262">
        <f t="shared" si="296"/>
        <v>-42678708.93</v>
      </c>
      <c r="HF114" s="262">
        <f t="shared" si="296"/>
        <v>-35706212.939999998</v>
      </c>
      <c r="HG114" s="262">
        <f t="shared" si="296"/>
        <v>-27413224.73</v>
      </c>
      <c r="HH114" s="262">
        <f t="shared" si="296"/>
        <v>-21188847.359999999</v>
      </c>
      <c r="HI114" s="262">
        <f t="shared" si="296"/>
        <v>-17220456.699999999</v>
      </c>
      <c r="HJ114" s="262">
        <f t="shared" si="296"/>
        <v>34681552.93</v>
      </c>
      <c r="HK114" s="262">
        <f t="shared" si="296"/>
        <v>34974949.060000002</v>
      </c>
      <c r="HL114" s="262">
        <f t="shared" si="296"/>
        <v>35257310.030000001</v>
      </c>
      <c r="HM114" s="262">
        <f t="shared" si="296"/>
        <v>35538164.219999999</v>
      </c>
      <c r="HN114" s="262">
        <f t="shared" si="296"/>
        <v>35844112.390000001</v>
      </c>
      <c r="HO114" s="262">
        <f t="shared" si="296"/>
        <v>36328156.780000001</v>
      </c>
      <c r="HP114" s="262">
        <f t="shared" si="296"/>
        <v>130951434.14</v>
      </c>
      <c r="HQ114" s="262">
        <f t="shared" si="296"/>
        <v>118886802.01000001</v>
      </c>
      <c r="HR114" s="262">
        <f t="shared" si="296"/>
        <v>106530267.92</v>
      </c>
      <c r="HS114" s="262">
        <f t="shared" si="296"/>
        <v>95134164.700000003</v>
      </c>
      <c r="HT114" s="262">
        <f t="shared" si="296"/>
        <v>84298532.980000004</v>
      </c>
      <c r="HU114" s="262">
        <f t="shared" si="296"/>
        <v>77898019.620000005</v>
      </c>
      <c r="HV114" s="262">
        <f t="shared" si="296"/>
        <v>76097874.370000005</v>
      </c>
      <c r="HW114" s="262">
        <f t="shared" si="296"/>
        <v>74688460.390000001</v>
      </c>
      <c r="HX114" s="262">
        <f t="shared" si="296"/>
        <v>73731922</v>
      </c>
      <c r="HY114" s="262">
        <f t="shared" si="296"/>
        <v>72823685.430000007</v>
      </c>
      <c r="HZ114" s="262">
        <f t="shared" si="296"/>
        <v>71735019.040000007</v>
      </c>
      <c r="IA114" s="262">
        <f t="shared" si="296"/>
        <v>71365725.819999993</v>
      </c>
      <c r="IB114" s="262">
        <f t="shared" si="296"/>
        <v>83046843.040000007</v>
      </c>
      <c r="IC114" s="262">
        <f t="shared" si="296"/>
        <v>77425215.489999995</v>
      </c>
      <c r="ID114" s="262">
        <f t="shared" si="296"/>
        <v>71707219.849999994</v>
      </c>
      <c r="IE114" s="262">
        <f t="shared" si="296"/>
        <v>65599117.549999997</v>
      </c>
      <c r="IF114" s="262">
        <f t="shared" si="296"/>
        <v>60319532.350000001</v>
      </c>
      <c r="IG114" s="262">
        <f t="shared" si="296"/>
        <v>57224936.109999999</v>
      </c>
      <c r="IH114" s="262">
        <f t="shared" si="296"/>
        <v>55030585.020000003</v>
      </c>
      <c r="II114" s="262">
        <f t="shared" si="296"/>
        <v>53663336.399999999</v>
      </c>
      <c r="IJ114" s="262">
        <f t="shared" si="296"/>
        <v>52677749.079999998</v>
      </c>
      <c r="IK114" s="262">
        <f t="shared" si="296"/>
        <v>51627440.990000002</v>
      </c>
      <c r="IL114" s="262">
        <f t="shared" si="296"/>
        <v>50128784.280000001</v>
      </c>
      <c r="IM114" s="262">
        <f t="shared" si="296"/>
        <v>46989869.350000001</v>
      </c>
      <c r="IN114" s="262">
        <f t="shared" si="296"/>
        <v>44463601.549999997</v>
      </c>
      <c r="IO114" s="262">
        <f t="shared" si="296"/>
        <v>40826566.780000001</v>
      </c>
      <c r="IP114" s="262">
        <f t="shared" si="296"/>
        <v>37155601.640000001</v>
      </c>
      <c r="IQ114" s="262">
        <f t="shared" si="296"/>
        <v>34147401.18</v>
      </c>
      <c r="IR114" s="262">
        <f t="shared" si="296"/>
        <v>31524492.789999999</v>
      </c>
      <c r="IS114" s="262">
        <f t="shared" si="296"/>
        <v>29262413.09</v>
      </c>
      <c r="IT114" s="262">
        <f t="shared" si="296"/>
        <v>27702396.989999998</v>
      </c>
      <c r="IU114" s="262">
        <f t="shared" si="296"/>
        <v>26742107.039999999</v>
      </c>
      <c r="IV114" s="262">
        <f t="shared" si="296"/>
        <v>26073974.440000001</v>
      </c>
      <c r="IW114" s="262">
        <f t="shared" si="296"/>
        <v>25557160.609999999</v>
      </c>
      <c r="IX114" s="262">
        <f t="shared" si="296"/>
        <v>24931142.260000002</v>
      </c>
      <c r="IY114" s="262">
        <f t="shared" si="296"/>
        <v>23745059.32</v>
      </c>
      <c r="IZ114" s="262">
        <f t="shared" si="296"/>
        <v>32673226.170000002</v>
      </c>
      <c r="JA114" s="262">
        <f t="shared" si="296"/>
        <v>26858563.120000001</v>
      </c>
      <c r="JB114" s="262">
        <f t="shared" ref="JB114:JI114" si="297">ROUND(+JB67,2)</f>
        <v>21739984.41</v>
      </c>
      <c r="JC114" s="262">
        <f t="shared" si="297"/>
        <v>16696457.109999999</v>
      </c>
      <c r="JD114" s="262">
        <f t="shared" si="297"/>
        <v>12053987.48</v>
      </c>
      <c r="JE114" s="262">
        <f t="shared" si="297"/>
        <v>8391342.8499999996</v>
      </c>
      <c r="JF114" s="262">
        <f t="shared" si="297"/>
        <v>6857354.4699999997</v>
      </c>
      <c r="JG114" s="262">
        <f t="shared" si="297"/>
        <v>5553638</v>
      </c>
      <c r="JH114" s="262">
        <f t="shared" si="297"/>
        <v>4608529.58</v>
      </c>
      <c r="JI114" s="262">
        <f t="shared" si="297"/>
        <v>3631432.92</v>
      </c>
      <c r="JJ114" s="603"/>
      <c r="JK114" s="594"/>
      <c r="JL114" s="594"/>
      <c r="JM114" s="594"/>
      <c r="JN114" s="594"/>
      <c r="JO114" s="594"/>
      <c r="JP114" s="594"/>
      <c r="JQ114" s="594"/>
      <c r="JR114" s="594"/>
      <c r="JS114" s="594"/>
      <c r="JT114" s="594"/>
      <c r="JU114" s="594"/>
      <c r="JV114" s="594"/>
      <c r="JW114" s="604"/>
    </row>
    <row r="115" spans="1:283" ht="12" thickBot="1" x14ac:dyDescent="0.25">
      <c r="A115" s="49" t="s">
        <v>241</v>
      </c>
      <c r="D115" s="263">
        <f t="shared" ref="D115:AA115" si="298">D113-D114</f>
        <v>66900768.420000009</v>
      </c>
      <c r="E115" s="263">
        <f t="shared" si="298"/>
        <v>-1350261.9300000072</v>
      </c>
      <c r="F115" s="263">
        <f t="shared" si="298"/>
        <v>-3145012.3939999938</v>
      </c>
      <c r="G115" s="263">
        <f t="shared" si="298"/>
        <v>-12446880.98625493</v>
      </c>
      <c r="H115" s="263">
        <f t="shared" si="298"/>
        <v>-23926967.27870819</v>
      </c>
      <c r="I115" s="263">
        <f t="shared" si="298"/>
        <v>-36421291.414117582</v>
      </c>
      <c r="J115" s="263">
        <f t="shared" si="298"/>
        <v>-49132879.079479516</v>
      </c>
      <c r="K115" s="263">
        <f t="shared" si="298"/>
        <v>-62661287.951286972</v>
      </c>
      <c r="L115" s="263">
        <f t="shared" si="298"/>
        <v>-75959365.433646306</v>
      </c>
      <c r="M115" s="263">
        <f t="shared" si="298"/>
        <v>-83939397.135664836</v>
      </c>
      <c r="N115" s="263">
        <f t="shared" si="298"/>
        <v>-90382806.64013274</v>
      </c>
      <c r="O115" s="263">
        <f t="shared" si="298"/>
        <v>-90515203.486911029</v>
      </c>
      <c r="P115" s="263">
        <f t="shared" si="298"/>
        <v>-91620800.297044456</v>
      </c>
      <c r="Q115" s="263">
        <f t="shared" si="298"/>
        <v>-95136712.321619019</v>
      </c>
      <c r="R115" s="263">
        <f t="shared" si="298"/>
        <v>-98180198.49570477</v>
      </c>
      <c r="S115" s="263">
        <f t="shared" si="298"/>
        <v>-101523126.5858403</v>
      </c>
      <c r="T115" s="263">
        <f t="shared" si="298"/>
        <v>-100253624.60224029</v>
      </c>
      <c r="U115" s="263">
        <f t="shared" si="298"/>
        <v>-100267530.23350155</v>
      </c>
      <c r="V115" s="263">
        <f t="shared" si="298"/>
        <v>8607809.7929145992</v>
      </c>
      <c r="W115" s="263">
        <f t="shared" si="298"/>
        <v>10042249.388115719</v>
      </c>
      <c r="X115" s="263">
        <f t="shared" si="298"/>
        <v>34394237.267755166</v>
      </c>
      <c r="Y115" s="263">
        <f t="shared" si="298"/>
        <v>-1672737.5876235366</v>
      </c>
      <c r="Z115" s="263">
        <f t="shared" si="298"/>
        <v>957004.82650369778</v>
      </c>
      <c r="AA115" s="263">
        <f t="shared" si="298"/>
        <v>5845074.7477233391</v>
      </c>
      <c r="AB115" s="263">
        <f>AB113-AB114</f>
        <v>8715170.4267233368</v>
      </c>
      <c r="AC115" s="263">
        <f>AC113-AC114</f>
        <v>5457322.7367233392</v>
      </c>
      <c r="AD115" s="263">
        <f>AD113-AD114</f>
        <v>9663898.416723337</v>
      </c>
      <c r="AE115" s="263">
        <f t="shared" ref="AE115:AP115" si="299">AE113-AE114</f>
        <v>2246981.4667233378</v>
      </c>
      <c r="AF115" s="263">
        <f t="shared" si="299"/>
        <v>-1730359.0532766618</v>
      </c>
      <c r="AG115" s="263">
        <f t="shared" si="299"/>
        <v>-5394723.8232766613</v>
      </c>
      <c r="AH115" s="263">
        <f t="shared" si="299"/>
        <v>-3753907.2232766617</v>
      </c>
      <c r="AI115" s="263">
        <f t="shared" si="299"/>
        <v>-337698.81327666249</v>
      </c>
      <c r="AJ115" s="263">
        <f t="shared" si="299"/>
        <v>1748655.2067233371</v>
      </c>
      <c r="AK115" s="263">
        <f t="shared" si="299"/>
        <v>3364608.1567233363</v>
      </c>
      <c r="AL115" s="263">
        <f t="shared" si="299"/>
        <v>7105750.046723336</v>
      </c>
      <c r="AM115" s="263">
        <f t="shared" si="299"/>
        <v>10841072.486723337</v>
      </c>
      <c r="AN115" s="263">
        <f t="shared" si="299"/>
        <v>12356453.886723338</v>
      </c>
      <c r="AO115" s="263">
        <f t="shared" si="299"/>
        <v>15466044.326723339</v>
      </c>
      <c r="AP115" s="263">
        <f t="shared" si="299"/>
        <v>18147497.486723334</v>
      </c>
      <c r="AQ115" s="263">
        <f>AQ113-AQ114</f>
        <v>4067075.2518433556</v>
      </c>
      <c r="AR115" s="263">
        <f>AR113-AR114</f>
        <v>11061438.451843355</v>
      </c>
      <c r="AS115" s="263">
        <f>AS113-AS114</f>
        <v>12585733.171843356</v>
      </c>
      <c r="AT115" s="263">
        <f t="shared" ref="AT115:BQ115" si="300">AT113-AT114</f>
        <v>9532125.6218433529</v>
      </c>
      <c r="AU115" s="263">
        <f t="shared" si="300"/>
        <v>15389193.961843355</v>
      </c>
      <c r="AV115" s="263">
        <f t="shared" si="300"/>
        <v>19227813.231843352</v>
      </c>
      <c r="AW115" s="263">
        <f t="shared" si="300"/>
        <v>23978170.541843351</v>
      </c>
      <c r="AX115" s="263">
        <f t="shared" si="300"/>
        <v>30820558.491843354</v>
      </c>
      <c r="AY115" s="263">
        <f t="shared" si="300"/>
        <v>30990231.691843349</v>
      </c>
      <c r="AZ115" s="263">
        <f t="shared" si="300"/>
        <v>35546611.121843353</v>
      </c>
      <c r="BA115" s="263">
        <f t="shared" si="300"/>
        <v>29397827.221843351</v>
      </c>
      <c r="BB115" s="263">
        <f t="shared" si="300"/>
        <v>36891732.251843348</v>
      </c>
      <c r="BC115" s="263">
        <f t="shared" si="300"/>
        <v>14411754.821843356</v>
      </c>
      <c r="BD115" s="263">
        <f t="shared" si="300"/>
        <v>30483761.991843358</v>
      </c>
      <c r="BE115" s="263">
        <f t="shared" si="300"/>
        <v>45553631.93184337</v>
      </c>
      <c r="BF115" s="263">
        <f t="shared" si="300"/>
        <v>58417456.771843359</v>
      </c>
      <c r="BG115" s="263">
        <f t="shared" si="300"/>
        <v>62271899.741843373</v>
      </c>
      <c r="BH115" s="263">
        <f t="shared" si="300"/>
        <v>63189098.561843351</v>
      </c>
      <c r="BI115" s="263">
        <f t="shared" si="300"/>
        <v>58496623.301843353</v>
      </c>
      <c r="BJ115" s="263">
        <f t="shared" si="300"/>
        <v>65442975.821843363</v>
      </c>
      <c r="BK115" s="263">
        <f t="shared" si="300"/>
        <v>69248919.711843356</v>
      </c>
      <c r="BL115" s="263">
        <f t="shared" si="300"/>
        <v>74757375.811843365</v>
      </c>
      <c r="BM115" s="263">
        <f t="shared" si="300"/>
        <v>79286123.001843348</v>
      </c>
      <c r="BN115" s="263">
        <f t="shared" si="300"/>
        <v>83074503.101843357</v>
      </c>
      <c r="BO115" s="263">
        <f t="shared" si="300"/>
        <v>-4139107.4781566262</v>
      </c>
      <c r="BP115" s="263">
        <f t="shared" si="300"/>
        <v>-11183342.058156632</v>
      </c>
      <c r="BQ115" s="263">
        <f t="shared" si="300"/>
        <v>-20832430.478156634</v>
      </c>
      <c r="BR115" s="263">
        <f>ROUND(BR113-BR114,2)</f>
        <v>-38948627.719999999</v>
      </c>
      <c r="BS115" s="263">
        <f t="shared" ref="BS115:ED115" si="301">ROUND(BS113-BS114,2)</f>
        <v>-44753305.460000001</v>
      </c>
      <c r="BT115" s="263">
        <f t="shared" si="301"/>
        <v>-50731102.18</v>
      </c>
      <c r="BU115" s="263">
        <f t="shared" si="301"/>
        <v>-66160895.93</v>
      </c>
      <c r="BV115" s="263">
        <f t="shared" si="301"/>
        <v>-75108831.980000004</v>
      </c>
      <c r="BW115" s="263">
        <f t="shared" si="301"/>
        <v>-82684473.049999997</v>
      </c>
      <c r="BX115" s="263">
        <f t="shared" si="301"/>
        <v>-85714659.200000003</v>
      </c>
      <c r="BY115" s="263">
        <f t="shared" si="301"/>
        <v>-88214920.439999998</v>
      </c>
      <c r="BZ115" s="263">
        <f t="shared" si="301"/>
        <v>-99126866.870000005</v>
      </c>
      <c r="CA115" s="263">
        <f t="shared" si="301"/>
        <v>-20352686.559999999</v>
      </c>
      <c r="CB115" s="263">
        <f t="shared" si="301"/>
        <v>-29725832.010000002</v>
      </c>
      <c r="CC115" s="263">
        <f t="shared" si="301"/>
        <v>-37220584.740000002</v>
      </c>
      <c r="CD115" s="263">
        <f t="shared" si="301"/>
        <v>-47863592.25</v>
      </c>
      <c r="CE115" s="263">
        <f t="shared" si="301"/>
        <v>-52023900.649999999</v>
      </c>
      <c r="CF115" s="263">
        <f t="shared" si="301"/>
        <v>-52335798.280000001</v>
      </c>
      <c r="CG115" s="263">
        <f t="shared" si="301"/>
        <v>-43088362.600000001</v>
      </c>
      <c r="CH115" s="263">
        <f t="shared" si="301"/>
        <v>-32756255.809999999</v>
      </c>
      <c r="CI115" s="263">
        <f t="shared" si="301"/>
        <v>-23223015.050000001</v>
      </c>
      <c r="CJ115" s="263">
        <f t="shared" si="301"/>
        <v>-15072491.27</v>
      </c>
      <c r="CK115" s="263">
        <f t="shared" si="301"/>
        <v>-19580781.030000001</v>
      </c>
      <c r="CL115" s="263">
        <f t="shared" si="301"/>
        <v>-19254274.539999999</v>
      </c>
      <c r="CM115" s="263">
        <f t="shared" si="301"/>
        <v>-11217295.140000001</v>
      </c>
      <c r="CN115" s="263">
        <f t="shared" si="301"/>
        <v>-2888783.56</v>
      </c>
      <c r="CO115" s="263">
        <f t="shared" si="301"/>
        <v>2336628.7599999998</v>
      </c>
      <c r="CP115" s="263">
        <f t="shared" si="301"/>
        <v>-2066051.19</v>
      </c>
      <c r="CQ115" s="263">
        <f t="shared" si="301"/>
        <v>-17483231.5</v>
      </c>
      <c r="CR115" s="263">
        <f t="shared" si="301"/>
        <v>-25647363.359999999</v>
      </c>
      <c r="CS115" s="263">
        <f t="shared" si="301"/>
        <v>-40605099.240000002</v>
      </c>
      <c r="CT115" s="263">
        <f t="shared" si="301"/>
        <v>-53977720.100000001</v>
      </c>
      <c r="CU115" s="263">
        <f t="shared" si="301"/>
        <v>-41086605.479999997</v>
      </c>
      <c r="CV115" s="263">
        <f t="shared" si="301"/>
        <v>-40990467.590000004</v>
      </c>
      <c r="CW115" s="263">
        <f t="shared" si="301"/>
        <v>-47972667.579999998</v>
      </c>
      <c r="CX115" s="263">
        <f t="shared" si="301"/>
        <v>-52072206.710000001</v>
      </c>
      <c r="CY115" s="263">
        <f t="shared" si="301"/>
        <v>-125714.31</v>
      </c>
      <c r="CZ115" s="263">
        <f t="shared" si="301"/>
        <v>2579528.2000000002</v>
      </c>
      <c r="DA115" s="263">
        <f t="shared" si="301"/>
        <v>4100720.1</v>
      </c>
      <c r="DB115" s="263">
        <f t="shared" si="301"/>
        <v>8739676.9399999995</v>
      </c>
      <c r="DC115" s="263">
        <f t="shared" si="301"/>
        <v>15508821.210000001</v>
      </c>
      <c r="DD115" s="263">
        <f t="shared" si="301"/>
        <v>19179513.789999999</v>
      </c>
      <c r="DE115" s="263">
        <f t="shared" si="301"/>
        <v>9032053.6300000008</v>
      </c>
      <c r="DF115" s="263">
        <f t="shared" si="301"/>
        <v>2323617.8199999998</v>
      </c>
      <c r="DG115" s="263">
        <f t="shared" si="301"/>
        <v>4170426.72</v>
      </c>
      <c r="DH115" s="263">
        <f t="shared" si="301"/>
        <v>6659578.6200000001</v>
      </c>
      <c r="DI115" s="263">
        <f t="shared" si="301"/>
        <v>6258571.5800000001</v>
      </c>
      <c r="DJ115" s="263">
        <f t="shared" si="301"/>
        <v>8359528.3300000001</v>
      </c>
      <c r="DK115" s="263">
        <f t="shared" si="301"/>
        <v>3340659.51</v>
      </c>
      <c r="DL115" s="263">
        <f t="shared" si="301"/>
        <v>16606207.08</v>
      </c>
      <c r="DM115" s="263">
        <f t="shared" si="301"/>
        <v>18658071.07</v>
      </c>
      <c r="DN115" s="263">
        <f t="shared" si="301"/>
        <v>18662702.91</v>
      </c>
      <c r="DO115" s="263">
        <f t="shared" si="301"/>
        <v>9444763.0999999996</v>
      </c>
      <c r="DP115" s="263">
        <f t="shared" si="301"/>
        <v>3300932.94</v>
      </c>
      <c r="DQ115" s="263">
        <f t="shared" si="301"/>
        <v>-8654249.1600000001</v>
      </c>
      <c r="DR115" s="263">
        <f t="shared" si="301"/>
        <v>-11148676.73</v>
      </c>
      <c r="DS115" s="263">
        <f t="shared" si="301"/>
        <v>-10332279.640000001</v>
      </c>
      <c r="DT115" s="263">
        <f t="shared" si="301"/>
        <v>-6365804.7400000002</v>
      </c>
      <c r="DU115" s="263">
        <f t="shared" si="301"/>
        <v>-8845712.0800000001</v>
      </c>
      <c r="DV115" s="263">
        <f t="shared" si="301"/>
        <v>-10540946.689999999</v>
      </c>
      <c r="DW115" s="263">
        <f t="shared" si="301"/>
        <v>-14532491.66</v>
      </c>
      <c r="DX115" s="263">
        <f t="shared" si="301"/>
        <v>-1661634.09</v>
      </c>
      <c r="DY115" s="263">
        <f t="shared" si="301"/>
        <v>-9667921.7799999993</v>
      </c>
      <c r="DZ115" s="263">
        <f t="shared" si="301"/>
        <v>-19315424.850000001</v>
      </c>
      <c r="EA115" s="263">
        <f t="shared" si="301"/>
        <v>-28635583.170000002</v>
      </c>
      <c r="EB115" s="263">
        <f t="shared" si="301"/>
        <v>-49393592.700000003</v>
      </c>
      <c r="EC115" s="263">
        <f t="shared" si="301"/>
        <v>-56219118.659999996</v>
      </c>
      <c r="ED115" s="263">
        <f t="shared" si="301"/>
        <v>-55187267.100000001</v>
      </c>
      <c r="EE115" s="263">
        <f t="shared" ref="EE115:GP115" si="302">ROUND(EE113-EE114,2)</f>
        <v>-46827030.829999998</v>
      </c>
      <c r="EF115" s="263">
        <f t="shared" si="302"/>
        <v>-43015592.399999999</v>
      </c>
      <c r="EG115" s="263">
        <f t="shared" si="302"/>
        <v>-36974214.939999998</v>
      </c>
      <c r="EH115" s="263">
        <f t="shared" si="302"/>
        <v>-37494931.57</v>
      </c>
      <c r="EI115" s="263">
        <f t="shared" si="302"/>
        <v>-41076250.979999997</v>
      </c>
      <c r="EJ115" s="263">
        <f t="shared" si="302"/>
        <v>-4271592.95</v>
      </c>
      <c r="EK115" s="263">
        <f t="shared" si="302"/>
        <v>-6355161.2199999997</v>
      </c>
      <c r="EL115" s="263">
        <f t="shared" si="302"/>
        <v>-13557203.74</v>
      </c>
      <c r="EM115" s="263">
        <f t="shared" si="302"/>
        <v>-16424320.82</v>
      </c>
      <c r="EN115" s="263">
        <f t="shared" si="302"/>
        <v>-14171968.82</v>
      </c>
      <c r="EO115" s="263">
        <f t="shared" si="302"/>
        <v>-14214507.93</v>
      </c>
      <c r="EP115" s="263">
        <f t="shared" si="302"/>
        <v>-12800704.49</v>
      </c>
      <c r="EQ115" s="263">
        <f t="shared" si="302"/>
        <v>-7486836.5899999999</v>
      </c>
      <c r="ER115" s="263">
        <f t="shared" si="302"/>
        <v>-4507099.96</v>
      </c>
      <c r="ES115" s="263">
        <f t="shared" si="302"/>
        <v>734679.28</v>
      </c>
      <c r="ET115" s="263">
        <f t="shared" si="302"/>
        <v>-872949.02</v>
      </c>
      <c r="EU115" s="263">
        <f t="shared" si="302"/>
        <v>-4041568.22</v>
      </c>
      <c r="EV115" s="263">
        <f t="shared" si="302"/>
        <v>6687890.0800000001</v>
      </c>
      <c r="EW115" s="263">
        <f t="shared" si="302"/>
        <v>1941548.32</v>
      </c>
      <c r="EX115" s="263">
        <f t="shared" si="302"/>
        <v>-1876251.02</v>
      </c>
      <c r="EY115" s="263">
        <f t="shared" si="302"/>
        <v>-622977.34</v>
      </c>
      <c r="EZ115" s="263">
        <f t="shared" si="302"/>
        <v>651741.72</v>
      </c>
      <c r="FA115" s="263">
        <f t="shared" si="302"/>
        <v>3091860.02</v>
      </c>
      <c r="FB115" s="263">
        <f t="shared" si="302"/>
        <v>5965600.3700000001</v>
      </c>
      <c r="FC115" s="263">
        <f t="shared" si="302"/>
        <v>14304048.91</v>
      </c>
      <c r="FD115" s="263">
        <f t="shared" si="302"/>
        <v>21916145.09</v>
      </c>
      <c r="FE115" s="263">
        <f t="shared" si="302"/>
        <v>27040172.699999999</v>
      </c>
      <c r="FF115" s="263">
        <f t="shared" si="302"/>
        <v>33178865.699999999</v>
      </c>
      <c r="FG115" s="263">
        <f t="shared" si="302"/>
        <v>36486677.560000002</v>
      </c>
      <c r="FH115" s="263">
        <f t="shared" si="302"/>
        <v>2747526.06</v>
      </c>
      <c r="FI115" s="263">
        <f t="shared" si="302"/>
        <v>-2339867.4900000002</v>
      </c>
      <c r="FJ115" s="263">
        <f t="shared" si="302"/>
        <v>-8852243.9299999997</v>
      </c>
      <c r="FK115" s="263">
        <f t="shared" si="302"/>
        <v>-14009528.779999999</v>
      </c>
      <c r="FL115" s="263">
        <f t="shared" si="302"/>
        <v>-20224944.43</v>
      </c>
      <c r="FM115" s="263">
        <f t="shared" si="302"/>
        <v>-28516320.469999999</v>
      </c>
      <c r="FN115" s="263">
        <f t="shared" si="302"/>
        <v>-29126617.960000001</v>
      </c>
      <c r="FO115" s="263">
        <f t="shared" si="302"/>
        <v>-25172275.27</v>
      </c>
      <c r="FP115" s="263">
        <f t="shared" si="302"/>
        <v>-21831948.440000001</v>
      </c>
      <c r="FQ115" s="263">
        <f t="shared" si="302"/>
        <v>-20600986.66</v>
      </c>
      <c r="FR115" s="263">
        <f t="shared" si="302"/>
        <v>-16085904.9</v>
      </c>
      <c r="FS115" s="263">
        <f t="shared" si="302"/>
        <v>-16927649.32</v>
      </c>
      <c r="FT115" s="263">
        <f t="shared" si="302"/>
        <v>20938166.43</v>
      </c>
      <c r="FU115" s="263">
        <f t="shared" si="302"/>
        <v>13520916.949999999</v>
      </c>
      <c r="FV115" s="263">
        <f t="shared" si="302"/>
        <v>7857072.6799999997</v>
      </c>
      <c r="FW115" s="263">
        <f t="shared" si="302"/>
        <v>5887728.3099999996</v>
      </c>
      <c r="FX115" s="263">
        <f t="shared" si="302"/>
        <v>383561.6</v>
      </c>
      <c r="FY115" s="263">
        <f t="shared" si="302"/>
        <v>-2192126.25</v>
      </c>
      <c r="FZ115" s="263">
        <f t="shared" si="302"/>
        <v>-2702460.59</v>
      </c>
      <c r="GA115" s="263">
        <f t="shared" si="302"/>
        <v>-1121261.1200000001</v>
      </c>
      <c r="GB115" s="263">
        <f t="shared" si="302"/>
        <v>616755.68000000005</v>
      </c>
      <c r="GC115" s="263">
        <f t="shared" si="302"/>
        <v>3653300.09</v>
      </c>
      <c r="GD115" s="263">
        <f t="shared" si="302"/>
        <v>5451660.0300000003</v>
      </c>
      <c r="GE115" s="263">
        <f t="shared" si="302"/>
        <v>4416125.97</v>
      </c>
      <c r="GF115" s="263">
        <f t="shared" si="302"/>
        <v>16622283.859999999</v>
      </c>
      <c r="GG115" s="263">
        <f t="shared" si="302"/>
        <v>15086078.49</v>
      </c>
      <c r="GH115" s="263">
        <f t="shared" si="302"/>
        <v>10954519.23</v>
      </c>
      <c r="GI115" s="263">
        <f t="shared" si="302"/>
        <v>2965055.68</v>
      </c>
      <c r="GJ115" s="263">
        <f t="shared" si="302"/>
        <v>-4893068.0199999996</v>
      </c>
      <c r="GK115" s="263">
        <f t="shared" si="302"/>
        <v>-9871548.2899999991</v>
      </c>
      <c r="GL115" s="263">
        <f t="shared" si="302"/>
        <v>-10963909.34</v>
      </c>
      <c r="GM115" s="263">
        <f t="shared" si="302"/>
        <v>-8116071.8600000003</v>
      </c>
      <c r="GN115" s="263">
        <f t="shared" si="302"/>
        <v>-6354929.9100000001</v>
      </c>
      <c r="GO115" s="263">
        <f t="shared" si="302"/>
        <v>-5362690.6100000003</v>
      </c>
      <c r="GP115" s="263">
        <f t="shared" si="302"/>
        <v>-4384834.99</v>
      </c>
      <c r="GQ115" s="263">
        <f t="shared" ref="GQ115:IX115" si="303">ROUND(GQ113-GQ114,2)</f>
        <v>-9764895.6400000006</v>
      </c>
      <c r="GR115" s="263">
        <f t="shared" si="303"/>
        <v>1089471.3500000001</v>
      </c>
      <c r="GS115" s="263">
        <f t="shared" si="303"/>
        <v>-4508095.38</v>
      </c>
      <c r="GT115" s="263">
        <f t="shared" si="303"/>
        <v>-12118965.640000001</v>
      </c>
      <c r="GU115" s="263">
        <f t="shared" si="303"/>
        <v>-19049629.890000001</v>
      </c>
      <c r="GV115" s="263">
        <f t="shared" si="303"/>
        <v>-28036262.010000002</v>
      </c>
      <c r="GW115" s="263">
        <f t="shared" si="303"/>
        <v>-34918315.07</v>
      </c>
      <c r="GX115" s="263">
        <f t="shared" si="303"/>
        <v>-35111342.689999998</v>
      </c>
      <c r="GY115" s="263">
        <f t="shared" si="303"/>
        <v>-35583674.850000001</v>
      </c>
      <c r="GZ115" s="263">
        <f t="shared" si="303"/>
        <v>-35105008.109999999</v>
      </c>
      <c r="HA115" s="263">
        <f t="shared" si="303"/>
        <v>-35532256.380000003</v>
      </c>
      <c r="HB115" s="263">
        <f t="shared" si="303"/>
        <v>-34290743.270000003</v>
      </c>
      <c r="HC115" s="263">
        <f t="shared" si="303"/>
        <v>-35838544.659999996</v>
      </c>
      <c r="HD115" s="263">
        <f t="shared" si="303"/>
        <v>39216312.039999999</v>
      </c>
      <c r="HE115" s="263">
        <f t="shared" si="303"/>
        <v>52600696.520000003</v>
      </c>
      <c r="HF115" s="263">
        <f t="shared" si="303"/>
        <v>56312037.530000001</v>
      </c>
      <c r="HG115" s="263">
        <f t="shared" si="303"/>
        <v>104068889.22</v>
      </c>
      <c r="HH115" s="263">
        <f t="shared" si="303"/>
        <v>158282167.78</v>
      </c>
      <c r="HI115" s="263">
        <f t="shared" si="303"/>
        <v>152817547.87</v>
      </c>
      <c r="HJ115" s="263">
        <f t="shared" si="303"/>
        <v>104640261.8</v>
      </c>
      <c r="HK115" s="263">
        <f t="shared" si="303"/>
        <v>109942508.45999999</v>
      </c>
      <c r="HL115" s="263">
        <f t="shared" si="303"/>
        <v>113753509.84</v>
      </c>
      <c r="HM115" s="263">
        <f t="shared" si="303"/>
        <v>117927569.68000001</v>
      </c>
      <c r="HN115" s="263">
        <f t="shared" si="303"/>
        <v>119866055.13</v>
      </c>
      <c r="HO115" s="263">
        <f t="shared" si="303"/>
        <v>118815548.79000001</v>
      </c>
      <c r="HP115" s="263">
        <f t="shared" si="303"/>
        <v>17896520.82</v>
      </c>
      <c r="HQ115" s="263">
        <f t="shared" si="303"/>
        <v>13879486.310000001</v>
      </c>
      <c r="HR115" s="263">
        <f t="shared" si="303"/>
        <v>11277059.57</v>
      </c>
      <c r="HS115" s="263">
        <f t="shared" si="303"/>
        <v>8948412.0600000005</v>
      </c>
      <c r="HT115" s="263">
        <f t="shared" si="303"/>
        <v>7039199.9900000002</v>
      </c>
      <c r="HU115" s="263">
        <f t="shared" si="303"/>
        <v>5471225.7199999997</v>
      </c>
      <c r="HV115" s="263">
        <f t="shared" si="303"/>
        <v>8918052.3699999992</v>
      </c>
      <c r="HW115" s="263">
        <f t="shared" si="303"/>
        <v>12243699.48</v>
      </c>
      <c r="HX115" s="263">
        <f t="shared" si="303"/>
        <v>18539934.710000001</v>
      </c>
      <c r="HY115" s="263">
        <f t="shared" si="303"/>
        <v>25254027.969999999</v>
      </c>
      <c r="HZ115" s="263">
        <f t="shared" si="303"/>
        <v>30171461.100000001</v>
      </c>
      <c r="IA115" s="263">
        <f t="shared" si="303"/>
        <v>32845307.48</v>
      </c>
      <c r="IB115" s="263">
        <f t="shared" si="303"/>
        <v>14597843.9</v>
      </c>
      <c r="IC115" s="263">
        <f t="shared" si="303"/>
        <v>10230177.880000001</v>
      </c>
      <c r="ID115" s="263">
        <f t="shared" si="303"/>
        <v>6824233.3200000003</v>
      </c>
      <c r="IE115" s="263">
        <f t="shared" si="303"/>
        <v>-10573259.25</v>
      </c>
      <c r="IF115" s="263">
        <f t="shared" si="303"/>
        <v>-13532852.4</v>
      </c>
      <c r="IG115" s="263">
        <f t="shared" si="303"/>
        <v>-13360446.92</v>
      </c>
      <c r="IH115" s="263">
        <f t="shared" si="303"/>
        <v>-8295836.6500000004</v>
      </c>
      <c r="II115" s="263">
        <f t="shared" si="303"/>
        <v>-4238682.3499999996</v>
      </c>
      <c r="IJ115" s="263">
        <f t="shared" si="303"/>
        <v>1310796.21</v>
      </c>
      <c r="IK115" s="263">
        <f t="shared" si="303"/>
        <v>4328911.9000000004</v>
      </c>
      <c r="IL115" s="263">
        <f t="shared" si="303"/>
        <v>6139489.8700000001</v>
      </c>
      <c r="IM115" s="263">
        <f t="shared" si="303"/>
        <v>11945821.75</v>
      </c>
      <c r="IN115" s="263">
        <f t="shared" si="303"/>
        <v>11963068.369999999</v>
      </c>
      <c r="IO115" s="263">
        <f t="shared" si="303"/>
        <v>17108310.73</v>
      </c>
      <c r="IP115" s="263">
        <f t="shared" si="303"/>
        <v>12587744.050000001</v>
      </c>
      <c r="IQ115" s="263">
        <f t="shared" si="303"/>
        <v>9882595.6500000004</v>
      </c>
      <c r="IR115" s="263">
        <f t="shared" si="303"/>
        <v>12494565.32</v>
      </c>
      <c r="IS115" s="263">
        <f t="shared" si="303"/>
        <v>13116815.810000001</v>
      </c>
      <c r="IT115" s="263">
        <f t="shared" si="303"/>
        <v>24763896.010000002</v>
      </c>
      <c r="IU115" s="263">
        <f t="shared" si="303"/>
        <v>27792631.949999999</v>
      </c>
      <c r="IV115" s="263">
        <f t="shared" si="303"/>
        <v>27601478.02</v>
      </c>
      <c r="IW115" s="263">
        <f t="shared" si="303"/>
        <v>25532138.440000001</v>
      </c>
      <c r="IX115" s="263">
        <f t="shared" si="303"/>
        <v>24495232.390000001</v>
      </c>
      <c r="IY115" s="263">
        <f t="shared" ref="IY115:JI115" si="304">ROUND(IY113-IY114,2)</f>
        <v>25511263.09</v>
      </c>
      <c r="IZ115" s="263">
        <f t="shared" si="304"/>
        <v>12746308.67</v>
      </c>
      <c r="JA115" s="263">
        <f t="shared" si="304"/>
        <v>-6179291.71</v>
      </c>
      <c r="JB115" s="263">
        <f t="shared" si="304"/>
        <v>-67629886.780000001</v>
      </c>
      <c r="JC115" s="263">
        <f t="shared" si="304"/>
        <v>-90014880.290000007</v>
      </c>
      <c r="JD115" s="263">
        <f t="shared" si="304"/>
        <v>-114967679.59</v>
      </c>
      <c r="JE115" s="263">
        <f t="shared" si="304"/>
        <v>-138181461.97</v>
      </c>
      <c r="JF115" s="263">
        <f t="shared" si="304"/>
        <v>-142543911.93000001</v>
      </c>
      <c r="JG115" s="263">
        <f t="shared" si="304"/>
        <v>-144549699.94999999</v>
      </c>
      <c r="JH115" s="263">
        <f t="shared" si="304"/>
        <v>-149762179.05000001</v>
      </c>
      <c r="JI115" s="263">
        <f t="shared" si="304"/>
        <v>-153893581.88</v>
      </c>
      <c r="JJ115" s="603"/>
      <c r="JK115" s="594"/>
      <c r="JL115" s="594"/>
      <c r="JM115" s="594"/>
      <c r="JN115" s="594"/>
      <c r="JO115" s="594"/>
      <c r="JP115" s="594"/>
      <c r="JQ115" s="594"/>
      <c r="JR115" s="594"/>
      <c r="JS115" s="594"/>
      <c r="JT115" s="594"/>
      <c r="JU115" s="594"/>
      <c r="JV115" s="594"/>
      <c r="JW115" s="604"/>
    </row>
    <row r="116" spans="1:283" ht="12" thickTop="1" x14ac:dyDescent="0.2">
      <c r="JJ116" s="614"/>
      <c r="JK116" s="615"/>
      <c r="JL116" s="615"/>
      <c r="JM116" s="615"/>
      <c r="JN116" s="615"/>
      <c r="JO116" s="615"/>
      <c r="JP116" s="615"/>
      <c r="JQ116" s="615"/>
      <c r="JR116" s="615"/>
      <c r="JS116" s="615"/>
      <c r="JT116" s="615"/>
      <c r="JU116" s="615"/>
      <c r="JV116" s="615"/>
      <c r="JW116" s="616"/>
    </row>
    <row r="117" spans="1:283" x14ac:dyDescent="0.2">
      <c r="B117" s="156"/>
      <c r="C117" s="156"/>
      <c r="D117" s="156"/>
      <c r="E117" s="156"/>
      <c r="F117" s="156"/>
      <c r="G117" s="156"/>
      <c r="H117" s="156"/>
      <c r="I117" s="156"/>
      <c r="AD117" s="75"/>
      <c r="AE117" s="75"/>
      <c r="BY117" s="74"/>
      <c r="BZ117" s="75"/>
      <c r="CA117" s="75"/>
      <c r="IX117" s="232"/>
      <c r="IY117" s="232"/>
      <c r="IZ117" s="232"/>
      <c r="JA117" s="232"/>
      <c r="JB117" s="232"/>
      <c r="JC117" s="232"/>
      <c r="JD117" s="232"/>
      <c r="JE117" s="232"/>
      <c r="JF117" s="232"/>
      <c r="JG117" s="232"/>
      <c r="JH117" s="232"/>
      <c r="JI117" s="232"/>
      <c r="JJ117" s="232"/>
    </row>
    <row r="118" spans="1:283" x14ac:dyDescent="0.2">
      <c r="B118" s="156"/>
      <c r="C118" s="156"/>
      <c r="D118" s="264"/>
      <c r="E118" s="264"/>
      <c r="F118" s="264"/>
      <c r="G118" s="264"/>
      <c r="H118" s="264"/>
      <c r="I118" s="156"/>
      <c r="AD118" s="75"/>
      <c r="AE118" s="75"/>
      <c r="BY118" s="74"/>
      <c r="BZ118" s="75"/>
      <c r="CA118" s="75"/>
      <c r="IW118" s="232"/>
      <c r="IX118" s="232"/>
      <c r="IY118" s="232"/>
      <c r="IZ118" s="232"/>
      <c r="JA118" s="232"/>
      <c r="JB118" s="232"/>
      <c r="JC118" s="232"/>
      <c r="JD118" s="232"/>
      <c r="JE118" s="232"/>
      <c r="JF118" s="232"/>
      <c r="JG118" s="232"/>
      <c r="JH118" s="232"/>
      <c r="JI118" s="227"/>
      <c r="JJ118" s="232"/>
    </row>
    <row r="119" spans="1:283" x14ac:dyDescent="0.2">
      <c r="B119" s="156"/>
      <c r="C119" s="156"/>
      <c r="D119" s="247"/>
      <c r="E119" s="247"/>
      <c r="F119" s="247"/>
      <c r="G119" s="247"/>
      <c r="H119" s="247"/>
      <c r="I119" s="156"/>
      <c r="AD119" s="75"/>
      <c r="AE119" s="75"/>
      <c r="BY119" s="74"/>
      <c r="BZ119" s="75"/>
      <c r="CA119" s="75"/>
      <c r="IW119" s="232"/>
      <c r="IX119" s="232"/>
      <c r="IY119" s="232"/>
      <c r="IZ119" s="232"/>
      <c r="JA119" s="232"/>
      <c r="JB119" s="232"/>
      <c r="JC119" s="232"/>
      <c r="JD119" s="232"/>
      <c r="JE119" s="232"/>
      <c r="JF119" s="232"/>
      <c r="JG119" s="232"/>
      <c r="JH119" s="232"/>
      <c r="JI119" s="232"/>
      <c r="JJ119" s="232"/>
      <c r="JL119" s="197"/>
    </row>
    <row r="120" spans="1:283" x14ac:dyDescent="0.2">
      <c r="B120" s="156"/>
      <c r="C120" s="156"/>
      <c r="D120" s="247"/>
      <c r="E120" s="247"/>
      <c r="F120" s="247"/>
      <c r="G120" s="247"/>
      <c r="H120" s="247"/>
      <c r="I120" s="156"/>
      <c r="BY120" s="74"/>
      <c r="BZ120" s="75"/>
      <c r="CA120" s="75"/>
      <c r="IW120" s="232"/>
      <c r="IX120" s="232"/>
      <c r="IY120" s="232"/>
      <c r="IZ120" s="232"/>
      <c r="JA120" s="232"/>
      <c r="JB120" s="232"/>
      <c r="JC120" s="232"/>
      <c r="JD120" s="232"/>
      <c r="JE120" s="232"/>
      <c r="JF120" s="232"/>
      <c r="JG120" s="232"/>
      <c r="JH120" s="232"/>
      <c r="JI120" s="232"/>
      <c r="JJ120" s="49"/>
    </row>
    <row r="121" spans="1:283" x14ac:dyDescent="0.2">
      <c r="B121" s="156"/>
      <c r="C121" s="156"/>
      <c r="D121" s="247"/>
      <c r="E121" s="247"/>
      <c r="F121" s="247"/>
      <c r="G121" s="247"/>
      <c r="H121" s="247"/>
      <c r="I121" s="156"/>
      <c r="BZ121" s="75"/>
      <c r="CA121" s="75"/>
      <c r="IW121" s="232"/>
      <c r="IX121" s="232"/>
      <c r="IY121" s="232"/>
      <c r="IZ121" s="232"/>
      <c r="JA121" s="232"/>
      <c r="JB121" s="232"/>
      <c r="JC121" s="232"/>
      <c r="JD121" s="232"/>
      <c r="JE121" s="232"/>
      <c r="JF121" s="232"/>
      <c r="JG121" s="232"/>
      <c r="JH121" s="232"/>
      <c r="JI121" s="232"/>
      <c r="JJ121" s="232"/>
    </row>
    <row r="122" spans="1:283" x14ac:dyDescent="0.2">
      <c r="B122" s="156"/>
      <c r="C122" s="156"/>
      <c r="D122" s="247"/>
      <c r="E122" s="247"/>
      <c r="F122" s="247"/>
      <c r="G122" s="247"/>
      <c r="H122" s="247"/>
      <c r="I122" s="156"/>
      <c r="BZ122" s="75"/>
      <c r="CA122" s="75"/>
      <c r="IW122" s="232"/>
      <c r="IX122" s="232"/>
      <c r="IY122" s="232"/>
      <c r="IZ122" s="232"/>
      <c r="JA122" s="232"/>
      <c r="JB122" s="232"/>
      <c r="JC122" s="232"/>
      <c r="JD122" s="232"/>
      <c r="JE122" s="232"/>
      <c r="JF122" s="232"/>
      <c r="JG122" s="232"/>
      <c r="JH122" s="232"/>
      <c r="JI122" s="232"/>
      <c r="JJ122" s="232"/>
    </row>
    <row r="123" spans="1:283" x14ac:dyDescent="0.2">
      <c r="B123" s="156"/>
      <c r="C123" s="156"/>
      <c r="D123" s="156"/>
      <c r="E123" s="156"/>
      <c r="F123" s="156"/>
      <c r="G123" s="156"/>
      <c r="H123" s="156"/>
      <c r="I123" s="156"/>
      <c r="CA123" s="75"/>
    </row>
    <row r="124" spans="1:283" x14ac:dyDescent="0.2">
      <c r="B124" s="156"/>
      <c r="C124" s="156"/>
      <c r="D124" s="264"/>
      <c r="E124" s="264"/>
      <c r="F124" s="264"/>
      <c r="G124" s="264"/>
      <c r="H124" s="264"/>
      <c r="I124" s="156"/>
      <c r="CA124" s="75"/>
      <c r="JI124" s="232"/>
    </row>
    <row r="125" spans="1:283" x14ac:dyDescent="0.2">
      <c r="B125" s="156"/>
      <c r="C125" s="156"/>
      <c r="D125" s="247"/>
      <c r="E125" s="247"/>
      <c r="F125" s="247"/>
      <c r="G125" s="247"/>
      <c r="H125" s="247"/>
      <c r="I125" s="156"/>
    </row>
    <row r="126" spans="1:283" x14ac:dyDescent="0.2">
      <c r="B126" s="156"/>
      <c r="C126" s="156"/>
      <c r="D126" s="247"/>
      <c r="E126" s="247"/>
      <c r="F126" s="247"/>
      <c r="G126" s="247"/>
      <c r="H126" s="247"/>
      <c r="I126" s="156"/>
    </row>
    <row r="127" spans="1:283" x14ac:dyDescent="0.2">
      <c r="B127" s="156"/>
      <c r="C127" s="156"/>
      <c r="D127" s="247"/>
      <c r="E127" s="247"/>
      <c r="F127" s="247"/>
      <c r="G127" s="247"/>
      <c r="H127" s="247"/>
      <c r="I127" s="156"/>
    </row>
    <row r="128" spans="1:283" x14ac:dyDescent="0.2">
      <c r="B128" s="156"/>
      <c r="C128" s="156"/>
      <c r="D128" s="247"/>
      <c r="E128" s="247"/>
      <c r="F128" s="247"/>
      <c r="G128" s="247"/>
      <c r="H128" s="247"/>
      <c r="I128" s="156"/>
      <c r="EA128" s="49"/>
      <c r="EB128" s="49"/>
      <c r="EC128" s="49"/>
      <c r="ED128" s="49"/>
      <c r="EE128" s="49"/>
      <c r="EF128" s="49"/>
      <c r="EG128" s="49"/>
      <c r="EH128" s="49"/>
      <c r="EI128" s="49"/>
      <c r="EJ128" s="49"/>
      <c r="EK128" s="49"/>
      <c r="EL128" s="49"/>
      <c r="EM128" s="49"/>
      <c r="EN128" s="49"/>
      <c r="EO128" s="49"/>
      <c r="EP128" s="49"/>
      <c r="EQ128" s="49"/>
      <c r="ER128" s="49"/>
      <c r="ES128" s="49"/>
      <c r="ET128" s="49"/>
      <c r="EU128" s="49"/>
      <c r="EV128" s="49"/>
      <c r="EW128" s="49"/>
      <c r="EX128" s="49"/>
      <c r="EY128" s="49"/>
      <c r="EZ128" s="49"/>
      <c r="FA128" s="49"/>
      <c r="FB128" s="49"/>
      <c r="FC128" s="49"/>
      <c r="FD128" s="49"/>
      <c r="FE128" s="49"/>
      <c r="FF128" s="49"/>
      <c r="FG128" s="49"/>
      <c r="FH128" s="49"/>
      <c r="FI128" s="49"/>
      <c r="FJ128" s="49"/>
      <c r="FK128" s="49"/>
      <c r="FL128" s="49"/>
      <c r="FM128" s="49"/>
      <c r="FN128" s="49"/>
      <c r="FO128" s="49"/>
      <c r="FP128" s="49"/>
      <c r="FQ128" s="49"/>
      <c r="FR128" s="49"/>
      <c r="FS128" s="49"/>
      <c r="FT128" s="49"/>
      <c r="FU128" s="49"/>
      <c r="FV128" s="49"/>
      <c r="FW128" s="49"/>
      <c r="FX128" s="49"/>
      <c r="FY128" s="49"/>
      <c r="FZ128" s="49"/>
      <c r="GA128" s="49"/>
      <c r="GB128" s="49"/>
      <c r="GC128" s="49"/>
      <c r="GD128" s="49"/>
      <c r="GE128" s="49"/>
      <c r="GF128" s="49"/>
      <c r="GG128" s="49"/>
      <c r="GH128" s="49"/>
      <c r="GI128" s="49"/>
      <c r="GJ128" s="49"/>
      <c r="GK128" s="49"/>
      <c r="GL128" s="49"/>
      <c r="GM128" s="49"/>
      <c r="GN128" s="49"/>
      <c r="GO128" s="49"/>
      <c r="GP128" s="49"/>
      <c r="GQ128" s="49"/>
      <c r="GR128" s="49"/>
      <c r="GS128" s="49"/>
      <c r="GT128" s="49"/>
      <c r="GU128" s="49"/>
      <c r="GV128" s="49"/>
      <c r="GW128" s="49"/>
      <c r="GX128" s="49"/>
      <c r="GY128" s="49"/>
      <c r="GZ128" s="49"/>
      <c r="HA128" s="49"/>
      <c r="HB128" s="49"/>
      <c r="HC128" s="49"/>
      <c r="HD128" s="49"/>
      <c r="HE128" s="49"/>
      <c r="HF128" s="49"/>
      <c r="HG128" s="49"/>
      <c r="HH128" s="49"/>
      <c r="HI128" s="49"/>
      <c r="HJ128" s="49"/>
      <c r="HK128" s="49"/>
      <c r="HL128" s="49"/>
      <c r="HM128" s="49"/>
      <c r="HN128" s="49"/>
      <c r="HO128" s="49"/>
      <c r="HP128" s="49"/>
      <c r="HQ128" s="49"/>
      <c r="HR128" s="49"/>
      <c r="HS128" s="49"/>
      <c r="HT128" s="49"/>
      <c r="HU128" s="49"/>
      <c r="HV128" s="49"/>
      <c r="HW128" s="49"/>
      <c r="HX128" s="49"/>
      <c r="HY128" s="49"/>
      <c r="HZ128" s="49"/>
      <c r="IA128" s="49"/>
      <c r="IB128" s="49"/>
      <c r="IC128" s="49"/>
      <c r="ID128" s="49"/>
      <c r="IE128" s="49"/>
      <c r="IF128" s="49"/>
      <c r="IG128" s="49"/>
      <c r="IH128" s="49"/>
      <c r="II128" s="49"/>
      <c r="IJ128" s="49"/>
      <c r="IK128" s="49"/>
      <c r="IL128" s="49"/>
      <c r="IM128" s="49"/>
      <c r="IN128" s="49"/>
      <c r="IO128" s="49"/>
      <c r="IP128" s="49"/>
      <c r="IQ128" s="49"/>
      <c r="IR128" s="49"/>
      <c r="IS128" s="49"/>
      <c r="IT128" s="49"/>
      <c r="IU128" s="49"/>
      <c r="IV128" s="49"/>
      <c r="IW128" s="49"/>
      <c r="IX128" s="49"/>
      <c r="IY128" s="49"/>
      <c r="IZ128" s="49"/>
      <c r="JA128" s="49"/>
      <c r="JB128" s="49"/>
      <c r="JC128" s="49"/>
      <c r="JD128" s="49"/>
      <c r="JE128" s="49"/>
      <c r="JF128" s="49"/>
      <c r="JG128" s="49"/>
      <c r="JH128" s="49"/>
      <c r="JI128" s="49"/>
      <c r="JJ128" s="49"/>
      <c r="JK128" s="49"/>
    </row>
    <row r="129" spans="2:271" x14ac:dyDescent="0.2">
      <c r="B129" s="156"/>
      <c r="C129" s="156"/>
      <c r="D129" s="247"/>
      <c r="E129" s="247"/>
      <c r="F129" s="247"/>
      <c r="G129" s="247"/>
      <c r="H129" s="247"/>
      <c r="I129" s="156"/>
      <c r="EA129" s="49"/>
      <c r="EB129" s="49"/>
      <c r="EC129" s="49"/>
      <c r="ED129" s="49"/>
      <c r="EE129" s="49"/>
      <c r="EF129" s="49"/>
      <c r="EG129" s="49"/>
      <c r="EH129" s="49"/>
      <c r="EI129" s="49"/>
      <c r="EJ129" s="49"/>
      <c r="EK129" s="49"/>
      <c r="EL129" s="49"/>
      <c r="EM129" s="49"/>
      <c r="EN129" s="49"/>
      <c r="EO129" s="49"/>
      <c r="EP129" s="49"/>
      <c r="EQ129" s="49"/>
      <c r="ER129" s="49"/>
      <c r="ES129" s="49"/>
      <c r="ET129" s="49"/>
      <c r="EU129" s="49"/>
      <c r="EV129" s="49"/>
      <c r="EW129" s="49"/>
      <c r="EX129" s="49"/>
      <c r="EY129" s="49"/>
      <c r="EZ129" s="49"/>
      <c r="FA129" s="49"/>
      <c r="FB129" s="49"/>
      <c r="FC129" s="49"/>
      <c r="FD129" s="49"/>
      <c r="FE129" s="49"/>
      <c r="FF129" s="49"/>
      <c r="FG129" s="49"/>
      <c r="FH129" s="49"/>
      <c r="FI129" s="49"/>
      <c r="FJ129" s="49"/>
      <c r="FK129" s="49"/>
      <c r="FL129" s="49"/>
      <c r="FM129" s="49"/>
      <c r="FN129" s="49"/>
      <c r="FO129" s="49"/>
      <c r="FP129" s="49"/>
      <c r="FQ129" s="49"/>
      <c r="FR129" s="49"/>
      <c r="FS129" s="49"/>
      <c r="FT129" s="49"/>
      <c r="FU129" s="49"/>
      <c r="FV129" s="49"/>
      <c r="FW129" s="49"/>
      <c r="FX129" s="49"/>
      <c r="FY129" s="49"/>
      <c r="FZ129" s="49"/>
      <c r="GA129" s="49"/>
      <c r="GB129" s="49"/>
      <c r="GC129" s="49"/>
      <c r="GD129" s="49"/>
      <c r="GE129" s="49"/>
      <c r="GF129" s="49"/>
      <c r="GG129" s="49"/>
      <c r="GH129" s="49"/>
      <c r="GI129" s="49"/>
      <c r="GJ129" s="49"/>
      <c r="GK129" s="49"/>
      <c r="GL129" s="49"/>
      <c r="GM129" s="49"/>
      <c r="GN129" s="49"/>
      <c r="GO129" s="49"/>
      <c r="GP129" s="49"/>
      <c r="GQ129" s="49"/>
      <c r="GR129" s="49"/>
      <c r="GS129" s="49"/>
      <c r="GT129" s="49"/>
      <c r="GU129" s="49"/>
      <c r="GV129" s="49"/>
      <c r="GW129" s="49"/>
      <c r="GX129" s="49"/>
      <c r="GY129" s="49"/>
      <c r="GZ129" s="49"/>
      <c r="HA129" s="49"/>
      <c r="HB129" s="49"/>
      <c r="HC129" s="49"/>
      <c r="HD129" s="49"/>
      <c r="HE129" s="49"/>
      <c r="HF129" s="49"/>
      <c r="HG129" s="49"/>
      <c r="HH129" s="49"/>
      <c r="HI129" s="49"/>
      <c r="HJ129" s="49"/>
      <c r="HK129" s="49"/>
      <c r="HL129" s="49"/>
      <c r="HM129" s="49"/>
      <c r="HN129" s="49"/>
      <c r="HO129" s="49"/>
      <c r="HP129" s="49"/>
      <c r="HQ129" s="49"/>
      <c r="HR129" s="49"/>
      <c r="HS129" s="49"/>
      <c r="HT129" s="49"/>
      <c r="HU129" s="49"/>
      <c r="HV129" s="49"/>
      <c r="HW129" s="49"/>
      <c r="HX129" s="49"/>
      <c r="HY129" s="49"/>
      <c r="HZ129" s="49"/>
      <c r="IA129" s="49"/>
      <c r="IB129" s="49"/>
      <c r="IC129" s="49"/>
      <c r="ID129" s="49"/>
      <c r="IE129" s="49"/>
      <c r="IF129" s="49"/>
      <c r="IG129" s="49"/>
      <c r="IH129" s="49"/>
      <c r="II129" s="49"/>
      <c r="IJ129" s="49"/>
      <c r="IK129" s="49"/>
      <c r="IL129" s="49"/>
      <c r="IM129" s="49"/>
      <c r="IN129" s="49"/>
      <c r="IO129" s="49"/>
      <c r="IP129" s="49"/>
      <c r="IQ129" s="49"/>
      <c r="IR129" s="49"/>
      <c r="IS129" s="49"/>
      <c r="IT129" s="49"/>
      <c r="IU129" s="49"/>
      <c r="IV129" s="49"/>
      <c r="IW129" s="49"/>
      <c r="IX129" s="49"/>
      <c r="IY129" s="49"/>
      <c r="IZ129" s="49"/>
      <c r="JA129" s="49"/>
      <c r="JB129" s="49"/>
      <c r="JC129" s="49"/>
      <c r="JD129" s="49"/>
      <c r="JE129" s="49"/>
      <c r="JF129" s="49"/>
      <c r="JG129" s="49"/>
      <c r="JH129" s="49"/>
      <c r="JI129" s="49"/>
      <c r="JJ129" s="49"/>
      <c r="JK129" s="49"/>
    </row>
    <row r="130" spans="2:271" x14ac:dyDescent="0.2">
      <c r="B130" s="156"/>
      <c r="C130" s="156"/>
      <c r="D130" s="156"/>
      <c r="E130" s="156"/>
      <c r="F130" s="156"/>
      <c r="G130" s="156"/>
      <c r="H130" s="156"/>
      <c r="I130" s="156"/>
      <c r="EA130" s="49"/>
      <c r="EB130" s="49"/>
      <c r="EC130" s="49"/>
      <c r="ED130" s="49"/>
      <c r="EE130" s="49"/>
      <c r="EF130" s="49"/>
      <c r="EG130" s="49"/>
      <c r="EH130" s="49"/>
      <c r="EI130" s="49"/>
      <c r="EJ130" s="49"/>
      <c r="EK130" s="49"/>
      <c r="EL130" s="49"/>
      <c r="EM130" s="49"/>
      <c r="EN130" s="49"/>
      <c r="EO130" s="49"/>
      <c r="EP130" s="49"/>
      <c r="EQ130" s="49"/>
      <c r="ER130" s="49"/>
      <c r="ES130" s="49"/>
      <c r="ET130" s="49"/>
      <c r="EU130" s="49"/>
      <c r="EV130" s="49"/>
      <c r="EW130" s="49"/>
      <c r="EX130" s="49"/>
      <c r="EY130" s="49"/>
      <c r="EZ130" s="49"/>
      <c r="FA130" s="49"/>
      <c r="FB130" s="49"/>
      <c r="FC130" s="49"/>
      <c r="FD130" s="49"/>
      <c r="FE130" s="49"/>
      <c r="FF130" s="49"/>
      <c r="FG130" s="49"/>
      <c r="FH130" s="49"/>
      <c r="FI130" s="49"/>
      <c r="FJ130" s="49"/>
      <c r="FK130" s="49"/>
      <c r="FL130" s="49"/>
      <c r="FM130" s="49"/>
      <c r="FN130" s="49"/>
      <c r="FO130" s="49"/>
      <c r="FP130" s="49"/>
      <c r="FQ130" s="49"/>
      <c r="FR130" s="49"/>
      <c r="FS130" s="49"/>
      <c r="FT130" s="49"/>
      <c r="FU130" s="49"/>
      <c r="FV130" s="49"/>
      <c r="FW130" s="49"/>
      <c r="FX130" s="49"/>
      <c r="FY130" s="49"/>
      <c r="FZ130" s="49"/>
      <c r="GA130" s="49"/>
      <c r="GB130" s="49"/>
      <c r="GC130" s="49"/>
      <c r="GD130" s="49"/>
      <c r="GE130" s="49"/>
      <c r="GF130" s="49"/>
      <c r="GG130" s="49"/>
      <c r="GH130" s="49"/>
      <c r="GI130" s="49"/>
      <c r="GJ130" s="49"/>
      <c r="GK130" s="49"/>
      <c r="GL130" s="49"/>
      <c r="GM130" s="49"/>
      <c r="GN130" s="49"/>
      <c r="GO130" s="49"/>
      <c r="GP130" s="49"/>
      <c r="GQ130" s="49"/>
      <c r="GR130" s="49"/>
      <c r="GS130" s="49"/>
      <c r="GT130" s="49"/>
      <c r="GU130" s="49"/>
      <c r="GV130" s="49"/>
      <c r="GW130" s="49"/>
      <c r="GX130" s="49"/>
      <c r="GY130" s="49"/>
      <c r="GZ130" s="49"/>
      <c r="HA130" s="49"/>
      <c r="HB130" s="49"/>
      <c r="HC130" s="49"/>
      <c r="HD130" s="49"/>
      <c r="HE130" s="49"/>
      <c r="HF130" s="49"/>
      <c r="HG130" s="49"/>
      <c r="HH130" s="49"/>
      <c r="HI130" s="49"/>
      <c r="HJ130" s="49"/>
      <c r="HK130" s="49"/>
      <c r="HL130" s="49"/>
      <c r="HM130" s="49"/>
      <c r="HN130" s="49"/>
      <c r="HO130" s="49"/>
      <c r="HP130" s="49"/>
      <c r="HQ130" s="49"/>
      <c r="HR130" s="49"/>
      <c r="HS130" s="49"/>
      <c r="HT130" s="49"/>
      <c r="HU130" s="49"/>
      <c r="HV130" s="49"/>
      <c r="HW130" s="49"/>
      <c r="HX130" s="49"/>
      <c r="HY130" s="49"/>
      <c r="HZ130" s="49"/>
      <c r="IA130" s="49"/>
      <c r="IB130" s="49"/>
      <c r="IC130" s="49"/>
      <c r="ID130" s="49"/>
      <c r="IE130" s="49"/>
      <c r="IF130" s="49"/>
      <c r="IG130" s="49"/>
      <c r="IH130" s="49"/>
      <c r="II130" s="49"/>
      <c r="IJ130" s="49"/>
      <c r="IK130" s="49"/>
      <c r="IL130" s="49"/>
      <c r="IM130" s="49"/>
      <c r="IN130" s="49"/>
      <c r="IO130" s="49"/>
      <c r="IP130" s="49"/>
      <c r="IQ130" s="49"/>
      <c r="IR130" s="49"/>
      <c r="IS130" s="49"/>
      <c r="IT130" s="49"/>
      <c r="IU130" s="49"/>
      <c r="IV130" s="49"/>
      <c r="IW130" s="49"/>
      <c r="IX130" s="49"/>
      <c r="IY130" s="49"/>
      <c r="IZ130" s="49"/>
      <c r="JA130" s="49"/>
      <c r="JB130" s="49"/>
      <c r="JC130" s="49"/>
      <c r="JD130" s="49"/>
      <c r="JE130" s="49"/>
      <c r="JF130" s="49"/>
      <c r="JG130" s="49"/>
      <c r="JH130" s="49"/>
      <c r="JI130" s="49"/>
      <c r="JJ130" s="49"/>
      <c r="JK130" s="49"/>
    </row>
    <row r="131" spans="2:271" x14ac:dyDescent="0.2">
      <c r="B131" s="156"/>
      <c r="C131" s="156"/>
      <c r="D131" s="156"/>
      <c r="E131" s="156"/>
      <c r="F131" s="156"/>
      <c r="G131" s="156"/>
      <c r="H131" s="156"/>
      <c r="I131" s="156"/>
      <c r="EA131" s="49"/>
      <c r="EB131" s="49"/>
      <c r="EC131" s="49"/>
      <c r="ED131" s="49"/>
      <c r="EE131" s="49"/>
      <c r="EF131" s="49"/>
      <c r="EG131" s="49"/>
      <c r="EH131" s="49"/>
      <c r="EI131" s="49"/>
      <c r="EJ131" s="49"/>
      <c r="EK131" s="49"/>
      <c r="EL131" s="49"/>
      <c r="EM131" s="49"/>
      <c r="EN131" s="49"/>
      <c r="EO131" s="49"/>
      <c r="EP131" s="49"/>
      <c r="EQ131" s="49"/>
      <c r="ER131" s="49"/>
      <c r="ES131" s="49"/>
      <c r="ET131" s="49"/>
      <c r="EU131" s="49"/>
      <c r="EV131" s="49"/>
      <c r="EW131" s="49"/>
      <c r="EX131" s="49"/>
      <c r="EY131" s="49"/>
      <c r="EZ131" s="49"/>
      <c r="FA131" s="49"/>
      <c r="FB131" s="49"/>
      <c r="FC131" s="49"/>
      <c r="FD131" s="49"/>
      <c r="FE131" s="49"/>
      <c r="FF131" s="49"/>
      <c r="FG131" s="49"/>
      <c r="FH131" s="49"/>
      <c r="FI131" s="49"/>
      <c r="FJ131" s="49"/>
      <c r="FK131" s="49"/>
      <c r="FL131" s="49"/>
      <c r="FM131" s="49"/>
      <c r="FN131" s="49"/>
      <c r="FO131" s="49"/>
      <c r="FP131" s="49"/>
      <c r="FQ131" s="49"/>
      <c r="FR131" s="49"/>
      <c r="FS131" s="49"/>
      <c r="FT131" s="49"/>
      <c r="FU131" s="49"/>
      <c r="FV131" s="49"/>
      <c r="FW131" s="49"/>
      <c r="FX131" s="49"/>
      <c r="FY131" s="49"/>
      <c r="FZ131" s="49"/>
      <c r="GA131" s="49"/>
      <c r="GB131" s="49"/>
      <c r="GC131" s="49"/>
      <c r="GD131" s="49"/>
      <c r="GE131" s="49"/>
      <c r="GF131" s="49"/>
      <c r="GG131" s="49"/>
      <c r="GH131" s="49"/>
      <c r="GI131" s="49"/>
      <c r="GJ131" s="49"/>
      <c r="GK131" s="49"/>
      <c r="GL131" s="49"/>
      <c r="GM131" s="49"/>
      <c r="GN131" s="49"/>
      <c r="GO131" s="49"/>
      <c r="GP131" s="49"/>
      <c r="GQ131" s="49"/>
      <c r="GR131" s="49"/>
      <c r="GS131" s="49"/>
      <c r="GT131" s="49"/>
      <c r="GU131" s="49"/>
      <c r="GV131" s="49"/>
      <c r="GW131" s="49"/>
      <c r="GX131" s="49"/>
      <c r="GY131" s="49"/>
      <c r="GZ131" s="49"/>
      <c r="HA131" s="49"/>
      <c r="HB131" s="49"/>
      <c r="HC131" s="49"/>
      <c r="HD131" s="49"/>
      <c r="HE131" s="49"/>
      <c r="HF131" s="49"/>
      <c r="HG131" s="49"/>
      <c r="HH131" s="49"/>
      <c r="HI131" s="49"/>
      <c r="HJ131" s="49"/>
      <c r="HK131" s="49"/>
      <c r="HL131" s="49"/>
      <c r="HM131" s="49"/>
      <c r="HN131" s="49"/>
      <c r="HO131" s="49"/>
      <c r="HP131" s="49"/>
      <c r="HQ131" s="49"/>
      <c r="HR131" s="49"/>
      <c r="HS131" s="49"/>
      <c r="HT131" s="49"/>
      <c r="HU131" s="49"/>
      <c r="HV131" s="49"/>
      <c r="HW131" s="49"/>
      <c r="HX131" s="49"/>
      <c r="HY131" s="49"/>
      <c r="HZ131" s="49"/>
      <c r="IA131" s="49"/>
      <c r="IB131" s="49"/>
      <c r="IC131" s="49"/>
      <c r="ID131" s="49"/>
      <c r="IE131" s="49"/>
      <c r="IF131" s="49"/>
      <c r="IG131" s="49"/>
      <c r="IH131" s="49"/>
      <c r="II131" s="49"/>
      <c r="IJ131" s="49"/>
      <c r="IK131" s="49"/>
      <c r="IL131" s="49"/>
      <c r="IM131" s="49"/>
      <c r="IN131" s="49"/>
      <c r="IO131" s="49"/>
      <c r="IP131" s="49"/>
      <c r="IQ131" s="49"/>
      <c r="IR131" s="49"/>
      <c r="IS131" s="49"/>
      <c r="IT131" s="49"/>
      <c r="IU131" s="49"/>
      <c r="IV131" s="49"/>
      <c r="IW131" s="49"/>
      <c r="IX131" s="49"/>
      <c r="IY131" s="49"/>
      <c r="IZ131" s="49"/>
      <c r="JA131" s="49"/>
      <c r="JB131" s="49"/>
      <c r="JC131" s="49"/>
      <c r="JD131" s="49"/>
      <c r="JE131" s="49"/>
      <c r="JF131" s="49"/>
      <c r="JG131" s="49"/>
      <c r="JH131" s="49"/>
      <c r="JI131" s="49"/>
      <c r="JJ131" s="49"/>
      <c r="JK131" s="49"/>
    </row>
    <row r="132" spans="2:271" x14ac:dyDescent="0.2">
      <c r="B132" s="156"/>
      <c r="C132" s="156"/>
      <c r="D132" s="264"/>
      <c r="E132" s="264"/>
      <c r="F132" s="264"/>
      <c r="G132" s="264"/>
      <c r="H132" s="264"/>
      <c r="I132" s="156"/>
      <c r="EA132" s="49"/>
      <c r="EB132" s="49"/>
      <c r="EC132" s="49"/>
      <c r="ED132" s="49"/>
      <c r="EE132" s="49"/>
      <c r="EF132" s="49"/>
      <c r="EG132" s="49"/>
      <c r="EH132" s="49"/>
      <c r="EI132" s="49"/>
      <c r="EJ132" s="49"/>
      <c r="EK132" s="49"/>
      <c r="EL132" s="49"/>
      <c r="EM132" s="49"/>
      <c r="EN132" s="49"/>
      <c r="EO132" s="49"/>
      <c r="EP132" s="49"/>
      <c r="EQ132" s="49"/>
      <c r="ER132" s="49"/>
      <c r="ES132" s="49"/>
      <c r="ET132" s="49"/>
      <c r="EU132" s="49"/>
      <c r="EV132" s="49"/>
      <c r="EW132" s="49"/>
      <c r="EX132" s="49"/>
      <c r="EY132" s="49"/>
      <c r="EZ132" s="49"/>
      <c r="FA132" s="49"/>
      <c r="FB132" s="49"/>
      <c r="FC132" s="49"/>
      <c r="FD132" s="49"/>
      <c r="FE132" s="49"/>
      <c r="FF132" s="49"/>
      <c r="FG132" s="49"/>
      <c r="FH132" s="49"/>
      <c r="FI132" s="49"/>
      <c r="FJ132" s="49"/>
      <c r="FK132" s="49"/>
      <c r="FL132" s="49"/>
      <c r="FM132" s="49"/>
      <c r="FN132" s="49"/>
      <c r="FO132" s="49"/>
      <c r="FP132" s="49"/>
      <c r="FQ132" s="49"/>
      <c r="FR132" s="49"/>
      <c r="FS132" s="49"/>
      <c r="FT132" s="49"/>
      <c r="FU132" s="49"/>
      <c r="FV132" s="49"/>
      <c r="FW132" s="49"/>
      <c r="FX132" s="49"/>
      <c r="FY132" s="49"/>
      <c r="FZ132" s="49"/>
      <c r="GA132" s="49"/>
      <c r="GB132" s="49"/>
      <c r="GC132" s="49"/>
      <c r="GD132" s="49"/>
      <c r="GE132" s="49"/>
      <c r="GF132" s="49"/>
      <c r="GG132" s="49"/>
      <c r="GH132" s="49"/>
      <c r="GI132" s="49"/>
      <c r="GJ132" s="49"/>
      <c r="GK132" s="49"/>
      <c r="GL132" s="49"/>
      <c r="GM132" s="49"/>
      <c r="GN132" s="49"/>
      <c r="GO132" s="49"/>
      <c r="GP132" s="49"/>
      <c r="GQ132" s="49"/>
      <c r="GR132" s="49"/>
      <c r="GS132" s="49"/>
      <c r="GT132" s="49"/>
      <c r="GU132" s="49"/>
      <c r="GV132" s="49"/>
      <c r="GW132" s="49"/>
      <c r="GX132" s="49"/>
      <c r="GY132" s="49"/>
      <c r="GZ132" s="49"/>
      <c r="HA132" s="49"/>
      <c r="HB132" s="49"/>
      <c r="HC132" s="49"/>
      <c r="HD132" s="49"/>
      <c r="HE132" s="49"/>
      <c r="HF132" s="49"/>
      <c r="HG132" s="49"/>
      <c r="HH132" s="49"/>
      <c r="HI132" s="49"/>
      <c r="HJ132" s="49"/>
      <c r="HK132" s="49"/>
      <c r="HL132" s="49"/>
      <c r="HM132" s="49"/>
      <c r="HN132" s="49"/>
      <c r="HO132" s="49"/>
      <c r="HP132" s="49"/>
      <c r="HQ132" s="49"/>
      <c r="HR132" s="49"/>
      <c r="HS132" s="49"/>
      <c r="HT132" s="49"/>
      <c r="HU132" s="49"/>
      <c r="HV132" s="49"/>
      <c r="HW132" s="49"/>
      <c r="HX132" s="49"/>
      <c r="HY132" s="49"/>
      <c r="HZ132" s="49"/>
      <c r="IA132" s="49"/>
      <c r="IB132" s="49"/>
      <c r="IC132" s="49"/>
      <c r="ID132" s="49"/>
      <c r="IE132" s="49"/>
      <c r="IF132" s="49"/>
      <c r="IG132" s="49"/>
      <c r="IH132" s="49"/>
      <c r="II132" s="49"/>
      <c r="IJ132" s="49"/>
      <c r="IK132" s="49"/>
      <c r="IL132" s="49"/>
      <c r="IM132" s="49"/>
      <c r="IN132" s="49"/>
      <c r="IO132" s="49"/>
      <c r="IP132" s="49"/>
      <c r="IQ132" s="49"/>
      <c r="IR132" s="49"/>
      <c r="IS132" s="49"/>
      <c r="IT132" s="49"/>
      <c r="IU132" s="49"/>
      <c r="IV132" s="49"/>
      <c r="IW132" s="49"/>
      <c r="IX132" s="49"/>
      <c r="IY132" s="49"/>
      <c r="IZ132" s="49"/>
      <c r="JA132" s="49"/>
      <c r="JB132" s="49"/>
      <c r="JC132" s="49"/>
      <c r="JD132" s="49"/>
      <c r="JE132" s="49"/>
      <c r="JF132" s="49"/>
      <c r="JG132" s="49"/>
      <c r="JH132" s="49"/>
      <c r="JI132" s="49"/>
      <c r="JJ132" s="49"/>
      <c r="JK132" s="49"/>
    </row>
    <row r="133" spans="2:271" x14ac:dyDescent="0.2">
      <c r="B133" s="156"/>
      <c r="C133" s="156"/>
      <c r="D133" s="265"/>
      <c r="E133" s="265"/>
      <c r="F133" s="265"/>
      <c r="G133" s="265"/>
      <c r="H133" s="265"/>
      <c r="I133" s="156"/>
      <c r="EA133" s="49"/>
      <c r="EB133" s="49"/>
      <c r="EC133" s="49"/>
      <c r="ED133" s="49"/>
      <c r="EE133" s="49"/>
      <c r="EF133" s="49"/>
      <c r="EG133" s="49"/>
      <c r="EH133" s="49"/>
      <c r="EI133" s="49"/>
      <c r="EJ133" s="49"/>
      <c r="EK133" s="49"/>
      <c r="EL133" s="49"/>
      <c r="EM133" s="49"/>
      <c r="EN133" s="49"/>
      <c r="EO133" s="49"/>
      <c r="EP133" s="49"/>
      <c r="EQ133" s="49"/>
      <c r="ER133" s="49"/>
      <c r="ES133" s="49"/>
      <c r="ET133" s="49"/>
      <c r="EU133" s="49"/>
      <c r="EV133" s="49"/>
      <c r="EW133" s="49"/>
      <c r="EX133" s="49"/>
      <c r="EY133" s="49"/>
      <c r="EZ133" s="49"/>
      <c r="FA133" s="49"/>
      <c r="FB133" s="49"/>
      <c r="FC133" s="49"/>
      <c r="FD133" s="49"/>
      <c r="FE133" s="49"/>
      <c r="FF133" s="49"/>
      <c r="FG133" s="49"/>
      <c r="FH133" s="49"/>
      <c r="FI133" s="49"/>
      <c r="FJ133" s="49"/>
      <c r="FK133" s="49"/>
      <c r="FL133" s="49"/>
      <c r="FM133" s="49"/>
      <c r="FN133" s="49"/>
      <c r="FO133" s="49"/>
      <c r="FP133" s="49"/>
      <c r="FQ133" s="49"/>
      <c r="FR133" s="49"/>
      <c r="FS133" s="49"/>
      <c r="FT133" s="49"/>
      <c r="FU133" s="49"/>
      <c r="FV133" s="49"/>
      <c r="FW133" s="49"/>
      <c r="FX133" s="49"/>
      <c r="FY133" s="49"/>
      <c r="FZ133" s="49"/>
      <c r="GA133" s="49"/>
      <c r="GB133" s="49"/>
      <c r="GC133" s="49"/>
      <c r="GD133" s="49"/>
      <c r="GE133" s="49"/>
      <c r="GF133" s="49"/>
      <c r="GG133" s="49"/>
      <c r="GH133" s="49"/>
      <c r="GI133" s="49"/>
      <c r="GJ133" s="49"/>
      <c r="GK133" s="49"/>
      <c r="GL133" s="49"/>
      <c r="GM133" s="49"/>
      <c r="GN133" s="49"/>
      <c r="GO133" s="49"/>
      <c r="GP133" s="49"/>
      <c r="GQ133" s="49"/>
      <c r="GR133" s="49"/>
      <c r="GS133" s="49"/>
      <c r="GT133" s="49"/>
      <c r="GU133" s="49"/>
      <c r="GV133" s="49"/>
      <c r="GW133" s="49"/>
      <c r="GX133" s="49"/>
      <c r="GY133" s="49"/>
      <c r="GZ133" s="49"/>
      <c r="HA133" s="49"/>
      <c r="HB133" s="49"/>
      <c r="HC133" s="49"/>
      <c r="HD133" s="49"/>
      <c r="HE133" s="49"/>
      <c r="HF133" s="49"/>
      <c r="HG133" s="49"/>
      <c r="HH133" s="49"/>
      <c r="HI133" s="49"/>
      <c r="HJ133" s="49"/>
      <c r="HK133" s="49"/>
      <c r="HL133" s="49"/>
      <c r="HM133" s="49"/>
      <c r="HN133" s="49"/>
      <c r="HO133" s="49"/>
      <c r="HP133" s="49"/>
      <c r="HQ133" s="49"/>
      <c r="HR133" s="49"/>
      <c r="HS133" s="49"/>
      <c r="HT133" s="49"/>
      <c r="HU133" s="49"/>
      <c r="HV133" s="49"/>
      <c r="HW133" s="49"/>
      <c r="HX133" s="49"/>
      <c r="HY133" s="49"/>
      <c r="HZ133" s="49"/>
      <c r="IA133" s="49"/>
      <c r="IB133" s="49"/>
      <c r="IC133" s="49"/>
      <c r="ID133" s="49"/>
      <c r="IE133" s="49"/>
      <c r="IF133" s="49"/>
      <c r="IG133" s="49"/>
      <c r="IH133" s="49"/>
      <c r="II133" s="49"/>
      <c r="IJ133" s="49"/>
      <c r="IK133" s="49"/>
      <c r="IL133" s="49"/>
      <c r="IM133" s="49"/>
      <c r="IN133" s="49"/>
      <c r="IO133" s="49"/>
      <c r="IP133" s="49"/>
      <c r="IQ133" s="49"/>
      <c r="IR133" s="49"/>
      <c r="IS133" s="49"/>
      <c r="IT133" s="49"/>
      <c r="IU133" s="49"/>
      <c r="IV133" s="49"/>
      <c r="IW133" s="49"/>
      <c r="IX133" s="49"/>
      <c r="IY133" s="49"/>
      <c r="IZ133" s="49"/>
      <c r="JA133" s="49"/>
      <c r="JB133" s="49"/>
      <c r="JC133" s="49"/>
      <c r="JD133" s="49"/>
      <c r="JE133" s="49"/>
      <c r="JF133" s="49"/>
      <c r="JG133" s="49"/>
      <c r="JH133" s="49"/>
      <c r="JI133" s="49"/>
      <c r="JJ133" s="49"/>
      <c r="JK133" s="49"/>
    </row>
    <row r="134" spans="2:271" x14ac:dyDescent="0.2">
      <c r="B134" s="156"/>
      <c r="C134" s="156"/>
      <c r="D134" s="265"/>
      <c r="E134" s="265"/>
      <c r="F134" s="265"/>
      <c r="G134" s="265"/>
      <c r="H134" s="265"/>
      <c r="I134" s="156"/>
      <c r="EA134" s="49"/>
      <c r="EB134" s="49"/>
      <c r="EC134" s="49"/>
      <c r="ED134" s="49"/>
      <c r="EE134" s="49"/>
      <c r="EF134" s="49"/>
      <c r="EG134" s="49"/>
      <c r="EH134" s="49"/>
      <c r="EI134" s="49"/>
      <c r="EJ134" s="49"/>
      <c r="EK134" s="49"/>
      <c r="EL134" s="49"/>
      <c r="EM134" s="49"/>
      <c r="EN134" s="49"/>
      <c r="EO134" s="49"/>
      <c r="EP134" s="49"/>
      <c r="EQ134" s="49"/>
      <c r="ER134" s="49"/>
      <c r="ES134" s="49"/>
      <c r="ET134" s="49"/>
      <c r="EU134" s="49"/>
      <c r="EV134" s="49"/>
      <c r="EW134" s="49"/>
      <c r="EX134" s="49"/>
      <c r="EY134" s="49"/>
      <c r="EZ134" s="49"/>
      <c r="FA134" s="49"/>
      <c r="FB134" s="49"/>
      <c r="FC134" s="49"/>
      <c r="FD134" s="49"/>
      <c r="FE134" s="49"/>
      <c r="FF134" s="49"/>
      <c r="FG134" s="49"/>
      <c r="FH134" s="49"/>
      <c r="FI134" s="49"/>
      <c r="FJ134" s="49"/>
      <c r="FK134" s="49"/>
      <c r="FL134" s="49"/>
      <c r="FM134" s="49"/>
      <c r="FN134" s="49"/>
      <c r="FO134" s="49"/>
      <c r="FP134" s="49"/>
      <c r="FQ134" s="49"/>
      <c r="FR134" s="49"/>
      <c r="FS134" s="49"/>
      <c r="FT134" s="49"/>
      <c r="FU134" s="49"/>
      <c r="FV134" s="49"/>
      <c r="FW134" s="49"/>
      <c r="FX134" s="49"/>
      <c r="FY134" s="49"/>
      <c r="FZ134" s="49"/>
      <c r="GA134" s="49"/>
      <c r="GB134" s="49"/>
      <c r="GC134" s="49"/>
      <c r="GD134" s="49"/>
      <c r="GE134" s="49"/>
      <c r="GF134" s="49"/>
      <c r="GG134" s="49"/>
      <c r="GH134" s="49"/>
      <c r="GI134" s="49"/>
      <c r="GJ134" s="49"/>
      <c r="GK134" s="49"/>
      <c r="GL134" s="49"/>
      <c r="GM134" s="49"/>
      <c r="GN134" s="49"/>
      <c r="GO134" s="49"/>
      <c r="GP134" s="49"/>
      <c r="GQ134" s="49"/>
      <c r="GR134" s="49"/>
      <c r="GS134" s="49"/>
      <c r="GT134" s="49"/>
      <c r="GU134" s="49"/>
      <c r="GV134" s="49"/>
      <c r="GW134" s="49"/>
      <c r="GX134" s="49"/>
      <c r="GY134" s="49"/>
      <c r="GZ134" s="49"/>
      <c r="HA134" s="49"/>
      <c r="HB134" s="49"/>
      <c r="HC134" s="49"/>
      <c r="HD134" s="49"/>
      <c r="HE134" s="49"/>
      <c r="HF134" s="49"/>
      <c r="HG134" s="49"/>
      <c r="HH134" s="49"/>
      <c r="HI134" s="49"/>
      <c r="HJ134" s="49"/>
      <c r="HK134" s="49"/>
      <c r="HL134" s="49"/>
      <c r="HM134" s="49"/>
      <c r="HN134" s="49"/>
      <c r="HO134" s="49"/>
      <c r="HP134" s="49"/>
      <c r="HQ134" s="49"/>
      <c r="HR134" s="49"/>
      <c r="HS134" s="49"/>
      <c r="HT134" s="49"/>
      <c r="HU134" s="49"/>
      <c r="HV134" s="49"/>
      <c r="HW134" s="49"/>
      <c r="HX134" s="49"/>
      <c r="HY134" s="49"/>
      <c r="HZ134" s="49"/>
      <c r="IA134" s="49"/>
      <c r="IB134" s="49"/>
      <c r="IC134" s="49"/>
      <c r="ID134" s="49"/>
      <c r="IE134" s="49"/>
      <c r="IF134" s="49"/>
      <c r="IG134" s="49"/>
      <c r="IH134" s="49"/>
      <c r="II134" s="49"/>
      <c r="IJ134" s="49"/>
      <c r="IK134" s="49"/>
      <c r="IL134" s="49"/>
      <c r="IM134" s="49"/>
      <c r="IN134" s="49"/>
      <c r="IO134" s="49"/>
      <c r="IP134" s="49"/>
      <c r="IQ134" s="49"/>
      <c r="IR134" s="49"/>
      <c r="IS134" s="49"/>
      <c r="IT134" s="49"/>
      <c r="IU134" s="49"/>
      <c r="IV134" s="49"/>
      <c r="IW134" s="49"/>
      <c r="IX134" s="49"/>
      <c r="IY134" s="49"/>
      <c r="IZ134" s="49"/>
      <c r="JA134" s="49"/>
      <c r="JB134" s="49"/>
      <c r="JC134" s="49"/>
      <c r="JD134" s="49"/>
      <c r="JE134" s="49"/>
      <c r="JF134" s="49"/>
      <c r="JG134" s="49"/>
      <c r="JH134" s="49"/>
      <c r="JI134" s="49"/>
      <c r="JJ134" s="49"/>
      <c r="JK134" s="49"/>
    </row>
    <row r="135" spans="2:271" x14ac:dyDescent="0.2">
      <c r="B135" s="156"/>
      <c r="C135" s="156"/>
      <c r="D135" s="265"/>
      <c r="E135" s="265"/>
      <c r="F135" s="265"/>
      <c r="G135" s="265"/>
      <c r="H135" s="265"/>
      <c r="I135" s="156"/>
      <c r="EA135" s="49"/>
      <c r="EB135" s="49"/>
      <c r="EC135" s="49"/>
      <c r="ED135" s="49"/>
      <c r="EE135" s="49"/>
      <c r="EF135" s="49"/>
      <c r="EG135" s="49"/>
      <c r="EH135" s="49"/>
      <c r="EI135" s="49"/>
      <c r="EJ135" s="49"/>
      <c r="EK135" s="49"/>
      <c r="EL135" s="49"/>
      <c r="EM135" s="49"/>
      <c r="EN135" s="49"/>
      <c r="EO135" s="49"/>
      <c r="EP135" s="49"/>
      <c r="EQ135" s="49"/>
      <c r="ER135" s="49"/>
      <c r="ES135" s="49"/>
      <c r="ET135" s="49"/>
      <c r="EU135" s="49"/>
      <c r="EV135" s="49"/>
      <c r="EW135" s="49"/>
      <c r="EX135" s="49"/>
      <c r="EY135" s="49"/>
      <c r="EZ135" s="49"/>
      <c r="FA135" s="49"/>
      <c r="FB135" s="49"/>
      <c r="FC135" s="49"/>
      <c r="FD135" s="49"/>
      <c r="FE135" s="49"/>
      <c r="FF135" s="49"/>
      <c r="FG135" s="49"/>
      <c r="FH135" s="49"/>
      <c r="FI135" s="49"/>
      <c r="FJ135" s="49"/>
      <c r="FK135" s="49"/>
      <c r="FL135" s="49"/>
      <c r="FM135" s="49"/>
      <c r="FN135" s="49"/>
      <c r="FO135" s="49"/>
      <c r="FP135" s="49"/>
      <c r="FQ135" s="49"/>
      <c r="FR135" s="49"/>
      <c r="FS135" s="49"/>
      <c r="FT135" s="49"/>
      <c r="FU135" s="49"/>
      <c r="FV135" s="49"/>
      <c r="FW135" s="49"/>
      <c r="FX135" s="49"/>
      <c r="FY135" s="49"/>
      <c r="FZ135" s="49"/>
      <c r="GA135" s="49"/>
      <c r="GB135" s="49"/>
      <c r="GC135" s="49"/>
      <c r="GD135" s="49"/>
      <c r="GE135" s="49"/>
      <c r="GF135" s="49"/>
      <c r="GG135" s="49"/>
      <c r="GH135" s="49"/>
      <c r="GI135" s="49"/>
      <c r="GJ135" s="49"/>
      <c r="GK135" s="49"/>
      <c r="GL135" s="49"/>
      <c r="GM135" s="49"/>
      <c r="GN135" s="49"/>
      <c r="GO135" s="49"/>
      <c r="GP135" s="49"/>
      <c r="GQ135" s="49"/>
      <c r="GR135" s="49"/>
      <c r="GS135" s="49"/>
      <c r="GT135" s="49"/>
      <c r="GU135" s="49"/>
      <c r="GV135" s="49"/>
      <c r="GW135" s="49"/>
      <c r="GX135" s="49"/>
      <c r="GY135" s="49"/>
      <c r="GZ135" s="49"/>
      <c r="HA135" s="49"/>
      <c r="HB135" s="49"/>
      <c r="HC135" s="49"/>
      <c r="HD135" s="49"/>
      <c r="HE135" s="49"/>
      <c r="HF135" s="49"/>
      <c r="HG135" s="49"/>
      <c r="HH135" s="49"/>
      <c r="HI135" s="49"/>
      <c r="HJ135" s="49"/>
      <c r="HK135" s="49"/>
      <c r="HL135" s="49"/>
      <c r="HM135" s="49"/>
      <c r="HN135" s="49"/>
      <c r="HO135" s="49"/>
      <c r="HP135" s="49"/>
      <c r="HQ135" s="49"/>
      <c r="HR135" s="49"/>
      <c r="HS135" s="49"/>
      <c r="HT135" s="49"/>
      <c r="HU135" s="49"/>
      <c r="HV135" s="49"/>
      <c r="HW135" s="49"/>
      <c r="HX135" s="49"/>
      <c r="HY135" s="49"/>
      <c r="HZ135" s="49"/>
      <c r="IA135" s="49"/>
      <c r="IB135" s="49"/>
      <c r="IC135" s="49"/>
      <c r="ID135" s="49"/>
      <c r="IE135" s="49"/>
      <c r="IF135" s="49"/>
      <c r="IG135" s="49"/>
      <c r="IH135" s="49"/>
      <c r="II135" s="49"/>
      <c r="IJ135" s="49"/>
      <c r="IK135" s="49"/>
      <c r="IL135" s="49"/>
      <c r="IM135" s="49"/>
      <c r="IN135" s="49"/>
      <c r="IO135" s="49"/>
      <c r="IP135" s="49"/>
      <c r="IQ135" s="49"/>
      <c r="IR135" s="49"/>
      <c r="IS135" s="49"/>
      <c r="IT135" s="49"/>
      <c r="IU135" s="49"/>
      <c r="IV135" s="49"/>
      <c r="IW135" s="49"/>
      <c r="IX135" s="49"/>
      <c r="IY135" s="49"/>
      <c r="IZ135" s="49"/>
      <c r="JA135" s="49"/>
      <c r="JB135" s="49"/>
      <c r="JC135" s="49"/>
      <c r="JD135" s="49"/>
      <c r="JE135" s="49"/>
      <c r="JF135" s="49"/>
      <c r="JG135" s="49"/>
      <c r="JH135" s="49"/>
      <c r="JI135" s="49"/>
      <c r="JJ135" s="49"/>
      <c r="JK135" s="49"/>
    </row>
    <row r="136" spans="2:271" x14ac:dyDescent="0.2">
      <c r="B136" s="156"/>
      <c r="C136" s="156"/>
      <c r="D136" s="265"/>
      <c r="E136" s="265"/>
      <c r="F136" s="265"/>
      <c r="G136" s="265"/>
      <c r="H136" s="265"/>
      <c r="I136" s="156"/>
      <c r="EA136" s="49"/>
      <c r="EB136" s="49"/>
      <c r="EC136" s="49"/>
      <c r="ED136" s="49"/>
      <c r="EE136" s="49"/>
      <c r="EF136" s="49"/>
      <c r="EG136" s="49"/>
      <c r="EH136" s="49"/>
      <c r="EI136" s="49"/>
      <c r="EJ136" s="49"/>
      <c r="EK136" s="49"/>
      <c r="EL136" s="49"/>
      <c r="EM136" s="49"/>
      <c r="EN136" s="49"/>
      <c r="EO136" s="49"/>
      <c r="EP136" s="49"/>
      <c r="EQ136" s="49"/>
      <c r="ER136" s="49"/>
      <c r="ES136" s="49"/>
      <c r="ET136" s="49"/>
      <c r="EU136" s="49"/>
      <c r="EV136" s="49"/>
      <c r="EW136" s="49"/>
      <c r="EX136" s="49"/>
      <c r="EY136" s="49"/>
      <c r="EZ136" s="49"/>
      <c r="FA136" s="49"/>
      <c r="FB136" s="49"/>
      <c r="FC136" s="49"/>
      <c r="FD136" s="49"/>
      <c r="FE136" s="49"/>
      <c r="FF136" s="49"/>
      <c r="FG136" s="49"/>
      <c r="FH136" s="49"/>
      <c r="FI136" s="49"/>
      <c r="FJ136" s="49"/>
      <c r="FK136" s="49"/>
      <c r="FL136" s="49"/>
      <c r="FM136" s="49"/>
      <c r="FN136" s="49"/>
      <c r="FO136" s="49"/>
      <c r="FP136" s="49"/>
      <c r="FQ136" s="49"/>
      <c r="FR136" s="49"/>
      <c r="FS136" s="49"/>
      <c r="FT136" s="49"/>
      <c r="FU136" s="49"/>
      <c r="FV136" s="49"/>
      <c r="FW136" s="49"/>
      <c r="FX136" s="49"/>
      <c r="FY136" s="49"/>
      <c r="FZ136" s="49"/>
      <c r="GA136" s="49"/>
      <c r="GB136" s="49"/>
      <c r="GC136" s="49"/>
      <c r="GD136" s="49"/>
      <c r="GE136" s="49"/>
      <c r="GF136" s="49"/>
      <c r="GG136" s="49"/>
      <c r="GH136" s="49"/>
      <c r="GI136" s="49"/>
      <c r="GJ136" s="49"/>
      <c r="GK136" s="49"/>
      <c r="GL136" s="49"/>
      <c r="GM136" s="49"/>
      <c r="GN136" s="49"/>
      <c r="GO136" s="49"/>
      <c r="GP136" s="49"/>
      <c r="GQ136" s="49"/>
      <c r="GR136" s="49"/>
      <c r="GS136" s="49"/>
      <c r="GT136" s="49"/>
      <c r="GU136" s="49"/>
      <c r="GV136" s="49"/>
      <c r="GW136" s="49"/>
      <c r="GX136" s="49"/>
      <c r="GY136" s="49"/>
      <c r="GZ136" s="49"/>
      <c r="HA136" s="49"/>
      <c r="HB136" s="49"/>
      <c r="HC136" s="49"/>
      <c r="HD136" s="49"/>
      <c r="HE136" s="49"/>
      <c r="HF136" s="49"/>
      <c r="HG136" s="49"/>
      <c r="HH136" s="49"/>
      <c r="HI136" s="49"/>
      <c r="HJ136" s="49"/>
      <c r="HK136" s="49"/>
      <c r="HL136" s="49"/>
      <c r="HM136" s="49"/>
      <c r="HN136" s="49"/>
      <c r="HO136" s="49"/>
      <c r="HP136" s="49"/>
      <c r="HQ136" s="49"/>
      <c r="HR136" s="49"/>
      <c r="HS136" s="49"/>
      <c r="HT136" s="49"/>
      <c r="HU136" s="49"/>
      <c r="HV136" s="49"/>
      <c r="HW136" s="49"/>
      <c r="HX136" s="49"/>
      <c r="HY136" s="49"/>
      <c r="HZ136" s="49"/>
      <c r="IA136" s="49"/>
      <c r="IB136" s="49"/>
      <c r="IC136" s="49"/>
      <c r="ID136" s="49"/>
      <c r="IE136" s="49"/>
      <c r="IF136" s="49"/>
      <c r="IG136" s="49"/>
      <c r="IH136" s="49"/>
      <c r="II136" s="49"/>
      <c r="IJ136" s="49"/>
      <c r="IK136" s="49"/>
      <c r="IL136" s="49"/>
      <c r="IM136" s="49"/>
      <c r="IN136" s="49"/>
      <c r="IO136" s="49"/>
      <c r="IP136" s="49"/>
      <c r="IQ136" s="49"/>
      <c r="IR136" s="49"/>
      <c r="IS136" s="49"/>
      <c r="IT136" s="49"/>
      <c r="IU136" s="49"/>
      <c r="IV136" s="49"/>
      <c r="IW136" s="49"/>
      <c r="IX136" s="49"/>
      <c r="IY136" s="49"/>
      <c r="IZ136" s="49"/>
      <c r="JA136" s="49"/>
      <c r="JB136" s="49"/>
      <c r="JC136" s="49"/>
      <c r="JD136" s="49"/>
      <c r="JE136" s="49"/>
      <c r="JF136" s="49"/>
      <c r="JG136" s="49"/>
      <c r="JH136" s="49"/>
      <c r="JI136" s="49"/>
      <c r="JJ136" s="49"/>
      <c r="JK136" s="49"/>
    </row>
    <row r="137" spans="2:271" x14ac:dyDescent="0.2">
      <c r="B137" s="156"/>
      <c r="C137" s="156"/>
      <c r="D137" s="247"/>
      <c r="E137" s="247"/>
      <c r="F137" s="247"/>
      <c r="G137" s="247"/>
      <c r="H137" s="247"/>
      <c r="I137" s="156"/>
      <c r="EA137" s="49"/>
      <c r="EB137" s="49"/>
      <c r="EC137" s="49"/>
      <c r="ED137" s="49"/>
      <c r="EE137" s="49"/>
      <c r="EF137" s="49"/>
      <c r="EG137" s="49"/>
      <c r="EH137" s="49"/>
      <c r="EI137" s="49"/>
      <c r="EJ137" s="49"/>
      <c r="EK137" s="49"/>
      <c r="EL137" s="49"/>
      <c r="EM137" s="49"/>
      <c r="EN137" s="49"/>
      <c r="EO137" s="49"/>
      <c r="EP137" s="49"/>
      <c r="EQ137" s="49"/>
      <c r="ER137" s="49"/>
      <c r="ES137" s="49"/>
      <c r="ET137" s="49"/>
      <c r="EU137" s="49"/>
      <c r="EV137" s="49"/>
      <c r="EW137" s="49"/>
      <c r="EX137" s="49"/>
      <c r="EY137" s="49"/>
      <c r="EZ137" s="49"/>
      <c r="FA137" s="49"/>
      <c r="FB137" s="49"/>
      <c r="FC137" s="49"/>
      <c r="FD137" s="49"/>
      <c r="FE137" s="49"/>
      <c r="FF137" s="49"/>
      <c r="FG137" s="49"/>
      <c r="FH137" s="49"/>
      <c r="FI137" s="49"/>
      <c r="FJ137" s="49"/>
      <c r="FK137" s="49"/>
      <c r="FL137" s="49"/>
      <c r="FM137" s="49"/>
      <c r="FN137" s="49"/>
      <c r="FO137" s="49"/>
      <c r="FP137" s="49"/>
      <c r="FQ137" s="49"/>
      <c r="FR137" s="49"/>
      <c r="FS137" s="49"/>
      <c r="FT137" s="49"/>
      <c r="FU137" s="49"/>
      <c r="FV137" s="49"/>
      <c r="FW137" s="49"/>
      <c r="FX137" s="49"/>
      <c r="FY137" s="49"/>
      <c r="FZ137" s="49"/>
      <c r="GA137" s="49"/>
      <c r="GB137" s="49"/>
      <c r="GC137" s="49"/>
      <c r="GD137" s="49"/>
      <c r="GE137" s="49"/>
      <c r="GF137" s="49"/>
      <c r="GG137" s="49"/>
      <c r="GH137" s="49"/>
      <c r="GI137" s="49"/>
      <c r="GJ137" s="49"/>
      <c r="GK137" s="49"/>
      <c r="GL137" s="49"/>
      <c r="GM137" s="49"/>
      <c r="GN137" s="49"/>
      <c r="GO137" s="49"/>
      <c r="GP137" s="49"/>
      <c r="GQ137" s="49"/>
      <c r="GR137" s="49"/>
      <c r="GS137" s="49"/>
      <c r="GT137" s="49"/>
      <c r="GU137" s="49"/>
      <c r="GV137" s="49"/>
      <c r="GW137" s="49"/>
      <c r="GX137" s="49"/>
      <c r="GY137" s="49"/>
      <c r="GZ137" s="49"/>
      <c r="HA137" s="49"/>
      <c r="HB137" s="49"/>
      <c r="HC137" s="49"/>
      <c r="HD137" s="49"/>
      <c r="HE137" s="49"/>
      <c r="HF137" s="49"/>
      <c r="HG137" s="49"/>
      <c r="HH137" s="49"/>
      <c r="HI137" s="49"/>
      <c r="HJ137" s="49"/>
      <c r="HK137" s="49"/>
      <c r="HL137" s="49"/>
      <c r="HM137" s="49"/>
      <c r="HN137" s="49"/>
      <c r="HO137" s="49"/>
      <c r="HP137" s="49"/>
      <c r="HQ137" s="49"/>
      <c r="HR137" s="49"/>
      <c r="HS137" s="49"/>
      <c r="HT137" s="49"/>
      <c r="HU137" s="49"/>
      <c r="HV137" s="49"/>
      <c r="HW137" s="49"/>
      <c r="HX137" s="49"/>
      <c r="HY137" s="49"/>
      <c r="HZ137" s="49"/>
      <c r="IA137" s="49"/>
      <c r="IB137" s="49"/>
      <c r="IC137" s="49"/>
      <c r="ID137" s="49"/>
      <c r="IE137" s="49"/>
      <c r="IF137" s="49"/>
      <c r="IG137" s="49"/>
      <c r="IH137" s="49"/>
      <c r="II137" s="49"/>
      <c r="IJ137" s="49"/>
      <c r="IK137" s="49"/>
      <c r="IL137" s="49"/>
      <c r="IM137" s="49"/>
      <c r="IN137" s="49"/>
      <c r="IO137" s="49"/>
      <c r="IP137" s="49"/>
      <c r="IQ137" s="49"/>
      <c r="IR137" s="49"/>
      <c r="IS137" s="49"/>
      <c r="IT137" s="49"/>
      <c r="IU137" s="49"/>
      <c r="IV137" s="49"/>
      <c r="IW137" s="49"/>
      <c r="IX137" s="49"/>
      <c r="IY137" s="49"/>
      <c r="IZ137" s="49"/>
      <c r="JA137" s="49"/>
      <c r="JB137" s="49"/>
      <c r="JC137" s="49"/>
      <c r="JD137" s="49"/>
      <c r="JE137" s="49"/>
      <c r="JF137" s="49"/>
      <c r="JG137" s="49"/>
      <c r="JH137" s="49"/>
      <c r="JI137" s="49"/>
      <c r="JJ137" s="49"/>
      <c r="JK137" s="49"/>
    </row>
    <row r="138" spans="2:271" x14ac:dyDescent="0.2">
      <c r="B138" s="156"/>
      <c r="C138" s="156"/>
      <c r="D138" s="156"/>
      <c r="E138" s="156"/>
      <c r="F138" s="156"/>
      <c r="G138" s="156"/>
      <c r="H138" s="156"/>
      <c r="I138" s="156"/>
      <c r="EA138" s="49"/>
      <c r="EB138" s="49"/>
      <c r="EC138" s="49"/>
      <c r="ED138" s="49"/>
      <c r="EE138" s="49"/>
      <c r="EF138" s="49"/>
      <c r="EG138" s="49"/>
      <c r="EH138" s="49"/>
      <c r="EI138" s="49"/>
      <c r="EJ138" s="49"/>
      <c r="EK138" s="49"/>
      <c r="EL138" s="49"/>
      <c r="EM138" s="49"/>
      <c r="EN138" s="49"/>
      <c r="EO138" s="49"/>
      <c r="EP138" s="49"/>
      <c r="EQ138" s="49"/>
      <c r="ER138" s="49"/>
      <c r="ES138" s="49"/>
      <c r="ET138" s="49"/>
      <c r="EU138" s="49"/>
      <c r="EV138" s="49"/>
      <c r="EW138" s="49"/>
      <c r="EX138" s="49"/>
      <c r="EY138" s="49"/>
      <c r="EZ138" s="49"/>
      <c r="FA138" s="49"/>
      <c r="FB138" s="49"/>
      <c r="FC138" s="49"/>
      <c r="FD138" s="49"/>
      <c r="FE138" s="49"/>
      <c r="FF138" s="49"/>
      <c r="FG138" s="49"/>
      <c r="FH138" s="49"/>
      <c r="FI138" s="49"/>
      <c r="FJ138" s="49"/>
      <c r="FK138" s="49"/>
      <c r="FL138" s="49"/>
      <c r="FM138" s="49"/>
      <c r="FN138" s="49"/>
      <c r="FO138" s="49"/>
      <c r="FP138" s="49"/>
      <c r="FQ138" s="49"/>
      <c r="FR138" s="49"/>
      <c r="FS138" s="49"/>
      <c r="FT138" s="49"/>
      <c r="FU138" s="49"/>
      <c r="FV138" s="49"/>
      <c r="FW138" s="49"/>
      <c r="FX138" s="49"/>
      <c r="FY138" s="49"/>
      <c r="FZ138" s="49"/>
      <c r="GA138" s="49"/>
      <c r="GB138" s="49"/>
      <c r="GC138" s="49"/>
      <c r="GD138" s="49"/>
      <c r="GE138" s="49"/>
      <c r="GF138" s="49"/>
      <c r="GG138" s="49"/>
      <c r="GH138" s="49"/>
      <c r="GI138" s="49"/>
      <c r="GJ138" s="49"/>
      <c r="GK138" s="49"/>
      <c r="GL138" s="49"/>
      <c r="GM138" s="49"/>
      <c r="GN138" s="49"/>
      <c r="GO138" s="49"/>
      <c r="GP138" s="49"/>
      <c r="GQ138" s="49"/>
      <c r="GR138" s="49"/>
      <c r="GS138" s="49"/>
      <c r="GT138" s="49"/>
      <c r="GU138" s="49"/>
      <c r="GV138" s="49"/>
      <c r="GW138" s="49"/>
      <c r="GX138" s="49"/>
      <c r="GY138" s="49"/>
      <c r="GZ138" s="49"/>
      <c r="HA138" s="49"/>
      <c r="HB138" s="49"/>
      <c r="HC138" s="49"/>
      <c r="HD138" s="49"/>
      <c r="HE138" s="49"/>
      <c r="HF138" s="49"/>
      <c r="HG138" s="49"/>
      <c r="HH138" s="49"/>
      <c r="HI138" s="49"/>
      <c r="HJ138" s="49"/>
      <c r="HK138" s="49"/>
      <c r="HL138" s="49"/>
      <c r="HM138" s="49"/>
      <c r="HN138" s="49"/>
      <c r="HO138" s="49"/>
      <c r="HP138" s="49"/>
      <c r="HQ138" s="49"/>
      <c r="HR138" s="49"/>
      <c r="HS138" s="49"/>
      <c r="HT138" s="49"/>
      <c r="HU138" s="49"/>
      <c r="HV138" s="49"/>
      <c r="HW138" s="49"/>
      <c r="HX138" s="49"/>
      <c r="HY138" s="49"/>
      <c r="HZ138" s="49"/>
      <c r="IA138" s="49"/>
      <c r="IB138" s="49"/>
      <c r="IC138" s="49"/>
      <c r="ID138" s="49"/>
      <c r="IE138" s="49"/>
      <c r="IF138" s="49"/>
      <c r="IG138" s="49"/>
      <c r="IH138" s="49"/>
      <c r="II138" s="49"/>
      <c r="IJ138" s="49"/>
      <c r="IK138" s="49"/>
      <c r="IL138" s="49"/>
      <c r="IM138" s="49"/>
      <c r="IN138" s="49"/>
      <c r="IO138" s="49"/>
      <c r="IP138" s="49"/>
      <c r="IQ138" s="49"/>
      <c r="IR138" s="49"/>
      <c r="IS138" s="49"/>
      <c r="IT138" s="49"/>
      <c r="IU138" s="49"/>
      <c r="IV138" s="49"/>
      <c r="IW138" s="49"/>
      <c r="IX138" s="49"/>
      <c r="IY138" s="49"/>
      <c r="IZ138" s="49"/>
      <c r="JA138" s="49"/>
      <c r="JB138" s="49"/>
      <c r="JC138" s="49"/>
      <c r="JD138" s="49"/>
      <c r="JE138" s="49"/>
      <c r="JF138" s="49"/>
      <c r="JG138" s="49"/>
      <c r="JH138" s="49"/>
      <c r="JI138" s="49"/>
      <c r="JJ138" s="49"/>
      <c r="JK138" s="49"/>
    </row>
    <row r="139" spans="2:271" x14ac:dyDescent="0.2">
      <c r="B139" s="156"/>
      <c r="C139" s="156"/>
      <c r="D139" s="232"/>
      <c r="E139" s="232"/>
      <c r="F139" s="232"/>
      <c r="G139" s="232"/>
      <c r="H139" s="232"/>
      <c r="I139" s="156"/>
      <c r="EA139" s="49"/>
      <c r="EB139" s="49"/>
      <c r="EC139" s="49"/>
      <c r="ED139" s="49"/>
      <c r="EE139" s="49"/>
      <c r="EF139" s="49"/>
      <c r="EG139" s="49"/>
      <c r="EH139" s="49"/>
      <c r="EI139" s="49"/>
      <c r="EJ139" s="49"/>
      <c r="EK139" s="49"/>
      <c r="EL139" s="49"/>
      <c r="EM139" s="49"/>
      <c r="EN139" s="49"/>
      <c r="EO139" s="49"/>
      <c r="EP139" s="49"/>
      <c r="EQ139" s="49"/>
      <c r="ER139" s="49"/>
      <c r="ES139" s="49"/>
      <c r="ET139" s="49"/>
      <c r="EU139" s="49"/>
      <c r="EV139" s="49"/>
      <c r="EW139" s="49"/>
      <c r="EX139" s="49"/>
      <c r="EY139" s="49"/>
      <c r="EZ139" s="49"/>
      <c r="FA139" s="49"/>
      <c r="FB139" s="49"/>
      <c r="FC139" s="49"/>
      <c r="FD139" s="49"/>
      <c r="FE139" s="49"/>
      <c r="FF139" s="49"/>
      <c r="FG139" s="49"/>
      <c r="FH139" s="49"/>
      <c r="FI139" s="49"/>
      <c r="FJ139" s="49"/>
      <c r="FK139" s="49"/>
      <c r="FL139" s="49"/>
      <c r="FM139" s="49"/>
      <c r="FN139" s="49"/>
      <c r="FO139" s="49"/>
      <c r="FP139" s="49"/>
      <c r="FQ139" s="49"/>
      <c r="FR139" s="49"/>
      <c r="FS139" s="49"/>
      <c r="FT139" s="49"/>
      <c r="FU139" s="49"/>
      <c r="FV139" s="49"/>
      <c r="FW139" s="49"/>
      <c r="FX139" s="49"/>
      <c r="FY139" s="49"/>
      <c r="FZ139" s="49"/>
      <c r="GA139" s="49"/>
      <c r="GB139" s="49"/>
      <c r="GC139" s="49"/>
      <c r="GD139" s="49"/>
      <c r="GE139" s="49"/>
      <c r="GF139" s="49"/>
      <c r="GG139" s="49"/>
      <c r="GH139" s="49"/>
      <c r="GI139" s="49"/>
      <c r="GJ139" s="49"/>
      <c r="GK139" s="49"/>
      <c r="GL139" s="49"/>
      <c r="GM139" s="49"/>
      <c r="GN139" s="49"/>
      <c r="GO139" s="49"/>
      <c r="GP139" s="49"/>
      <c r="GQ139" s="49"/>
      <c r="GR139" s="49"/>
      <c r="GS139" s="49"/>
      <c r="GT139" s="49"/>
      <c r="GU139" s="49"/>
      <c r="GV139" s="49"/>
      <c r="GW139" s="49"/>
      <c r="GX139" s="49"/>
      <c r="GY139" s="49"/>
      <c r="GZ139" s="49"/>
      <c r="HA139" s="49"/>
      <c r="HB139" s="49"/>
      <c r="HC139" s="49"/>
      <c r="HD139" s="49"/>
      <c r="HE139" s="49"/>
      <c r="HF139" s="49"/>
      <c r="HG139" s="49"/>
      <c r="HH139" s="49"/>
      <c r="HI139" s="49"/>
      <c r="HJ139" s="49"/>
      <c r="HK139" s="49"/>
      <c r="HL139" s="49"/>
      <c r="HM139" s="49"/>
      <c r="HN139" s="49"/>
      <c r="HO139" s="49"/>
      <c r="HP139" s="49"/>
      <c r="HQ139" s="49"/>
      <c r="HR139" s="49"/>
      <c r="HS139" s="49"/>
      <c r="HT139" s="49"/>
      <c r="HU139" s="49"/>
      <c r="HV139" s="49"/>
      <c r="HW139" s="49"/>
      <c r="HX139" s="49"/>
      <c r="HY139" s="49"/>
      <c r="HZ139" s="49"/>
      <c r="IA139" s="49"/>
      <c r="IB139" s="49"/>
      <c r="IC139" s="49"/>
      <c r="ID139" s="49"/>
      <c r="IE139" s="49"/>
      <c r="IF139" s="49"/>
      <c r="IG139" s="49"/>
      <c r="IH139" s="49"/>
      <c r="II139" s="49"/>
      <c r="IJ139" s="49"/>
      <c r="IK139" s="49"/>
      <c r="IL139" s="49"/>
      <c r="IM139" s="49"/>
      <c r="IN139" s="49"/>
      <c r="IO139" s="49"/>
      <c r="IP139" s="49"/>
      <c r="IQ139" s="49"/>
      <c r="IR139" s="49"/>
      <c r="IS139" s="49"/>
      <c r="IT139" s="49"/>
      <c r="IU139" s="49"/>
      <c r="IV139" s="49"/>
      <c r="IW139" s="49"/>
      <c r="IX139" s="49"/>
      <c r="IY139" s="49"/>
      <c r="IZ139" s="49"/>
      <c r="JA139" s="49"/>
      <c r="JB139" s="49"/>
      <c r="JC139" s="49"/>
      <c r="JD139" s="49"/>
      <c r="JE139" s="49"/>
      <c r="JF139" s="49"/>
      <c r="JG139" s="49"/>
      <c r="JH139" s="49"/>
      <c r="JI139" s="49"/>
      <c r="JJ139" s="49"/>
      <c r="JK139" s="49"/>
    </row>
    <row r="140" spans="2:271" x14ac:dyDescent="0.2">
      <c r="B140" s="247"/>
      <c r="C140" s="156"/>
      <c r="D140" s="266"/>
      <c r="E140" s="266"/>
      <c r="F140" s="266"/>
      <c r="G140" s="266"/>
      <c r="H140" s="266"/>
      <c r="I140" s="156"/>
      <c r="EA140" s="49"/>
      <c r="EB140" s="49"/>
      <c r="EC140" s="49"/>
      <c r="ED140" s="49"/>
      <c r="EE140" s="49"/>
      <c r="EF140" s="49"/>
      <c r="EG140" s="49"/>
      <c r="EH140" s="49"/>
      <c r="EI140" s="49"/>
      <c r="EJ140" s="49"/>
      <c r="EK140" s="49"/>
      <c r="EL140" s="49"/>
      <c r="EM140" s="49"/>
      <c r="EN140" s="49"/>
      <c r="EO140" s="49"/>
      <c r="EP140" s="49"/>
      <c r="EQ140" s="49"/>
      <c r="ER140" s="49"/>
      <c r="ES140" s="49"/>
      <c r="ET140" s="49"/>
      <c r="EU140" s="49"/>
      <c r="EV140" s="49"/>
      <c r="EW140" s="49"/>
      <c r="EX140" s="49"/>
      <c r="EY140" s="49"/>
      <c r="EZ140" s="49"/>
      <c r="FA140" s="49"/>
      <c r="FB140" s="49"/>
      <c r="FC140" s="49"/>
      <c r="FD140" s="49"/>
      <c r="FE140" s="49"/>
      <c r="FF140" s="49"/>
      <c r="FG140" s="49"/>
      <c r="FH140" s="49"/>
      <c r="FI140" s="49"/>
      <c r="FJ140" s="49"/>
      <c r="FK140" s="49"/>
      <c r="FL140" s="49"/>
      <c r="FM140" s="49"/>
      <c r="FN140" s="49"/>
      <c r="FO140" s="49"/>
      <c r="FP140" s="49"/>
      <c r="FQ140" s="49"/>
      <c r="FR140" s="49"/>
      <c r="FS140" s="49"/>
      <c r="FT140" s="49"/>
      <c r="FU140" s="49"/>
      <c r="FV140" s="49"/>
      <c r="FW140" s="49"/>
      <c r="FX140" s="49"/>
      <c r="FY140" s="49"/>
      <c r="FZ140" s="49"/>
      <c r="GA140" s="49"/>
      <c r="GB140" s="49"/>
      <c r="GC140" s="49"/>
      <c r="GD140" s="49"/>
      <c r="GE140" s="49"/>
      <c r="GF140" s="49"/>
      <c r="GG140" s="49"/>
      <c r="GH140" s="49"/>
      <c r="GI140" s="49"/>
      <c r="GJ140" s="49"/>
      <c r="GK140" s="49"/>
      <c r="GL140" s="49"/>
      <c r="GM140" s="49"/>
      <c r="GN140" s="49"/>
      <c r="GO140" s="49"/>
      <c r="GP140" s="49"/>
      <c r="GQ140" s="49"/>
      <c r="GR140" s="49"/>
      <c r="GS140" s="49"/>
      <c r="GT140" s="49"/>
      <c r="GU140" s="49"/>
      <c r="GV140" s="49"/>
      <c r="GW140" s="49"/>
      <c r="GX140" s="49"/>
      <c r="GY140" s="49"/>
      <c r="GZ140" s="49"/>
      <c r="HA140" s="49"/>
      <c r="HB140" s="49"/>
      <c r="HC140" s="49"/>
      <c r="HD140" s="49"/>
      <c r="HE140" s="49"/>
      <c r="HF140" s="49"/>
      <c r="HG140" s="49"/>
      <c r="HH140" s="49"/>
      <c r="HI140" s="49"/>
      <c r="HJ140" s="49"/>
      <c r="HK140" s="49"/>
      <c r="HL140" s="49"/>
      <c r="HM140" s="49"/>
      <c r="HN140" s="49"/>
      <c r="HO140" s="49"/>
      <c r="HP140" s="49"/>
      <c r="HQ140" s="49"/>
      <c r="HR140" s="49"/>
      <c r="HS140" s="49"/>
      <c r="HT140" s="49"/>
      <c r="HU140" s="49"/>
      <c r="HV140" s="49"/>
      <c r="HW140" s="49"/>
      <c r="HX140" s="49"/>
      <c r="HY140" s="49"/>
      <c r="HZ140" s="49"/>
      <c r="IA140" s="49"/>
      <c r="IB140" s="49"/>
      <c r="IC140" s="49"/>
      <c r="ID140" s="49"/>
      <c r="IE140" s="49"/>
      <c r="IF140" s="49"/>
      <c r="IG140" s="49"/>
      <c r="IH140" s="49"/>
      <c r="II140" s="49"/>
      <c r="IJ140" s="49"/>
      <c r="IK140" s="49"/>
      <c r="IL140" s="49"/>
      <c r="IM140" s="49"/>
      <c r="IN140" s="49"/>
      <c r="IO140" s="49"/>
      <c r="IP140" s="49"/>
      <c r="IQ140" s="49"/>
      <c r="IR140" s="49"/>
      <c r="IS140" s="49"/>
      <c r="IT140" s="49"/>
      <c r="IU140" s="49"/>
      <c r="IV140" s="49"/>
      <c r="IW140" s="49"/>
      <c r="IX140" s="49"/>
      <c r="IY140" s="49"/>
      <c r="IZ140" s="49"/>
      <c r="JA140" s="49"/>
      <c r="JB140" s="49"/>
      <c r="JC140" s="49"/>
      <c r="JD140" s="49"/>
      <c r="JE140" s="49"/>
      <c r="JF140" s="49"/>
      <c r="JG140" s="49"/>
      <c r="JH140" s="49"/>
      <c r="JI140" s="49"/>
      <c r="JJ140" s="49"/>
      <c r="JK140" s="49"/>
    </row>
    <row r="141" spans="2:271" x14ac:dyDescent="0.2">
      <c r="B141" s="265"/>
      <c r="C141" s="156"/>
      <c r="D141" s="156"/>
      <c r="E141" s="156"/>
      <c r="F141" s="156"/>
      <c r="G141" s="156"/>
      <c r="H141" s="156"/>
      <c r="I141" s="156"/>
      <c r="EA141" s="49"/>
      <c r="EB141" s="49"/>
      <c r="EC141" s="49"/>
      <c r="ED141" s="49"/>
      <c r="EE141" s="49"/>
      <c r="EF141" s="49"/>
      <c r="EG141" s="49"/>
      <c r="EH141" s="49"/>
      <c r="EI141" s="49"/>
      <c r="EJ141" s="49"/>
      <c r="EK141" s="49"/>
      <c r="EL141" s="49"/>
      <c r="EM141" s="49"/>
      <c r="EN141" s="49"/>
      <c r="EO141" s="49"/>
      <c r="EP141" s="49"/>
      <c r="EQ141" s="49"/>
      <c r="ER141" s="49"/>
      <c r="ES141" s="49"/>
      <c r="ET141" s="49"/>
      <c r="EU141" s="49"/>
      <c r="EV141" s="49"/>
      <c r="EW141" s="49"/>
      <c r="EX141" s="49"/>
      <c r="EY141" s="49"/>
      <c r="EZ141" s="49"/>
      <c r="FA141" s="49"/>
      <c r="FB141" s="49"/>
      <c r="FC141" s="49"/>
      <c r="FD141" s="49"/>
      <c r="FE141" s="49"/>
      <c r="FF141" s="49"/>
      <c r="FG141" s="49"/>
      <c r="FH141" s="49"/>
      <c r="FI141" s="49"/>
      <c r="FJ141" s="49"/>
      <c r="FK141" s="49"/>
      <c r="FL141" s="49"/>
      <c r="FM141" s="49"/>
      <c r="FN141" s="49"/>
      <c r="FO141" s="49"/>
      <c r="FP141" s="49"/>
      <c r="FQ141" s="49"/>
      <c r="FR141" s="49"/>
      <c r="FS141" s="49"/>
      <c r="FT141" s="49"/>
      <c r="FU141" s="49"/>
      <c r="FV141" s="49"/>
      <c r="FW141" s="49"/>
      <c r="FX141" s="49"/>
      <c r="FY141" s="49"/>
      <c r="FZ141" s="49"/>
      <c r="GA141" s="49"/>
      <c r="GB141" s="49"/>
      <c r="GC141" s="49"/>
      <c r="GD141" s="49"/>
      <c r="GE141" s="49"/>
      <c r="GF141" s="49"/>
      <c r="GG141" s="49"/>
      <c r="GH141" s="49"/>
      <c r="GI141" s="49"/>
      <c r="GJ141" s="49"/>
      <c r="GK141" s="49"/>
      <c r="GL141" s="49"/>
      <c r="GM141" s="49"/>
      <c r="GN141" s="49"/>
      <c r="GO141" s="49"/>
      <c r="GP141" s="49"/>
      <c r="GQ141" s="49"/>
      <c r="GR141" s="49"/>
      <c r="GS141" s="49"/>
      <c r="GT141" s="49"/>
      <c r="GU141" s="49"/>
      <c r="GV141" s="49"/>
      <c r="GW141" s="49"/>
      <c r="GX141" s="49"/>
      <c r="GY141" s="49"/>
      <c r="GZ141" s="49"/>
      <c r="HA141" s="49"/>
      <c r="HB141" s="49"/>
      <c r="HC141" s="49"/>
      <c r="HD141" s="49"/>
      <c r="HE141" s="49"/>
      <c r="HF141" s="49"/>
      <c r="HG141" s="49"/>
      <c r="HH141" s="49"/>
      <c r="HI141" s="49"/>
      <c r="HJ141" s="49"/>
      <c r="HK141" s="49"/>
      <c r="HL141" s="49"/>
      <c r="HM141" s="49"/>
      <c r="HN141" s="49"/>
      <c r="HO141" s="49"/>
      <c r="HP141" s="49"/>
      <c r="HQ141" s="49"/>
      <c r="HR141" s="49"/>
      <c r="HS141" s="49"/>
      <c r="HT141" s="49"/>
      <c r="HU141" s="49"/>
      <c r="HV141" s="49"/>
      <c r="HW141" s="49"/>
      <c r="HX141" s="49"/>
      <c r="HY141" s="49"/>
      <c r="HZ141" s="49"/>
      <c r="IA141" s="49"/>
      <c r="IB141" s="49"/>
      <c r="IC141" s="49"/>
      <c r="ID141" s="49"/>
      <c r="IE141" s="49"/>
      <c r="IF141" s="49"/>
      <c r="IG141" s="49"/>
      <c r="IH141" s="49"/>
      <c r="II141" s="49"/>
      <c r="IJ141" s="49"/>
      <c r="IK141" s="49"/>
      <c r="IL141" s="49"/>
      <c r="IM141" s="49"/>
      <c r="IN141" s="49"/>
      <c r="IO141" s="49"/>
      <c r="IP141" s="49"/>
      <c r="IQ141" s="49"/>
      <c r="IR141" s="49"/>
      <c r="IS141" s="49"/>
      <c r="IT141" s="49"/>
      <c r="IU141" s="49"/>
      <c r="IV141" s="49"/>
      <c r="IW141" s="49"/>
      <c r="IX141" s="49"/>
      <c r="IY141" s="49"/>
      <c r="IZ141" s="49"/>
      <c r="JA141" s="49"/>
      <c r="JB141" s="49"/>
      <c r="JC141" s="49"/>
      <c r="JD141" s="49"/>
      <c r="JE141" s="49"/>
      <c r="JF141" s="49"/>
      <c r="JG141" s="49"/>
      <c r="JH141" s="49"/>
      <c r="JI141" s="49"/>
      <c r="JJ141" s="49"/>
      <c r="JK141" s="49"/>
    </row>
    <row r="142" spans="2:271" x14ac:dyDescent="0.2">
      <c r="B142" s="265"/>
      <c r="C142" s="156"/>
      <c r="D142" s="232"/>
      <c r="E142" s="232"/>
      <c r="F142" s="232"/>
      <c r="G142" s="232"/>
      <c r="H142" s="232"/>
      <c r="I142" s="156"/>
      <c r="EA142" s="49"/>
      <c r="EB142" s="49"/>
      <c r="EC142" s="49"/>
      <c r="ED142" s="49"/>
      <c r="EE142" s="49"/>
      <c r="EF142" s="49"/>
      <c r="EG142" s="49"/>
      <c r="EH142" s="49"/>
      <c r="EI142" s="49"/>
      <c r="EJ142" s="49"/>
      <c r="EK142" s="49"/>
      <c r="EL142" s="49"/>
      <c r="EM142" s="49"/>
      <c r="EN142" s="49"/>
      <c r="EO142" s="49"/>
      <c r="EP142" s="49"/>
      <c r="EQ142" s="49"/>
      <c r="ER142" s="49"/>
      <c r="ES142" s="49"/>
      <c r="ET142" s="49"/>
      <c r="EU142" s="49"/>
      <c r="EV142" s="49"/>
      <c r="EW142" s="49"/>
      <c r="EX142" s="49"/>
      <c r="EY142" s="49"/>
      <c r="EZ142" s="49"/>
      <c r="FA142" s="49"/>
      <c r="FB142" s="49"/>
      <c r="FC142" s="49"/>
      <c r="FD142" s="49"/>
      <c r="FE142" s="49"/>
      <c r="FF142" s="49"/>
      <c r="FG142" s="49"/>
      <c r="FH142" s="49"/>
      <c r="FI142" s="49"/>
      <c r="FJ142" s="49"/>
      <c r="FK142" s="49"/>
      <c r="FL142" s="49"/>
      <c r="FM142" s="49"/>
      <c r="FN142" s="49"/>
      <c r="FO142" s="49"/>
      <c r="FP142" s="49"/>
      <c r="FQ142" s="49"/>
      <c r="FR142" s="49"/>
      <c r="FS142" s="49"/>
      <c r="FT142" s="49"/>
      <c r="FU142" s="49"/>
      <c r="FV142" s="49"/>
      <c r="FW142" s="49"/>
      <c r="FX142" s="49"/>
      <c r="FY142" s="49"/>
      <c r="FZ142" s="49"/>
      <c r="GA142" s="49"/>
      <c r="GB142" s="49"/>
      <c r="GC142" s="49"/>
      <c r="GD142" s="49"/>
      <c r="GE142" s="49"/>
      <c r="GF142" s="49"/>
      <c r="GG142" s="49"/>
      <c r="GH142" s="49"/>
      <c r="GI142" s="49"/>
      <c r="GJ142" s="49"/>
      <c r="GK142" s="49"/>
      <c r="GL142" s="49"/>
      <c r="GM142" s="49"/>
      <c r="GN142" s="49"/>
      <c r="GO142" s="49"/>
      <c r="GP142" s="49"/>
      <c r="GQ142" s="49"/>
      <c r="GR142" s="49"/>
      <c r="GS142" s="49"/>
      <c r="GT142" s="49"/>
      <c r="GU142" s="49"/>
      <c r="GV142" s="49"/>
      <c r="GW142" s="49"/>
      <c r="GX142" s="49"/>
      <c r="GY142" s="49"/>
      <c r="GZ142" s="49"/>
      <c r="HA142" s="49"/>
      <c r="HB142" s="49"/>
      <c r="HC142" s="49"/>
      <c r="HD142" s="49"/>
      <c r="HE142" s="49"/>
      <c r="HF142" s="49"/>
      <c r="HG142" s="49"/>
      <c r="HH142" s="49"/>
      <c r="HI142" s="49"/>
      <c r="HJ142" s="49"/>
      <c r="HK142" s="49"/>
      <c r="HL142" s="49"/>
      <c r="HM142" s="49"/>
      <c r="HN142" s="49"/>
      <c r="HO142" s="49"/>
      <c r="HP142" s="49"/>
      <c r="HQ142" s="49"/>
      <c r="HR142" s="49"/>
      <c r="HS142" s="49"/>
      <c r="HT142" s="49"/>
      <c r="HU142" s="49"/>
      <c r="HV142" s="49"/>
      <c r="HW142" s="49"/>
      <c r="HX142" s="49"/>
      <c r="HY142" s="49"/>
      <c r="HZ142" s="49"/>
      <c r="IA142" s="49"/>
      <c r="IB142" s="49"/>
      <c r="IC142" s="49"/>
      <c r="ID142" s="49"/>
      <c r="IE142" s="49"/>
      <c r="IF142" s="49"/>
      <c r="IG142" s="49"/>
      <c r="IH142" s="49"/>
      <c r="II142" s="49"/>
      <c r="IJ142" s="49"/>
      <c r="IK142" s="49"/>
      <c r="IL142" s="49"/>
      <c r="IM142" s="49"/>
      <c r="IN142" s="49"/>
      <c r="IO142" s="49"/>
      <c r="IP142" s="49"/>
      <c r="IQ142" s="49"/>
      <c r="IR142" s="49"/>
      <c r="IS142" s="49"/>
      <c r="IT142" s="49"/>
      <c r="IU142" s="49"/>
      <c r="IV142" s="49"/>
      <c r="IW142" s="49"/>
      <c r="IX142" s="49"/>
      <c r="IY142" s="49"/>
      <c r="IZ142" s="49"/>
      <c r="JA142" s="49"/>
      <c r="JB142" s="49"/>
      <c r="JC142" s="49"/>
      <c r="JD142" s="49"/>
      <c r="JE142" s="49"/>
      <c r="JF142" s="49"/>
      <c r="JG142" s="49"/>
      <c r="JH142" s="49"/>
      <c r="JI142" s="49"/>
      <c r="JJ142" s="49"/>
      <c r="JK142" s="49"/>
    </row>
  </sheetData>
  <pageMargins left="0.4" right="0.41" top="1.1000000000000001" bottom="0.75" header="0.5" footer="0.5"/>
  <pageSetup scale="55" fitToWidth="4" orientation="portrait" r:id="rId1"/>
  <headerFooter alignWithMargins="0">
    <oddHeader>&amp;C&amp;"Arial,Bold"Puget Sound Energy
Actual and Projected 191 Accounts</oddHeader>
    <oddFooter>&amp;L&amp;F
&amp;A&amp;RPage &amp;P of &amp;N</oddFooter>
  </headerFooter>
  <colBreaks count="4" manualBreakCount="4">
    <brk id="251" min="1" max="103" man="1"/>
    <brk id="263" min="1" max="114" man="1"/>
    <brk id="269" min="1" max="114" man="1"/>
    <brk id="276" min="1" max="114" man="1"/>
  </colBreaks>
  <customProperties>
    <customPr name="_pios_id" r:id="rId2"/>
    <customPr name="EpmWorksheetKeyString_GUID" r:id="rId3"/>
  </customProperties>
  <drawing r:id="rId4"/>
  <legacyDrawing r:id="rId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R42"/>
  <sheetViews>
    <sheetView zoomScale="90" zoomScaleNormal="90" workbookViewId="0">
      <pane xSplit="1" ySplit="9" topLeftCell="B10" activePane="bottomRight" state="frozen"/>
      <selection activeCell="A2" sqref="A2"/>
      <selection pane="topRight" activeCell="A2" sqref="A2"/>
      <selection pane="bottomLeft" activeCell="A2" sqref="A2"/>
      <selection pane="bottomRight" activeCell="E23" sqref="E23"/>
    </sheetView>
  </sheetViews>
  <sheetFormatPr defaultColWidth="9.140625" defaultRowHeight="12.75" x14ac:dyDescent="0.2"/>
  <cols>
    <col min="1" max="1" width="25.28515625" style="2" customWidth="1"/>
    <col min="2" max="2" width="17" style="2" customWidth="1"/>
    <col min="3" max="15" width="14.42578125" style="2" customWidth="1"/>
    <col min="16" max="16" width="19.42578125" style="2" bestFit="1" customWidth="1"/>
    <col min="17" max="17" width="13.5703125" style="2" bestFit="1" customWidth="1"/>
    <col min="18" max="16384" width="9.140625" style="2"/>
  </cols>
  <sheetData>
    <row r="1" spans="1:17" x14ac:dyDescent="0.2">
      <c r="A1" s="639" t="s">
        <v>1</v>
      </c>
      <c r="B1" s="632"/>
      <c r="C1" s="632"/>
      <c r="D1" s="632"/>
      <c r="E1" s="632"/>
      <c r="F1" s="632"/>
      <c r="G1" s="632"/>
      <c r="H1" s="632"/>
      <c r="I1" s="632"/>
      <c r="J1" s="632"/>
      <c r="K1" s="632"/>
      <c r="L1" s="632"/>
      <c r="M1" s="632"/>
      <c r="N1" s="632"/>
      <c r="O1" s="632"/>
      <c r="P1" s="632"/>
    </row>
    <row r="2" spans="1:17" ht="12.95" customHeight="1" x14ac:dyDescent="0.2">
      <c r="A2" s="639" t="s">
        <v>361</v>
      </c>
      <c r="B2" s="632"/>
      <c r="C2" s="632"/>
      <c r="D2" s="632"/>
      <c r="E2" s="632"/>
      <c r="F2" s="632"/>
      <c r="G2" s="632"/>
      <c r="H2" s="632"/>
      <c r="I2" s="632"/>
      <c r="J2" s="632"/>
      <c r="K2" s="632"/>
      <c r="L2" s="632"/>
      <c r="M2" s="632"/>
      <c r="N2" s="632"/>
      <c r="O2" s="632"/>
      <c r="P2" s="632"/>
    </row>
    <row r="3" spans="1:17" s="1" customFormat="1" ht="12.95" customHeight="1" x14ac:dyDescent="0.2">
      <c r="A3" s="639" t="s">
        <v>242</v>
      </c>
      <c r="B3" s="632"/>
      <c r="C3" s="632"/>
      <c r="D3" s="632"/>
      <c r="E3" s="632"/>
      <c r="F3" s="632"/>
      <c r="G3" s="632"/>
      <c r="H3" s="632"/>
      <c r="I3" s="632"/>
      <c r="J3" s="632"/>
      <c r="K3" s="632"/>
      <c r="L3" s="632"/>
      <c r="M3" s="632"/>
      <c r="N3" s="632"/>
      <c r="O3" s="632"/>
      <c r="P3" s="632"/>
    </row>
    <row r="4" spans="1:17" x14ac:dyDescent="0.2">
      <c r="A4" s="640" t="s">
        <v>346</v>
      </c>
      <c r="B4" s="634"/>
      <c r="C4" s="634"/>
      <c r="D4" s="634"/>
      <c r="E4" s="634"/>
      <c r="F4" s="634"/>
      <c r="G4" s="634"/>
      <c r="H4" s="634"/>
      <c r="I4" s="634"/>
      <c r="J4" s="634"/>
      <c r="K4" s="634"/>
      <c r="L4" s="634"/>
      <c r="M4" s="634"/>
      <c r="N4" s="634"/>
      <c r="O4" s="634"/>
      <c r="P4" s="634"/>
    </row>
    <row r="5" spans="1:17" x14ac:dyDescent="0.2">
      <c r="A5" s="641"/>
      <c r="B5" s="641"/>
      <c r="C5" s="642"/>
      <c r="D5" s="642"/>
      <c r="E5" s="642"/>
      <c r="F5" s="642"/>
      <c r="G5" s="642"/>
      <c r="H5" s="642"/>
      <c r="I5" s="642"/>
      <c r="J5" s="642"/>
      <c r="K5" s="642"/>
      <c r="L5" s="642"/>
      <c r="M5" s="642"/>
      <c r="N5" s="642"/>
      <c r="O5" s="642"/>
      <c r="P5" s="642"/>
    </row>
    <row r="6" spans="1:17" ht="12.95" customHeight="1" x14ac:dyDescent="0.2">
      <c r="A6" s="106"/>
      <c r="B6" s="643"/>
      <c r="C6" s="643" t="s">
        <v>0</v>
      </c>
      <c r="D6" s="644"/>
      <c r="E6" s="644"/>
      <c r="F6" s="644"/>
      <c r="G6" s="644"/>
      <c r="H6" s="644"/>
      <c r="I6" s="644"/>
      <c r="J6" s="644"/>
      <c r="K6" s="644"/>
      <c r="L6" s="644"/>
      <c r="M6" s="644"/>
      <c r="N6" s="644"/>
      <c r="O6" s="644"/>
      <c r="P6" s="99"/>
    </row>
    <row r="7" spans="1:17" x14ac:dyDescent="0.2">
      <c r="A7" s="106"/>
      <c r="B7" s="645"/>
      <c r="C7" s="99"/>
      <c r="D7" s="99"/>
      <c r="E7" s="99"/>
      <c r="F7" s="99"/>
      <c r="G7" s="99"/>
      <c r="H7" s="99"/>
      <c r="I7" s="99"/>
      <c r="J7" s="99"/>
      <c r="K7" s="99"/>
      <c r="L7" s="99"/>
      <c r="M7" s="99"/>
      <c r="N7" s="99"/>
      <c r="O7" s="99"/>
      <c r="P7" s="222"/>
    </row>
    <row r="8" spans="1:17" x14ac:dyDescent="0.2">
      <c r="A8" s="99"/>
      <c r="B8" s="645">
        <v>45170</v>
      </c>
      <c r="C8" s="645">
        <f t="shared" ref="C8:O8" si="0">EDATE(B8,1)</f>
        <v>45200</v>
      </c>
      <c r="D8" s="645">
        <f t="shared" si="0"/>
        <v>45231</v>
      </c>
      <c r="E8" s="645">
        <f t="shared" si="0"/>
        <v>45261</v>
      </c>
      <c r="F8" s="645">
        <f t="shared" si="0"/>
        <v>45292</v>
      </c>
      <c r="G8" s="645">
        <f t="shared" si="0"/>
        <v>45323</v>
      </c>
      <c r="H8" s="645">
        <f t="shared" si="0"/>
        <v>45352</v>
      </c>
      <c r="I8" s="645">
        <f t="shared" si="0"/>
        <v>45383</v>
      </c>
      <c r="J8" s="645">
        <f t="shared" si="0"/>
        <v>45413</v>
      </c>
      <c r="K8" s="645">
        <f t="shared" si="0"/>
        <v>45444</v>
      </c>
      <c r="L8" s="645">
        <f t="shared" si="0"/>
        <v>45474</v>
      </c>
      <c r="M8" s="645">
        <f t="shared" si="0"/>
        <v>45505</v>
      </c>
      <c r="N8" s="645">
        <f t="shared" si="0"/>
        <v>45536</v>
      </c>
      <c r="O8" s="645">
        <f t="shared" si="0"/>
        <v>45566</v>
      </c>
      <c r="P8" s="646" t="str">
        <f>TEXT(D8,"MMM. YYYY - ")&amp;TEXT(O8,"MMM. YYYY")</f>
        <v>Nov. 2023 - Oct. 2024</v>
      </c>
      <c r="Q8" s="8"/>
    </row>
    <row r="9" spans="1:17" x14ac:dyDescent="0.2">
      <c r="A9" s="106" t="s">
        <v>243</v>
      </c>
      <c r="B9" s="222"/>
      <c r="C9" s="222"/>
      <c r="D9" s="222"/>
      <c r="E9" s="222"/>
      <c r="F9" s="222"/>
      <c r="G9" s="222"/>
      <c r="H9" s="222"/>
      <c r="I9" s="222"/>
      <c r="J9" s="222"/>
      <c r="K9" s="222"/>
      <c r="L9" s="222"/>
      <c r="M9" s="222"/>
      <c r="N9" s="222"/>
      <c r="O9" s="222"/>
      <c r="P9" s="99"/>
      <c r="Q9" s="9"/>
    </row>
    <row r="10" spans="1:17" x14ac:dyDescent="0.2">
      <c r="A10" s="222" t="s">
        <v>244</v>
      </c>
      <c r="B10" s="647"/>
      <c r="C10" s="648"/>
      <c r="D10" s="648"/>
      <c r="E10" s="648"/>
      <c r="F10" s="648"/>
      <c r="G10" s="648"/>
      <c r="H10" s="648"/>
      <c r="I10" s="648"/>
      <c r="J10" s="648"/>
      <c r="K10" s="648"/>
      <c r="L10" s="648"/>
      <c r="M10" s="648"/>
      <c r="N10" s="648"/>
      <c r="O10" s="649"/>
      <c r="P10" s="650">
        <v>121435790.42794237</v>
      </c>
      <c r="Q10" s="10"/>
    </row>
    <row r="11" spans="1:17" x14ac:dyDescent="0.2">
      <c r="A11" s="222" t="s">
        <v>245</v>
      </c>
      <c r="B11" s="651"/>
      <c r="C11" s="652"/>
      <c r="D11" s="652"/>
      <c r="E11" s="652"/>
      <c r="F11" s="652"/>
      <c r="G11" s="652"/>
      <c r="H11" s="652"/>
      <c r="I11" s="652"/>
      <c r="J11" s="652"/>
      <c r="K11" s="652"/>
      <c r="L11" s="652"/>
      <c r="M11" s="652"/>
      <c r="N11" s="652"/>
      <c r="O11" s="653"/>
      <c r="P11" s="654">
        <v>348100903.63468373</v>
      </c>
      <c r="Q11" s="10"/>
    </row>
    <row r="12" spans="1:17" x14ac:dyDescent="0.2">
      <c r="A12" s="222" t="s">
        <v>246</v>
      </c>
      <c r="B12" s="655"/>
      <c r="C12" s="656"/>
      <c r="D12" s="656"/>
      <c r="E12" s="656"/>
      <c r="F12" s="656"/>
      <c r="G12" s="656"/>
      <c r="H12" s="656"/>
      <c r="I12" s="656"/>
      <c r="J12" s="656"/>
      <c r="K12" s="656"/>
      <c r="L12" s="656"/>
      <c r="M12" s="656"/>
      <c r="N12" s="656"/>
      <c r="O12" s="657"/>
      <c r="P12" s="658">
        <v>469536694.06262612</v>
      </c>
      <c r="Q12" s="10"/>
    </row>
    <row r="13" spans="1:17" x14ac:dyDescent="0.2">
      <c r="A13" s="659"/>
      <c r="B13" s="659"/>
      <c r="C13" s="660"/>
      <c r="D13" s="658"/>
      <c r="E13" s="658"/>
      <c r="F13" s="658"/>
      <c r="G13" s="658"/>
      <c r="H13" s="658"/>
      <c r="I13" s="658"/>
      <c r="J13" s="658"/>
      <c r="K13" s="658"/>
      <c r="L13" s="658"/>
      <c r="M13" s="658"/>
      <c r="N13" s="658"/>
      <c r="O13" s="658"/>
      <c r="P13" s="222"/>
    </row>
    <row r="14" spans="1:17" x14ac:dyDescent="0.2">
      <c r="A14" s="99"/>
      <c r="B14" s="99"/>
      <c r="C14" s="661"/>
      <c r="D14" s="661"/>
      <c r="E14" s="661"/>
      <c r="F14" s="661"/>
      <c r="G14" s="661"/>
      <c r="H14" s="661"/>
      <c r="I14" s="661"/>
      <c r="J14" s="661"/>
      <c r="K14" s="661"/>
      <c r="L14" s="661"/>
      <c r="M14" s="661"/>
      <c r="N14" s="661"/>
      <c r="O14" s="661"/>
      <c r="P14" s="662"/>
    </row>
    <row r="15" spans="1:17" x14ac:dyDescent="0.2">
      <c r="A15" s="663" t="s">
        <v>54</v>
      </c>
      <c r="B15" s="663"/>
      <c r="C15" s="664"/>
      <c r="D15" s="661"/>
      <c r="E15" s="661"/>
      <c r="F15" s="661"/>
      <c r="G15" s="661"/>
      <c r="H15" s="665"/>
      <c r="I15" s="665"/>
      <c r="J15" s="665"/>
      <c r="K15" s="665"/>
      <c r="L15" s="665"/>
      <c r="M15" s="665"/>
      <c r="N15" s="665"/>
      <c r="O15" s="665"/>
      <c r="P15" s="662"/>
      <c r="Q15" s="13"/>
    </row>
    <row r="16" spans="1:17" x14ac:dyDescent="0.2">
      <c r="A16" s="666" t="str">
        <f>TEXT(B8,"MMMM YYYY - ")&amp;TEXT(O8,"MMMM YYYY")&amp;" estimates are based on 3 month average prices ending August 31, "&amp;TEXT(C8,"YYYY.")</f>
        <v>September 2023 - October 2024 estimates are based on 3 month average prices ending August 31, 2023.</v>
      </c>
      <c r="B16" s="666"/>
      <c r="C16" s="661"/>
      <c r="D16" s="661"/>
      <c r="E16" s="661"/>
      <c r="F16" s="661"/>
      <c r="G16" s="661"/>
      <c r="H16" s="661"/>
      <c r="I16" s="661"/>
      <c r="J16" s="661"/>
      <c r="K16" s="661"/>
      <c r="L16" s="661"/>
      <c r="M16" s="661"/>
      <c r="N16" s="661"/>
      <c r="O16" s="661"/>
      <c r="P16" s="662"/>
    </row>
    <row r="17" spans="1:18" x14ac:dyDescent="0.2">
      <c r="A17" s="99"/>
      <c r="B17" s="99"/>
      <c r="C17" s="667"/>
      <c r="D17" s="667"/>
      <c r="E17" s="667"/>
      <c r="F17" s="667"/>
      <c r="G17" s="667"/>
      <c r="H17" s="667"/>
      <c r="I17" s="667"/>
      <c r="J17" s="667"/>
      <c r="K17" s="667"/>
      <c r="L17" s="667"/>
      <c r="M17" s="667"/>
      <c r="N17" s="667"/>
      <c r="O17" s="667"/>
      <c r="P17" s="658"/>
    </row>
    <row r="18" spans="1:18" x14ac:dyDescent="0.2">
      <c r="A18" s="99"/>
      <c r="B18" s="99"/>
      <c r="C18" s="149"/>
      <c r="D18" s="149"/>
      <c r="E18" s="149"/>
      <c r="F18" s="149"/>
      <c r="G18" s="149"/>
      <c r="H18" s="667"/>
      <c r="I18" s="667"/>
      <c r="J18" s="667"/>
      <c r="K18" s="667"/>
      <c r="L18" s="667"/>
      <c r="M18" s="667"/>
      <c r="N18" s="667"/>
      <c r="O18" s="667"/>
      <c r="P18" s="658"/>
    </row>
    <row r="19" spans="1:18" s="6" customFormat="1" x14ac:dyDescent="0.2">
      <c r="A19" s="668"/>
      <c r="B19" s="668"/>
      <c r="C19" s="222"/>
      <c r="D19" s="222"/>
      <c r="E19" s="660"/>
      <c r="F19" s="660"/>
      <c r="G19" s="660"/>
      <c r="H19" s="660"/>
      <c r="I19" s="660"/>
      <c r="J19" s="660"/>
      <c r="K19" s="660"/>
      <c r="L19" s="660"/>
      <c r="M19" s="660"/>
      <c r="N19" s="660"/>
      <c r="O19" s="660"/>
      <c r="P19" s="660"/>
      <c r="Q19" s="11"/>
    </row>
    <row r="20" spans="1:18" s="6" customFormat="1" x14ac:dyDescent="0.2">
      <c r="A20" s="222"/>
      <c r="B20" s="222"/>
      <c r="C20" s="222"/>
      <c r="D20" s="222"/>
      <c r="E20" s="660"/>
      <c r="F20" s="660"/>
      <c r="G20" s="660"/>
      <c r="H20" s="660"/>
      <c r="I20" s="660"/>
      <c r="J20" s="660"/>
      <c r="K20" s="660"/>
      <c r="L20" s="660"/>
      <c r="M20" s="660"/>
      <c r="N20" s="660"/>
      <c r="O20" s="660"/>
      <c r="P20" s="660"/>
      <c r="Q20" s="11"/>
      <c r="R20" s="5"/>
    </row>
    <row r="21" spans="1:18" s="6" customFormat="1" x14ac:dyDescent="0.2">
      <c r="A21" s="14"/>
      <c r="B21" s="14"/>
      <c r="C21" s="7"/>
      <c r="D21" s="7"/>
      <c r="E21" s="7"/>
      <c r="F21" s="7"/>
      <c r="G21" s="7"/>
      <c r="H21" s="7"/>
      <c r="I21" s="7"/>
      <c r="J21" s="7"/>
      <c r="K21" s="7"/>
      <c r="L21" s="7"/>
      <c r="M21" s="7"/>
      <c r="N21" s="7"/>
      <c r="O21" s="7"/>
      <c r="P21" s="15"/>
      <c r="Q21" s="11"/>
      <c r="R21" s="5"/>
    </row>
    <row r="22" spans="1:18" s="6" customFormat="1" x14ac:dyDescent="0.2">
      <c r="K22" s="5"/>
      <c r="Q22" s="11"/>
      <c r="R22" s="5"/>
    </row>
    <row r="23" spans="1:18" s="6" customFormat="1" x14ac:dyDescent="0.2">
      <c r="C23" s="16"/>
      <c r="D23" s="5"/>
      <c r="E23" s="5"/>
      <c r="F23" s="5"/>
      <c r="G23" s="5"/>
      <c r="H23" s="5"/>
      <c r="I23" s="5"/>
      <c r="J23" s="5"/>
      <c r="K23" s="5"/>
      <c r="L23" s="5"/>
      <c r="M23" s="5"/>
      <c r="N23" s="5"/>
      <c r="O23" s="5"/>
      <c r="P23" s="11"/>
      <c r="Q23" s="11"/>
      <c r="R23" s="5"/>
    </row>
    <row r="24" spans="1:18" s="6" customFormat="1" x14ac:dyDescent="0.2">
      <c r="C24" s="16"/>
      <c r="D24" s="5"/>
      <c r="E24" s="5"/>
      <c r="F24" s="5"/>
      <c r="G24" s="5"/>
      <c r="H24" s="5"/>
      <c r="I24" s="5"/>
      <c r="J24" s="5"/>
      <c r="K24" s="5"/>
      <c r="L24" s="5"/>
      <c r="M24" s="5"/>
      <c r="N24" s="5"/>
      <c r="O24" s="5"/>
      <c r="P24" s="11"/>
      <c r="Q24" s="11"/>
      <c r="R24" s="5"/>
    </row>
    <row r="25" spans="1:18" s="6" customFormat="1" x14ac:dyDescent="0.2">
      <c r="C25" s="3"/>
      <c r="D25" s="11"/>
      <c r="E25" s="11"/>
      <c r="F25" s="11"/>
      <c r="G25" s="11"/>
      <c r="H25" s="11"/>
      <c r="I25" s="11"/>
      <c r="J25" s="11"/>
      <c r="K25" s="11"/>
      <c r="L25" s="11"/>
      <c r="M25" s="11"/>
      <c r="N25" s="11"/>
      <c r="O25" s="11"/>
      <c r="P25" s="11"/>
      <c r="Q25" s="11"/>
      <c r="R25" s="5"/>
    </row>
    <row r="26" spans="1:18" s="6" customFormat="1" x14ac:dyDescent="0.2">
      <c r="A26" s="12"/>
      <c r="B26" s="12"/>
      <c r="C26" s="11"/>
      <c r="D26" s="11"/>
      <c r="E26" s="11"/>
      <c r="F26" s="11"/>
      <c r="G26" s="11"/>
      <c r="H26" s="11"/>
      <c r="I26" s="11"/>
      <c r="J26" s="11"/>
      <c r="K26" s="11"/>
      <c r="L26" s="11"/>
      <c r="M26" s="11"/>
      <c r="N26" s="11"/>
      <c r="O26" s="11"/>
      <c r="Q26" s="11"/>
      <c r="R26" s="5"/>
    </row>
    <row r="27" spans="1:18" s="6" customFormat="1" x14ac:dyDescent="0.2">
      <c r="A27" s="12"/>
      <c r="B27" s="12"/>
      <c r="E27" s="11"/>
      <c r="F27" s="11"/>
      <c r="G27" s="11"/>
      <c r="H27" s="11"/>
      <c r="I27" s="11"/>
      <c r="J27" s="11"/>
      <c r="K27" s="11"/>
      <c r="L27" s="11"/>
      <c r="M27" s="11"/>
      <c r="N27" s="11"/>
      <c r="O27" s="11"/>
      <c r="P27" s="11"/>
      <c r="Q27" s="11"/>
    </row>
    <row r="28" spans="1:18" s="6" customFormat="1" x14ac:dyDescent="0.2">
      <c r="A28" s="12"/>
      <c r="B28" s="12"/>
      <c r="C28" s="7"/>
      <c r="G28" s="17"/>
      <c r="H28" s="17"/>
      <c r="I28" s="17"/>
      <c r="J28" s="17"/>
      <c r="K28" s="17"/>
      <c r="L28" s="17"/>
      <c r="M28" s="17"/>
      <c r="N28" s="17"/>
      <c r="O28" s="17"/>
      <c r="Q28" s="18"/>
    </row>
    <row r="29" spans="1:18" s="6" customFormat="1" x14ac:dyDescent="0.2">
      <c r="G29" s="19"/>
      <c r="H29" s="19"/>
      <c r="I29" s="19"/>
      <c r="J29" s="19"/>
      <c r="K29" s="19"/>
      <c r="L29" s="19"/>
      <c r="M29" s="19"/>
      <c r="N29" s="19"/>
      <c r="O29" s="19"/>
    </row>
    <row r="30" spans="1:18" s="6" customFormat="1" x14ac:dyDescent="0.2">
      <c r="A30" s="12"/>
      <c r="B30" s="12"/>
      <c r="C30" s="16"/>
      <c r="G30" s="20"/>
      <c r="H30" s="20"/>
      <c r="I30" s="20"/>
      <c r="J30" s="20"/>
      <c r="K30" s="20"/>
      <c r="L30" s="20"/>
      <c r="M30" s="20"/>
      <c r="N30" s="20"/>
      <c r="O30" s="20"/>
    </row>
    <row r="31" spans="1:18" s="6" customFormat="1" x14ac:dyDescent="0.2">
      <c r="C31" s="16"/>
    </row>
    <row r="32" spans="1:18" s="6" customFormat="1" x14ac:dyDescent="0.2">
      <c r="C32" s="3"/>
      <c r="H32" s="19"/>
      <c r="I32" s="19"/>
      <c r="J32" s="19"/>
      <c r="K32" s="19"/>
      <c r="L32" s="19"/>
      <c r="M32" s="19"/>
      <c r="N32" s="19"/>
      <c r="O32" s="19"/>
      <c r="Q32" s="19"/>
    </row>
    <row r="33" s="6" customFormat="1" x14ac:dyDescent="0.2"/>
    <row r="34" s="6" customFormat="1" x14ac:dyDescent="0.2"/>
    <row r="35" s="6" customFormat="1" x14ac:dyDescent="0.2"/>
    <row r="36" s="6" customFormat="1" x14ac:dyDescent="0.2"/>
    <row r="37" s="6" customFormat="1" x14ac:dyDescent="0.2"/>
    <row r="38" s="6" customFormat="1" x14ac:dyDescent="0.2"/>
    <row r="39" s="6" customFormat="1" x14ac:dyDescent="0.2"/>
    <row r="40" s="6" customFormat="1" x14ac:dyDescent="0.2"/>
    <row r="41" s="6" customFormat="1" x14ac:dyDescent="0.2"/>
    <row r="42" s="6" customFormat="1" x14ac:dyDescent="0.2"/>
  </sheetData>
  <mergeCells count="4">
    <mergeCell ref="A1:P1"/>
    <mergeCell ref="A2:P2"/>
    <mergeCell ref="A3:P3"/>
    <mergeCell ref="A4:P4"/>
  </mergeCells>
  <printOptions horizontalCentered="1"/>
  <pageMargins left="0" right="0" top="1" bottom="1" header="0.5" footer="0.5"/>
  <pageSetup scale="56" orientation="landscape" r:id="rId1"/>
  <headerFooter alignWithMargins="0">
    <oddFooter>&amp;L&amp;F
&amp;A&amp;RPage &amp;P of &amp;N</oddFooter>
  </headerFooter>
  <customProperties>
    <customPr name="_pios_id" r:id="rId2"/>
    <customPr name="EpmWorksheetKeyString_GUID" r:id="rId3"/>
  </customProperties>
  <drawing r:id="rId4"/>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6"/>
  <dimension ref="A1:W171"/>
  <sheetViews>
    <sheetView zoomScaleNormal="100" workbookViewId="0">
      <pane xSplit="2" ySplit="3" topLeftCell="C4" activePane="bottomRight" state="frozen"/>
      <selection activeCell="S41" sqref="S41"/>
      <selection pane="topRight" activeCell="S41" sqref="S41"/>
      <selection pane="bottomLeft" activeCell="S41" sqref="S41"/>
      <selection pane="bottomRight" activeCell="Q15" sqref="Q15"/>
    </sheetView>
  </sheetViews>
  <sheetFormatPr defaultColWidth="9.140625" defaultRowHeight="11.25" x14ac:dyDescent="0.2"/>
  <cols>
    <col min="1" max="1" width="4.42578125" style="49" customWidth="1"/>
    <col min="2" max="2" width="43.5703125" style="49" bestFit="1" customWidth="1"/>
    <col min="3" max="4" width="12.5703125" style="49" bestFit="1" customWidth="1"/>
    <col min="5" max="5" width="13.7109375" style="49" bestFit="1" customWidth="1"/>
    <col min="6" max="16" width="12.5703125" style="49" bestFit="1" customWidth="1"/>
    <col min="17" max="21" width="12.85546875" style="156" bestFit="1" customWidth="1"/>
    <col min="22" max="22" width="11.85546875" style="156" bestFit="1" customWidth="1"/>
    <col min="23" max="16384" width="9.140625" style="49"/>
  </cols>
  <sheetData>
    <row r="1" spans="1:22" x14ac:dyDescent="0.2">
      <c r="A1" s="47" t="s">
        <v>1</v>
      </c>
    </row>
    <row r="2" spans="1:22" ht="12" thickBot="1" x14ac:dyDescent="0.25">
      <c r="A2" s="47" t="s">
        <v>247</v>
      </c>
    </row>
    <row r="3" spans="1:22" x14ac:dyDescent="0.2">
      <c r="C3" s="267">
        <f>'Therm Forecast'!B7</f>
        <v>45170</v>
      </c>
      <c r="D3" s="268">
        <f>EDATE(C3,1)</f>
        <v>45200</v>
      </c>
      <c r="E3" s="269">
        <f t="shared" ref="E3:P3" si="0">EDATE(D3,1)</f>
        <v>45231</v>
      </c>
      <c r="F3" s="270">
        <f t="shared" si="0"/>
        <v>45261</v>
      </c>
      <c r="G3" s="270">
        <f t="shared" si="0"/>
        <v>45292</v>
      </c>
      <c r="H3" s="270">
        <f t="shared" si="0"/>
        <v>45323</v>
      </c>
      <c r="I3" s="270">
        <f t="shared" si="0"/>
        <v>45352</v>
      </c>
      <c r="J3" s="270">
        <f t="shared" si="0"/>
        <v>45383</v>
      </c>
      <c r="K3" s="270">
        <f t="shared" si="0"/>
        <v>45413</v>
      </c>
      <c r="L3" s="270">
        <f t="shared" si="0"/>
        <v>45444</v>
      </c>
      <c r="M3" s="270">
        <f t="shared" si="0"/>
        <v>45474</v>
      </c>
      <c r="N3" s="270">
        <f t="shared" si="0"/>
        <v>45505</v>
      </c>
      <c r="O3" s="270">
        <f t="shared" si="0"/>
        <v>45536</v>
      </c>
      <c r="P3" s="271">
        <f t="shared" si="0"/>
        <v>45566</v>
      </c>
      <c r="Q3" s="186"/>
      <c r="R3" s="186"/>
      <c r="S3" s="186"/>
      <c r="T3" s="186"/>
      <c r="U3" s="186"/>
      <c r="V3" s="186"/>
    </row>
    <row r="4" spans="1:22" x14ac:dyDescent="0.2">
      <c r="A4" s="47" t="s">
        <v>248</v>
      </c>
      <c r="E4" s="272"/>
      <c r="F4" s="156"/>
      <c r="G4" s="156"/>
      <c r="H4" s="156"/>
      <c r="I4" s="156"/>
      <c r="J4" s="156"/>
      <c r="K4" s="156"/>
      <c r="L4" s="156"/>
      <c r="M4" s="156"/>
      <c r="N4" s="156"/>
      <c r="O4" s="156"/>
      <c r="P4" s="273"/>
    </row>
    <row r="5" spans="1:22" x14ac:dyDescent="0.2">
      <c r="B5" s="49" t="s">
        <v>249</v>
      </c>
      <c r="C5" s="274">
        <f>'Therm Forecast'!B8</f>
        <v>18497254</v>
      </c>
      <c r="D5" s="274">
        <f>'Therm Forecast'!C8</f>
        <v>39178664</v>
      </c>
      <c r="E5" s="275">
        <f>'Therm Forecast'!D8</f>
        <v>65562560</v>
      </c>
      <c r="F5" s="276">
        <f>'Therm Forecast'!E8</f>
        <v>87632029</v>
      </c>
      <c r="G5" s="276">
        <f>'Therm Forecast'!F8</f>
        <v>85099134</v>
      </c>
      <c r="H5" s="276">
        <f>'Therm Forecast'!G8</f>
        <v>74985418</v>
      </c>
      <c r="I5" s="276">
        <f>'Therm Forecast'!H8</f>
        <v>68653480</v>
      </c>
      <c r="J5" s="276">
        <f>'Therm Forecast'!I8</f>
        <v>46949280</v>
      </c>
      <c r="K5" s="276">
        <f>'Therm Forecast'!J8</f>
        <v>27300857</v>
      </c>
      <c r="L5" s="276">
        <f>'Therm Forecast'!K8</f>
        <v>18661784</v>
      </c>
      <c r="M5" s="276">
        <f>'Therm Forecast'!L8</f>
        <v>14141387</v>
      </c>
      <c r="N5" s="276">
        <f>'Therm Forecast'!M8</f>
        <v>13556472</v>
      </c>
      <c r="O5" s="276">
        <f>'Therm Forecast'!N8</f>
        <v>17856721</v>
      </c>
      <c r="P5" s="277">
        <f>'Therm Forecast'!O8</f>
        <v>38270559</v>
      </c>
      <c r="Q5" s="276"/>
      <c r="R5" s="276"/>
      <c r="S5" s="276"/>
      <c r="T5" s="276"/>
      <c r="U5" s="276"/>
      <c r="V5" s="276"/>
    </row>
    <row r="6" spans="1:22" x14ac:dyDescent="0.2">
      <c r="B6" s="49" t="s">
        <v>250</v>
      </c>
      <c r="C6" s="274">
        <f>'Therm Forecast'!B9</f>
        <v>583</v>
      </c>
      <c r="D6" s="274">
        <f>'Therm Forecast'!C9</f>
        <v>583</v>
      </c>
      <c r="E6" s="275">
        <f>'Therm Forecast'!D9</f>
        <v>583</v>
      </c>
      <c r="F6" s="276">
        <f>'Therm Forecast'!E9</f>
        <v>583</v>
      </c>
      <c r="G6" s="276">
        <f>'Therm Forecast'!F9</f>
        <v>583</v>
      </c>
      <c r="H6" s="276">
        <f>'Therm Forecast'!G9</f>
        <v>583</v>
      </c>
      <c r="I6" s="276">
        <f>'Therm Forecast'!H9</f>
        <v>583</v>
      </c>
      <c r="J6" s="276">
        <f>'Therm Forecast'!I9</f>
        <v>583</v>
      </c>
      <c r="K6" s="276">
        <f>'Therm Forecast'!J9</f>
        <v>583</v>
      </c>
      <c r="L6" s="276">
        <f>'Therm Forecast'!K9</f>
        <v>583</v>
      </c>
      <c r="M6" s="276">
        <f>'Therm Forecast'!L9</f>
        <v>583</v>
      </c>
      <c r="N6" s="276">
        <f>'Therm Forecast'!M9</f>
        <v>583</v>
      </c>
      <c r="O6" s="276">
        <f>'Therm Forecast'!N9</f>
        <v>583</v>
      </c>
      <c r="P6" s="277">
        <f>'Therm Forecast'!O9</f>
        <v>583</v>
      </c>
      <c r="Q6" s="276"/>
      <c r="R6" s="276"/>
      <c r="S6" s="276"/>
      <c r="T6" s="276"/>
      <c r="U6" s="276"/>
      <c r="V6" s="276"/>
    </row>
    <row r="7" spans="1:22" x14ac:dyDescent="0.2">
      <c r="B7" s="49" t="s">
        <v>251</v>
      </c>
      <c r="C7" s="274">
        <f>'Therm Forecast'!B10</f>
        <v>11544272</v>
      </c>
      <c r="D7" s="274">
        <f>'Therm Forecast'!C10</f>
        <v>19534170</v>
      </c>
      <c r="E7" s="275">
        <f>'Therm Forecast'!D10</f>
        <v>28075770</v>
      </c>
      <c r="F7" s="276">
        <f>'Therm Forecast'!E10</f>
        <v>34266762</v>
      </c>
      <c r="G7" s="276">
        <f>'Therm Forecast'!F10</f>
        <v>29841972</v>
      </c>
      <c r="H7" s="276">
        <f>'Therm Forecast'!G10</f>
        <v>26959673</v>
      </c>
      <c r="I7" s="276">
        <f>'Therm Forecast'!H10</f>
        <v>23951671</v>
      </c>
      <c r="J7" s="276">
        <f>'Therm Forecast'!I10</f>
        <v>17138745</v>
      </c>
      <c r="K7" s="276">
        <f>'Therm Forecast'!J10</f>
        <v>12479173</v>
      </c>
      <c r="L7" s="276">
        <f>'Therm Forecast'!K10</f>
        <v>10007332</v>
      </c>
      <c r="M7" s="276">
        <f>'Therm Forecast'!L10</f>
        <v>8541920</v>
      </c>
      <c r="N7" s="276">
        <f>'Therm Forecast'!M10</f>
        <v>9385859</v>
      </c>
      <c r="O7" s="276">
        <f>'Therm Forecast'!N10</f>
        <v>11554397</v>
      </c>
      <c r="P7" s="277">
        <f>'Therm Forecast'!O10</f>
        <v>19568959</v>
      </c>
      <c r="Q7" s="276"/>
      <c r="R7" s="276"/>
      <c r="S7" s="276"/>
      <c r="T7" s="276"/>
      <c r="U7" s="276"/>
      <c r="V7" s="276"/>
    </row>
    <row r="8" spans="1:22" x14ac:dyDescent="0.2">
      <c r="B8" s="49" t="s">
        <v>252</v>
      </c>
      <c r="C8" s="274">
        <f>'Therm Forecast'!B11</f>
        <v>3677896</v>
      </c>
      <c r="D8" s="274">
        <f>'Therm Forecast'!C11</f>
        <v>5779482</v>
      </c>
      <c r="E8" s="275">
        <f>'Therm Forecast'!D11</f>
        <v>7466927</v>
      </c>
      <c r="F8" s="276">
        <f>'Therm Forecast'!E11</f>
        <v>8120651</v>
      </c>
      <c r="G8" s="276">
        <f>'Therm Forecast'!F11</f>
        <v>7027771</v>
      </c>
      <c r="H8" s="276">
        <f>'Therm Forecast'!G11</f>
        <v>6731689</v>
      </c>
      <c r="I8" s="276">
        <f>'Therm Forecast'!H11</f>
        <v>6193338</v>
      </c>
      <c r="J8" s="276">
        <f>'Therm Forecast'!I11</f>
        <v>4749198</v>
      </c>
      <c r="K8" s="276">
        <f>'Therm Forecast'!J11</f>
        <v>3794892</v>
      </c>
      <c r="L8" s="276">
        <f>'Therm Forecast'!K11</f>
        <v>3220044</v>
      </c>
      <c r="M8" s="276">
        <f>'Therm Forecast'!L11</f>
        <v>2633383</v>
      </c>
      <c r="N8" s="276">
        <f>'Therm Forecast'!M11</f>
        <v>2880961</v>
      </c>
      <c r="O8" s="276">
        <f>'Therm Forecast'!N11</f>
        <v>3593806</v>
      </c>
      <c r="P8" s="277">
        <f>'Therm Forecast'!O11</f>
        <v>5682283</v>
      </c>
      <c r="Q8" s="276"/>
      <c r="R8" s="276"/>
      <c r="S8" s="276"/>
      <c r="T8" s="276"/>
      <c r="U8" s="276"/>
      <c r="V8" s="276"/>
    </row>
    <row r="9" spans="1:22" x14ac:dyDescent="0.2">
      <c r="B9" s="49" t="s">
        <v>253</v>
      </c>
      <c r="C9" s="274">
        <f>'Therm Forecast'!B12</f>
        <v>1210732</v>
      </c>
      <c r="D9" s="274">
        <f>'Therm Forecast'!C12</f>
        <v>1483047</v>
      </c>
      <c r="E9" s="275">
        <f>'Therm Forecast'!D12</f>
        <v>1566880</v>
      </c>
      <c r="F9" s="276">
        <f>'Therm Forecast'!E12</f>
        <v>1847879</v>
      </c>
      <c r="G9" s="276">
        <f>'Therm Forecast'!F12</f>
        <v>1599575</v>
      </c>
      <c r="H9" s="276">
        <f>'Therm Forecast'!G12</f>
        <v>1594052</v>
      </c>
      <c r="I9" s="276">
        <f>'Therm Forecast'!H12</f>
        <v>1547353</v>
      </c>
      <c r="J9" s="276">
        <f>'Therm Forecast'!I12</f>
        <v>1330588</v>
      </c>
      <c r="K9" s="276">
        <f>'Therm Forecast'!J12</f>
        <v>1333543</v>
      </c>
      <c r="L9" s="276">
        <f>'Therm Forecast'!K12</f>
        <v>1228915</v>
      </c>
      <c r="M9" s="276">
        <f>'Therm Forecast'!L12</f>
        <v>1241425</v>
      </c>
      <c r="N9" s="276">
        <f>'Therm Forecast'!M12</f>
        <v>1346578</v>
      </c>
      <c r="O9" s="276">
        <f>'Therm Forecast'!N12</f>
        <v>1180877</v>
      </c>
      <c r="P9" s="277">
        <f>'Therm Forecast'!O12</f>
        <v>1444713</v>
      </c>
      <c r="Q9" s="276"/>
      <c r="R9" s="276"/>
      <c r="S9" s="276"/>
      <c r="T9" s="276"/>
      <c r="U9" s="276"/>
      <c r="V9" s="276"/>
    </row>
    <row r="10" spans="1:22" x14ac:dyDescent="0.2">
      <c r="B10" s="49" t="s">
        <v>254</v>
      </c>
      <c r="C10" s="274">
        <f>'Therm Forecast'!B13</f>
        <v>48255</v>
      </c>
      <c r="D10" s="274">
        <f>'Therm Forecast'!C13</f>
        <v>283016</v>
      </c>
      <c r="E10" s="275">
        <f>'Therm Forecast'!D13</f>
        <v>520057</v>
      </c>
      <c r="F10" s="276">
        <f>'Therm Forecast'!E13</f>
        <v>815418</v>
      </c>
      <c r="G10" s="276">
        <f>'Therm Forecast'!F13</f>
        <v>702664</v>
      </c>
      <c r="H10" s="276">
        <f>'Therm Forecast'!G13</f>
        <v>693062</v>
      </c>
      <c r="I10" s="276">
        <f>'Therm Forecast'!H13</f>
        <v>665938</v>
      </c>
      <c r="J10" s="276">
        <f>'Therm Forecast'!I13</f>
        <v>468531</v>
      </c>
      <c r="K10" s="276">
        <f>'Therm Forecast'!J13</f>
        <v>388605</v>
      </c>
      <c r="L10" s="276">
        <f>'Therm Forecast'!K13</f>
        <v>222624</v>
      </c>
      <c r="M10" s="276">
        <f>'Therm Forecast'!L13</f>
        <v>99487</v>
      </c>
      <c r="N10" s="276">
        <f>'Therm Forecast'!M13</f>
        <v>17695</v>
      </c>
      <c r="O10" s="276">
        <f>'Therm Forecast'!N13</f>
        <v>47188</v>
      </c>
      <c r="P10" s="277">
        <f>'Therm Forecast'!O13</f>
        <v>274533</v>
      </c>
      <c r="Q10" s="276"/>
      <c r="R10" s="276"/>
      <c r="S10" s="276"/>
      <c r="T10" s="276"/>
      <c r="U10" s="276"/>
      <c r="V10" s="276"/>
    </row>
    <row r="11" spans="1:22" x14ac:dyDescent="0.2">
      <c r="B11" s="49" t="s">
        <v>255</v>
      </c>
      <c r="C11" s="274">
        <f>'Therm Forecast'!B14</f>
        <v>1546580</v>
      </c>
      <c r="D11" s="274">
        <f>'Therm Forecast'!C14</f>
        <v>2131847</v>
      </c>
      <c r="E11" s="275">
        <f>'Therm Forecast'!D14</f>
        <v>2056906</v>
      </c>
      <c r="F11" s="278">
        <f>'Therm Forecast'!E14</f>
        <v>2445861</v>
      </c>
      <c r="G11" s="276">
        <f>'Therm Forecast'!F14</f>
        <v>1836059</v>
      </c>
      <c r="H11" s="276">
        <f>'Therm Forecast'!G14</f>
        <v>1824391</v>
      </c>
      <c r="I11" s="276">
        <f>'Therm Forecast'!H14</f>
        <v>1749044</v>
      </c>
      <c r="J11" s="276">
        <f>'Therm Forecast'!I14</f>
        <v>1402353</v>
      </c>
      <c r="K11" s="276">
        <f>'Therm Forecast'!J14</f>
        <v>1509483</v>
      </c>
      <c r="L11" s="276">
        <f>'Therm Forecast'!K14</f>
        <v>1358291</v>
      </c>
      <c r="M11" s="276">
        <f>'Therm Forecast'!L14</f>
        <v>1475182</v>
      </c>
      <c r="N11" s="276">
        <f>'Therm Forecast'!M14</f>
        <v>1610634</v>
      </c>
      <c r="O11" s="276">
        <f>'Therm Forecast'!N14</f>
        <v>1501333</v>
      </c>
      <c r="P11" s="277">
        <f>'Therm Forecast'!O14</f>
        <v>2068873</v>
      </c>
      <c r="Q11" s="276"/>
      <c r="R11" s="276"/>
      <c r="S11" s="276"/>
      <c r="T11" s="276"/>
      <c r="U11" s="276"/>
      <c r="V11" s="276"/>
    </row>
    <row r="12" spans="1:22" ht="13.5" customHeight="1" x14ac:dyDescent="0.2">
      <c r="B12" s="49" t="s">
        <v>256</v>
      </c>
      <c r="C12" s="279">
        <f>SUM(C5:C11)</f>
        <v>36525572</v>
      </c>
      <c r="D12" s="279">
        <f t="shared" ref="D12:P12" si="1">SUM(D5:D11)</f>
        <v>68390809</v>
      </c>
      <c r="E12" s="280">
        <f t="shared" si="1"/>
        <v>105249683</v>
      </c>
      <c r="F12" s="279">
        <f t="shared" si="1"/>
        <v>135129183</v>
      </c>
      <c r="G12" s="279">
        <f t="shared" si="1"/>
        <v>126107758</v>
      </c>
      <c r="H12" s="279">
        <f t="shared" si="1"/>
        <v>112788868</v>
      </c>
      <c r="I12" s="279">
        <f t="shared" si="1"/>
        <v>102761407</v>
      </c>
      <c r="J12" s="279">
        <f t="shared" si="1"/>
        <v>72039278</v>
      </c>
      <c r="K12" s="279">
        <f t="shared" si="1"/>
        <v>46807136</v>
      </c>
      <c r="L12" s="279">
        <f t="shared" si="1"/>
        <v>34699573</v>
      </c>
      <c r="M12" s="279">
        <f t="shared" si="1"/>
        <v>28133367</v>
      </c>
      <c r="N12" s="279">
        <f t="shared" si="1"/>
        <v>28798782</v>
      </c>
      <c r="O12" s="279">
        <f t="shared" si="1"/>
        <v>35734905</v>
      </c>
      <c r="P12" s="281">
        <f t="shared" si="1"/>
        <v>67310503</v>
      </c>
      <c r="Q12" s="227"/>
      <c r="R12" s="227"/>
      <c r="S12" s="227"/>
      <c r="T12" s="227"/>
      <c r="U12" s="227"/>
      <c r="V12" s="227"/>
    </row>
    <row r="13" spans="1:22" x14ac:dyDescent="0.2">
      <c r="B13" s="49" t="s">
        <v>257</v>
      </c>
      <c r="C13" s="274">
        <f>'Therm Forecast'!B16</f>
        <v>17892810</v>
      </c>
      <c r="D13" s="274">
        <f>'Therm Forecast'!C16</f>
        <v>16983299</v>
      </c>
      <c r="E13" s="282">
        <f>'Therm Forecast'!D16</f>
        <v>17652529</v>
      </c>
      <c r="F13" s="283">
        <f>'Therm Forecast'!E16</f>
        <v>17230459</v>
      </c>
      <c r="G13" s="283">
        <f>'Therm Forecast'!F16</f>
        <v>15673042</v>
      </c>
      <c r="H13" s="283">
        <f>'Therm Forecast'!G16</f>
        <v>18245138</v>
      </c>
      <c r="I13" s="283">
        <f>'Therm Forecast'!H16</f>
        <v>15867517</v>
      </c>
      <c r="J13" s="283">
        <f>'Therm Forecast'!I16</f>
        <v>17116528</v>
      </c>
      <c r="K13" s="283">
        <f>'Therm Forecast'!J16</f>
        <v>18034634</v>
      </c>
      <c r="L13" s="283">
        <f>'Therm Forecast'!K16</f>
        <v>18807165</v>
      </c>
      <c r="M13" s="283">
        <f>'Therm Forecast'!L16</f>
        <v>18529021</v>
      </c>
      <c r="N13" s="283">
        <f>'Therm Forecast'!M16</f>
        <v>17997289</v>
      </c>
      <c r="O13" s="283">
        <f>'Therm Forecast'!N16</f>
        <v>19147834</v>
      </c>
      <c r="P13" s="284">
        <f>'Therm Forecast'!O16</f>
        <v>16329753</v>
      </c>
      <c r="Q13" s="276"/>
      <c r="R13" s="276"/>
      <c r="S13" s="276"/>
      <c r="T13" s="276"/>
      <c r="U13" s="276"/>
      <c r="V13" s="276"/>
    </row>
    <row r="14" spans="1:22" x14ac:dyDescent="0.2">
      <c r="C14" s="285"/>
      <c r="D14" s="285"/>
      <c r="E14" s="286"/>
      <c r="F14" s="287"/>
      <c r="G14" s="287"/>
      <c r="H14" s="287"/>
      <c r="I14" s="287"/>
      <c r="J14" s="287"/>
      <c r="K14" s="287"/>
      <c r="L14" s="287"/>
      <c r="M14" s="287"/>
      <c r="N14" s="287"/>
      <c r="O14" s="287"/>
      <c r="P14" s="288"/>
    </row>
    <row r="15" spans="1:22" x14ac:dyDescent="0.2">
      <c r="E15" s="272"/>
      <c r="F15" s="156"/>
      <c r="G15" s="156"/>
      <c r="H15" s="156"/>
      <c r="I15" s="156"/>
      <c r="J15" s="156"/>
      <c r="K15" s="156"/>
      <c r="L15" s="156"/>
      <c r="M15" s="156"/>
      <c r="N15" s="156"/>
      <c r="O15" s="156"/>
      <c r="P15" s="273"/>
    </row>
    <row r="16" spans="1:22" x14ac:dyDescent="0.2">
      <c r="B16" s="49" t="s">
        <v>258</v>
      </c>
      <c r="C16" s="289">
        <f>'Therm Forecast'!B25</f>
        <v>412853</v>
      </c>
      <c r="D16" s="290">
        <f>'Therm Forecast'!C25</f>
        <v>412853</v>
      </c>
      <c r="E16" s="291">
        <f>'Therm Forecast'!D25</f>
        <v>412853</v>
      </c>
      <c r="F16" s="292">
        <f>'Therm Forecast'!E25</f>
        <v>412853</v>
      </c>
      <c r="G16" s="292">
        <f>'Therm Forecast'!F25</f>
        <v>412853</v>
      </c>
      <c r="H16" s="292">
        <f>'Therm Forecast'!G25</f>
        <v>412853</v>
      </c>
      <c r="I16" s="292">
        <f>'Therm Forecast'!H25</f>
        <v>412853</v>
      </c>
      <c r="J16" s="292">
        <f>'Therm Forecast'!I25</f>
        <v>412853</v>
      </c>
      <c r="K16" s="292">
        <f>'Therm Forecast'!J25</f>
        <v>412853</v>
      </c>
      <c r="L16" s="292">
        <f>'Therm Forecast'!K25</f>
        <v>412853</v>
      </c>
      <c r="M16" s="292">
        <f>'Therm Forecast'!L25</f>
        <v>412853</v>
      </c>
      <c r="N16" s="292">
        <f>'Therm Forecast'!M25</f>
        <v>412853</v>
      </c>
      <c r="O16" s="292">
        <f>'Therm Forecast'!N25</f>
        <v>412853</v>
      </c>
      <c r="P16" s="293">
        <f>'Therm Forecast'!O25</f>
        <v>412853</v>
      </c>
    </row>
    <row r="17" spans="1:16" x14ac:dyDescent="0.2">
      <c r="B17" s="49" t="s">
        <v>259</v>
      </c>
      <c r="C17" s="289">
        <f>'Therm Forecast'!B26</f>
        <v>11003</v>
      </c>
      <c r="D17" s="290">
        <f>'Therm Forecast'!C26</f>
        <v>11003</v>
      </c>
      <c r="E17" s="291">
        <f>'Therm Forecast'!D26</f>
        <v>11003</v>
      </c>
      <c r="F17" s="292">
        <f>'Therm Forecast'!E26</f>
        <v>11003</v>
      </c>
      <c r="G17" s="292">
        <f>'Therm Forecast'!F26</f>
        <v>11003</v>
      </c>
      <c r="H17" s="292">
        <f>'Therm Forecast'!G26</f>
        <v>11003</v>
      </c>
      <c r="I17" s="292">
        <f>'Therm Forecast'!H26</f>
        <v>11003</v>
      </c>
      <c r="J17" s="292">
        <f>'Therm Forecast'!I26</f>
        <v>11003</v>
      </c>
      <c r="K17" s="292">
        <f>'Therm Forecast'!J26</f>
        <v>11003</v>
      </c>
      <c r="L17" s="292">
        <f>'Therm Forecast'!K26</f>
        <v>11003</v>
      </c>
      <c r="M17" s="292">
        <f>'Therm Forecast'!L26</f>
        <v>11003</v>
      </c>
      <c r="N17" s="292">
        <f>'Therm Forecast'!M26</f>
        <v>11003</v>
      </c>
      <c r="O17" s="292">
        <f>'Therm Forecast'!N26</f>
        <v>11003</v>
      </c>
      <c r="P17" s="293">
        <f>'Therm Forecast'!O26</f>
        <v>11003</v>
      </c>
    </row>
    <row r="18" spans="1:16" x14ac:dyDescent="0.2">
      <c r="B18" s="49" t="s">
        <v>260</v>
      </c>
      <c r="C18" s="289">
        <f>'Therm Forecast'!B27</f>
        <v>2846</v>
      </c>
      <c r="D18" s="290">
        <f>'Therm Forecast'!C27</f>
        <v>2846</v>
      </c>
      <c r="E18" s="291">
        <f>'Therm Forecast'!D27</f>
        <v>2846</v>
      </c>
      <c r="F18" s="292">
        <f>'Therm Forecast'!E27</f>
        <v>2846</v>
      </c>
      <c r="G18" s="292">
        <f>'Therm Forecast'!F27</f>
        <v>2846</v>
      </c>
      <c r="H18" s="292">
        <f>'Therm Forecast'!G27</f>
        <v>2846</v>
      </c>
      <c r="I18" s="292">
        <f>'Therm Forecast'!H27</f>
        <v>2846</v>
      </c>
      <c r="J18" s="292">
        <f>'Therm Forecast'!I27</f>
        <v>2846</v>
      </c>
      <c r="K18" s="292">
        <f>'Therm Forecast'!J27</f>
        <v>2846</v>
      </c>
      <c r="L18" s="292">
        <f>'Therm Forecast'!K27</f>
        <v>2846</v>
      </c>
      <c r="M18" s="292">
        <f>'Therm Forecast'!L27</f>
        <v>2846</v>
      </c>
      <c r="N18" s="292">
        <f>'Therm Forecast'!M27</f>
        <v>2846</v>
      </c>
      <c r="O18" s="292">
        <f>'Therm Forecast'!N27</f>
        <v>2846</v>
      </c>
      <c r="P18" s="293">
        <f>'Therm Forecast'!O27</f>
        <v>2846</v>
      </c>
    </row>
    <row r="19" spans="1:16" x14ac:dyDescent="0.2">
      <c r="B19" s="49" t="s">
        <v>261</v>
      </c>
      <c r="C19" s="294">
        <f>'Therm Forecast'!B28</f>
        <v>0</v>
      </c>
      <c r="D19" s="290">
        <f>'Therm Forecast'!C28</f>
        <v>0</v>
      </c>
      <c r="E19" s="291">
        <f>'Therm Forecast'!D28</f>
        <v>0</v>
      </c>
      <c r="F19" s="292">
        <f>'Therm Forecast'!E28</f>
        <v>0</v>
      </c>
      <c r="G19" s="292">
        <f>'Therm Forecast'!F28</f>
        <v>0</v>
      </c>
      <c r="H19" s="292">
        <f>'Therm Forecast'!G28</f>
        <v>0</v>
      </c>
      <c r="I19" s="292">
        <f>'Therm Forecast'!H28</f>
        <v>0</v>
      </c>
      <c r="J19" s="292">
        <f>'Therm Forecast'!I28</f>
        <v>0</v>
      </c>
      <c r="K19" s="292">
        <f>'Therm Forecast'!J28</f>
        <v>0</v>
      </c>
      <c r="L19" s="292">
        <f>'Therm Forecast'!K28</f>
        <v>0</v>
      </c>
      <c r="M19" s="292">
        <f>'Therm Forecast'!L28</f>
        <v>0</v>
      </c>
      <c r="N19" s="292">
        <f>'Therm Forecast'!M28</f>
        <v>0</v>
      </c>
      <c r="O19" s="292">
        <f>'Therm Forecast'!N28</f>
        <v>0</v>
      </c>
      <c r="P19" s="293">
        <f>'Therm Forecast'!O28</f>
        <v>0</v>
      </c>
    </row>
    <row r="20" spans="1:16" x14ac:dyDescent="0.2">
      <c r="B20" s="49" t="s">
        <v>10</v>
      </c>
      <c r="C20" s="295">
        <f t="shared" ref="C20:P20" si="2">SUM(C16:C19)</f>
        <v>426702</v>
      </c>
      <c r="D20" s="295">
        <f t="shared" si="2"/>
        <v>426702</v>
      </c>
      <c r="E20" s="296">
        <f t="shared" si="2"/>
        <v>426702</v>
      </c>
      <c r="F20" s="295">
        <f t="shared" si="2"/>
        <v>426702</v>
      </c>
      <c r="G20" s="295">
        <f t="shared" si="2"/>
        <v>426702</v>
      </c>
      <c r="H20" s="295">
        <f t="shared" si="2"/>
        <v>426702</v>
      </c>
      <c r="I20" s="295">
        <f t="shared" si="2"/>
        <v>426702</v>
      </c>
      <c r="J20" s="295">
        <f t="shared" si="2"/>
        <v>426702</v>
      </c>
      <c r="K20" s="295">
        <f t="shared" si="2"/>
        <v>426702</v>
      </c>
      <c r="L20" s="295">
        <f t="shared" si="2"/>
        <v>426702</v>
      </c>
      <c r="M20" s="295">
        <f t="shared" si="2"/>
        <v>426702</v>
      </c>
      <c r="N20" s="295">
        <f t="shared" si="2"/>
        <v>426702</v>
      </c>
      <c r="O20" s="295">
        <f t="shared" si="2"/>
        <v>426702</v>
      </c>
      <c r="P20" s="297">
        <f t="shared" si="2"/>
        <v>426702</v>
      </c>
    </row>
    <row r="21" spans="1:16" x14ac:dyDescent="0.2">
      <c r="E21" s="272"/>
      <c r="F21" s="156"/>
      <c r="G21" s="156"/>
      <c r="H21" s="156"/>
      <c r="I21" s="156"/>
      <c r="J21" s="156"/>
      <c r="K21" s="156"/>
      <c r="L21" s="156"/>
      <c r="M21" s="156"/>
      <c r="N21" s="156"/>
      <c r="O21" s="156"/>
      <c r="P21" s="273"/>
    </row>
    <row r="22" spans="1:16" x14ac:dyDescent="0.2">
      <c r="A22" s="47" t="s">
        <v>262</v>
      </c>
      <c r="E22" s="272"/>
      <c r="F22" s="156"/>
      <c r="G22" s="156"/>
      <c r="H22" s="156"/>
      <c r="I22" s="156"/>
      <c r="J22" s="156"/>
      <c r="K22" s="156"/>
      <c r="L22" s="156"/>
      <c r="M22" s="156"/>
      <c r="N22" s="156"/>
      <c r="O22" s="156"/>
      <c r="P22" s="273"/>
    </row>
    <row r="23" spans="1:16" x14ac:dyDescent="0.2">
      <c r="A23" s="298" t="s">
        <v>263</v>
      </c>
      <c r="E23" s="272"/>
      <c r="F23" s="156"/>
      <c r="G23" s="156"/>
      <c r="H23" s="156"/>
      <c r="I23" s="156"/>
      <c r="J23" s="156"/>
      <c r="K23" s="156"/>
      <c r="L23" s="156"/>
      <c r="M23" s="156"/>
      <c r="N23" s="156"/>
      <c r="O23" s="156"/>
      <c r="P23" s="273"/>
    </row>
    <row r="24" spans="1:16" x14ac:dyDescent="0.2">
      <c r="B24" s="49" t="s">
        <v>249</v>
      </c>
      <c r="C24" s="569">
        <v>0.14921000000000001</v>
      </c>
      <c r="D24" s="86">
        <f>C24</f>
        <v>0.14921000000000001</v>
      </c>
      <c r="E24" s="569">
        <v>0.14152000000000001</v>
      </c>
      <c r="F24" s="299">
        <f>E24</f>
        <v>0.14152000000000001</v>
      </c>
      <c r="G24" s="299">
        <f t="shared" ref="G24:P24" si="3">F24</f>
        <v>0.14152000000000001</v>
      </c>
      <c r="H24" s="299">
        <f t="shared" si="3"/>
        <v>0.14152000000000001</v>
      </c>
      <c r="I24" s="299">
        <f t="shared" si="3"/>
        <v>0.14152000000000001</v>
      </c>
      <c r="J24" s="299">
        <f t="shared" si="3"/>
        <v>0.14152000000000001</v>
      </c>
      <c r="K24" s="299">
        <f t="shared" si="3"/>
        <v>0.14152000000000001</v>
      </c>
      <c r="L24" s="299">
        <f t="shared" si="3"/>
        <v>0.14152000000000001</v>
      </c>
      <c r="M24" s="299">
        <f t="shared" si="3"/>
        <v>0.14152000000000001</v>
      </c>
      <c r="N24" s="299">
        <f t="shared" si="3"/>
        <v>0.14152000000000001</v>
      </c>
      <c r="O24" s="299">
        <f t="shared" si="3"/>
        <v>0.14152000000000001</v>
      </c>
      <c r="P24" s="300">
        <f t="shared" si="3"/>
        <v>0.14152000000000001</v>
      </c>
    </row>
    <row r="25" spans="1:16" x14ac:dyDescent="0.2">
      <c r="B25" s="49" t="s">
        <v>250</v>
      </c>
      <c r="C25" s="570">
        <v>0.14921000000000001</v>
      </c>
      <c r="D25" s="86">
        <f t="shared" ref="D25:D33" si="4">C25</f>
        <v>0.14921000000000001</v>
      </c>
      <c r="E25" s="570">
        <v>0.14152000000000001</v>
      </c>
      <c r="F25" s="299">
        <f t="shared" ref="F25:P33" si="5">E25</f>
        <v>0.14152000000000001</v>
      </c>
      <c r="G25" s="299">
        <f t="shared" si="5"/>
        <v>0.14152000000000001</v>
      </c>
      <c r="H25" s="299">
        <f t="shared" si="5"/>
        <v>0.14152000000000001</v>
      </c>
      <c r="I25" s="299">
        <f t="shared" si="5"/>
        <v>0.14152000000000001</v>
      </c>
      <c r="J25" s="299">
        <f t="shared" si="5"/>
        <v>0.14152000000000001</v>
      </c>
      <c r="K25" s="299">
        <f t="shared" si="5"/>
        <v>0.14152000000000001</v>
      </c>
      <c r="L25" s="299">
        <f t="shared" si="5"/>
        <v>0.14152000000000001</v>
      </c>
      <c r="M25" s="299">
        <f t="shared" si="5"/>
        <v>0.14152000000000001</v>
      </c>
      <c r="N25" s="299">
        <f t="shared" si="5"/>
        <v>0.14152000000000001</v>
      </c>
      <c r="O25" s="299">
        <f t="shared" si="5"/>
        <v>0.14152000000000001</v>
      </c>
      <c r="P25" s="300">
        <f t="shared" si="5"/>
        <v>0.14152000000000001</v>
      </c>
    </row>
    <row r="26" spans="1:16" x14ac:dyDescent="0.2">
      <c r="B26" s="49" t="s">
        <v>251</v>
      </c>
      <c r="C26" s="570">
        <v>0.14147000000000001</v>
      </c>
      <c r="D26" s="86">
        <f t="shared" si="4"/>
        <v>0.14147000000000001</v>
      </c>
      <c r="E26" s="570">
        <v>0.13528999999999999</v>
      </c>
      <c r="F26" s="299">
        <f t="shared" si="5"/>
        <v>0.13528999999999999</v>
      </c>
      <c r="G26" s="299">
        <f t="shared" si="5"/>
        <v>0.13528999999999999</v>
      </c>
      <c r="H26" s="299">
        <f t="shared" si="5"/>
        <v>0.13528999999999999</v>
      </c>
      <c r="I26" s="299">
        <f t="shared" si="5"/>
        <v>0.13528999999999999</v>
      </c>
      <c r="J26" s="299">
        <f t="shared" si="5"/>
        <v>0.13528999999999999</v>
      </c>
      <c r="K26" s="299">
        <f t="shared" si="5"/>
        <v>0.13528999999999999</v>
      </c>
      <c r="L26" s="299">
        <f t="shared" si="5"/>
        <v>0.13528999999999999</v>
      </c>
      <c r="M26" s="299">
        <f t="shared" si="5"/>
        <v>0.13528999999999999</v>
      </c>
      <c r="N26" s="299">
        <f t="shared" si="5"/>
        <v>0.13528999999999999</v>
      </c>
      <c r="O26" s="299">
        <f t="shared" si="5"/>
        <v>0.13528999999999999</v>
      </c>
      <c r="P26" s="300">
        <f t="shared" si="5"/>
        <v>0.13528999999999999</v>
      </c>
    </row>
    <row r="27" spans="1:16" x14ac:dyDescent="0.2">
      <c r="B27" s="49" t="s">
        <v>252</v>
      </c>
      <c r="C27" s="570">
        <v>3.9320000000000001E-2</v>
      </c>
      <c r="D27" s="86">
        <f t="shared" si="4"/>
        <v>3.9320000000000001E-2</v>
      </c>
      <c r="E27" s="570">
        <v>3.9149999999999997E-2</v>
      </c>
      <c r="F27" s="299">
        <f t="shared" si="5"/>
        <v>3.9149999999999997E-2</v>
      </c>
      <c r="G27" s="299">
        <f t="shared" si="5"/>
        <v>3.9149999999999997E-2</v>
      </c>
      <c r="H27" s="299">
        <f t="shared" si="5"/>
        <v>3.9149999999999997E-2</v>
      </c>
      <c r="I27" s="299">
        <f t="shared" si="5"/>
        <v>3.9149999999999997E-2</v>
      </c>
      <c r="J27" s="299">
        <f t="shared" si="5"/>
        <v>3.9149999999999997E-2</v>
      </c>
      <c r="K27" s="299">
        <f t="shared" si="5"/>
        <v>3.9149999999999997E-2</v>
      </c>
      <c r="L27" s="299">
        <f t="shared" si="5"/>
        <v>3.9149999999999997E-2</v>
      </c>
      <c r="M27" s="299">
        <f t="shared" si="5"/>
        <v>3.9149999999999997E-2</v>
      </c>
      <c r="N27" s="299">
        <f t="shared" si="5"/>
        <v>3.9149999999999997E-2</v>
      </c>
      <c r="O27" s="299">
        <f t="shared" si="5"/>
        <v>3.9149999999999997E-2</v>
      </c>
      <c r="P27" s="300">
        <f t="shared" si="5"/>
        <v>3.9149999999999997E-2</v>
      </c>
    </row>
    <row r="28" spans="1:16" x14ac:dyDescent="0.2">
      <c r="B28" s="49" t="s">
        <v>253</v>
      </c>
      <c r="C28" s="570">
        <v>7.5170000000000001E-2</v>
      </c>
      <c r="D28" s="86">
        <f t="shared" si="4"/>
        <v>7.5170000000000001E-2</v>
      </c>
      <c r="E28" s="570">
        <v>7.8619999999999995E-2</v>
      </c>
      <c r="F28" s="299">
        <f t="shared" si="5"/>
        <v>7.8619999999999995E-2</v>
      </c>
      <c r="G28" s="299">
        <f t="shared" si="5"/>
        <v>7.8619999999999995E-2</v>
      </c>
      <c r="H28" s="299">
        <f t="shared" si="5"/>
        <v>7.8619999999999995E-2</v>
      </c>
      <c r="I28" s="299">
        <f t="shared" si="5"/>
        <v>7.8619999999999995E-2</v>
      </c>
      <c r="J28" s="299">
        <f t="shared" si="5"/>
        <v>7.8619999999999995E-2</v>
      </c>
      <c r="K28" s="299">
        <f t="shared" si="5"/>
        <v>7.8619999999999995E-2</v>
      </c>
      <c r="L28" s="299">
        <f t="shared" si="5"/>
        <v>7.8619999999999995E-2</v>
      </c>
      <c r="M28" s="299">
        <f t="shared" si="5"/>
        <v>7.8619999999999995E-2</v>
      </c>
      <c r="N28" s="299">
        <f t="shared" si="5"/>
        <v>7.8619999999999995E-2</v>
      </c>
      <c r="O28" s="299">
        <f t="shared" si="5"/>
        <v>7.8619999999999995E-2</v>
      </c>
      <c r="P28" s="300">
        <f t="shared" si="5"/>
        <v>7.8619999999999995E-2</v>
      </c>
    </row>
    <row r="29" spans="1:16" x14ac:dyDescent="0.2">
      <c r="B29" s="49" t="s">
        <v>254</v>
      </c>
      <c r="C29" s="570">
        <v>8.6999999999999994E-2</v>
      </c>
      <c r="D29" s="86">
        <f t="shared" si="4"/>
        <v>8.6999999999999994E-2</v>
      </c>
      <c r="E29" s="570">
        <v>8.6540000000000006E-2</v>
      </c>
      <c r="F29" s="299">
        <f t="shared" si="5"/>
        <v>8.6540000000000006E-2</v>
      </c>
      <c r="G29" s="299">
        <f t="shared" si="5"/>
        <v>8.6540000000000006E-2</v>
      </c>
      <c r="H29" s="299">
        <f t="shared" si="5"/>
        <v>8.6540000000000006E-2</v>
      </c>
      <c r="I29" s="299">
        <f t="shared" si="5"/>
        <v>8.6540000000000006E-2</v>
      </c>
      <c r="J29" s="299">
        <f t="shared" si="5"/>
        <v>8.6540000000000006E-2</v>
      </c>
      <c r="K29" s="299">
        <f t="shared" si="5"/>
        <v>8.6540000000000006E-2</v>
      </c>
      <c r="L29" s="299">
        <f t="shared" si="5"/>
        <v>8.6540000000000006E-2</v>
      </c>
      <c r="M29" s="299">
        <f t="shared" si="5"/>
        <v>8.6540000000000006E-2</v>
      </c>
      <c r="N29" s="299">
        <f t="shared" si="5"/>
        <v>8.6540000000000006E-2</v>
      </c>
      <c r="O29" s="299">
        <f t="shared" si="5"/>
        <v>8.6540000000000006E-2</v>
      </c>
      <c r="P29" s="300">
        <f t="shared" si="5"/>
        <v>8.6540000000000006E-2</v>
      </c>
    </row>
    <row r="30" spans="1:16" x14ac:dyDescent="0.2">
      <c r="B30" s="49" t="s">
        <v>255</v>
      </c>
      <c r="C30" s="570">
        <v>8.3220000000000002E-2</v>
      </c>
      <c r="D30" s="86">
        <f t="shared" si="4"/>
        <v>8.3220000000000002E-2</v>
      </c>
      <c r="E30" s="570">
        <v>8.072E-2</v>
      </c>
      <c r="F30" s="299">
        <f t="shared" si="5"/>
        <v>8.072E-2</v>
      </c>
      <c r="G30" s="299">
        <f t="shared" si="5"/>
        <v>8.072E-2</v>
      </c>
      <c r="H30" s="299">
        <f t="shared" si="5"/>
        <v>8.072E-2</v>
      </c>
      <c r="I30" s="299">
        <f t="shared" si="5"/>
        <v>8.072E-2</v>
      </c>
      <c r="J30" s="299">
        <f t="shared" si="5"/>
        <v>8.072E-2</v>
      </c>
      <c r="K30" s="299">
        <f t="shared" si="5"/>
        <v>8.072E-2</v>
      </c>
      <c r="L30" s="299">
        <f t="shared" si="5"/>
        <v>8.072E-2</v>
      </c>
      <c r="M30" s="299">
        <f t="shared" si="5"/>
        <v>8.072E-2</v>
      </c>
      <c r="N30" s="299">
        <f t="shared" si="5"/>
        <v>8.072E-2</v>
      </c>
      <c r="O30" s="299">
        <f t="shared" si="5"/>
        <v>8.072E-2</v>
      </c>
      <c r="P30" s="300">
        <f t="shared" si="5"/>
        <v>8.072E-2</v>
      </c>
    </row>
    <row r="31" spans="1:16" x14ac:dyDescent="0.2">
      <c r="B31" s="49" t="s">
        <v>258</v>
      </c>
      <c r="C31" s="571">
        <v>1</v>
      </c>
      <c r="D31" s="114">
        <f t="shared" si="4"/>
        <v>1</v>
      </c>
      <c r="E31" s="571">
        <v>1</v>
      </c>
      <c r="F31" s="301">
        <f t="shared" si="5"/>
        <v>1</v>
      </c>
      <c r="G31" s="301">
        <f t="shared" si="5"/>
        <v>1</v>
      </c>
      <c r="H31" s="301">
        <f t="shared" si="5"/>
        <v>1</v>
      </c>
      <c r="I31" s="301">
        <f t="shared" si="5"/>
        <v>1</v>
      </c>
      <c r="J31" s="301">
        <f t="shared" si="5"/>
        <v>1</v>
      </c>
      <c r="K31" s="301">
        <f t="shared" si="5"/>
        <v>1</v>
      </c>
      <c r="L31" s="301">
        <f t="shared" si="5"/>
        <v>1</v>
      </c>
      <c r="M31" s="301">
        <f t="shared" si="5"/>
        <v>1</v>
      </c>
      <c r="N31" s="301">
        <f t="shared" si="5"/>
        <v>1</v>
      </c>
      <c r="O31" s="301">
        <f t="shared" si="5"/>
        <v>1</v>
      </c>
      <c r="P31" s="302">
        <f t="shared" si="5"/>
        <v>1</v>
      </c>
    </row>
    <row r="32" spans="1:16" x14ac:dyDescent="0.2">
      <c r="B32" s="49" t="s">
        <v>264</v>
      </c>
      <c r="C32" s="571">
        <v>1</v>
      </c>
      <c r="D32" s="114">
        <f t="shared" si="4"/>
        <v>1</v>
      </c>
      <c r="E32" s="571">
        <v>1</v>
      </c>
      <c r="F32" s="301">
        <f t="shared" si="5"/>
        <v>1</v>
      </c>
      <c r="G32" s="301">
        <f t="shared" si="5"/>
        <v>1</v>
      </c>
      <c r="H32" s="301">
        <f t="shared" si="5"/>
        <v>1</v>
      </c>
      <c r="I32" s="301">
        <f t="shared" si="5"/>
        <v>1</v>
      </c>
      <c r="J32" s="301">
        <f t="shared" si="5"/>
        <v>1</v>
      </c>
      <c r="K32" s="301">
        <f t="shared" si="5"/>
        <v>1</v>
      </c>
      <c r="L32" s="301">
        <f t="shared" si="5"/>
        <v>1</v>
      </c>
      <c r="M32" s="301">
        <f t="shared" si="5"/>
        <v>1</v>
      </c>
      <c r="N32" s="301">
        <f t="shared" si="5"/>
        <v>1</v>
      </c>
      <c r="O32" s="301">
        <f t="shared" si="5"/>
        <v>1</v>
      </c>
      <c r="P32" s="302">
        <f t="shared" si="5"/>
        <v>1</v>
      </c>
    </row>
    <row r="33" spans="1:16" x14ac:dyDescent="0.2">
      <c r="B33" s="49" t="s">
        <v>265</v>
      </c>
      <c r="C33" s="303">
        <v>1E-3</v>
      </c>
      <c r="D33" s="86">
        <f t="shared" si="4"/>
        <v>1E-3</v>
      </c>
      <c r="E33" s="303">
        <v>1.1800000000000001E-3</v>
      </c>
      <c r="F33" s="299">
        <f t="shared" si="5"/>
        <v>1.1800000000000001E-3</v>
      </c>
      <c r="G33" s="299">
        <f t="shared" si="5"/>
        <v>1.1800000000000001E-3</v>
      </c>
      <c r="H33" s="299">
        <f t="shared" si="5"/>
        <v>1.1800000000000001E-3</v>
      </c>
      <c r="I33" s="299">
        <f t="shared" si="5"/>
        <v>1.1800000000000001E-3</v>
      </c>
      <c r="J33" s="299">
        <f t="shared" si="5"/>
        <v>1.1800000000000001E-3</v>
      </c>
      <c r="K33" s="299">
        <f t="shared" si="5"/>
        <v>1.1800000000000001E-3</v>
      </c>
      <c r="L33" s="299">
        <f t="shared" si="5"/>
        <v>1.1800000000000001E-3</v>
      </c>
      <c r="M33" s="299">
        <f t="shared" si="5"/>
        <v>1.1800000000000001E-3</v>
      </c>
      <c r="N33" s="299">
        <f t="shared" si="5"/>
        <v>1.1800000000000001E-3</v>
      </c>
      <c r="O33" s="299">
        <f t="shared" si="5"/>
        <v>1.1800000000000001E-3</v>
      </c>
      <c r="P33" s="300">
        <f t="shared" si="5"/>
        <v>1.1800000000000001E-3</v>
      </c>
    </row>
    <row r="34" spans="1:16" x14ac:dyDescent="0.2">
      <c r="E34" s="272"/>
      <c r="F34" s="156"/>
      <c r="G34" s="156"/>
      <c r="H34" s="156"/>
      <c r="I34" s="156"/>
      <c r="J34" s="156"/>
      <c r="K34" s="156"/>
      <c r="L34" s="156"/>
      <c r="M34" s="156"/>
      <c r="N34" s="156"/>
      <c r="O34" s="156"/>
      <c r="P34" s="273"/>
    </row>
    <row r="35" spans="1:16" x14ac:dyDescent="0.2">
      <c r="A35" s="298" t="s">
        <v>266</v>
      </c>
      <c r="E35" s="272"/>
      <c r="F35" s="156"/>
      <c r="G35" s="156"/>
      <c r="H35" s="156"/>
      <c r="I35" s="156"/>
      <c r="J35" s="156"/>
      <c r="K35" s="156"/>
      <c r="L35" s="156"/>
      <c r="M35" s="156"/>
      <c r="N35" s="156"/>
      <c r="O35" s="156"/>
      <c r="P35" s="273"/>
    </row>
    <row r="36" spans="1:16" x14ac:dyDescent="0.2">
      <c r="B36" s="49" t="s">
        <v>249</v>
      </c>
      <c r="C36" s="74">
        <f t="shared" ref="C36:P42" si="6">+C5*C24</f>
        <v>2759975.2693400001</v>
      </c>
      <c r="D36" s="74">
        <f t="shared" si="6"/>
        <v>5845848.4554400006</v>
      </c>
      <c r="E36" s="304">
        <f t="shared" si="6"/>
        <v>9278413.4912</v>
      </c>
      <c r="F36" s="247">
        <f t="shared" si="6"/>
        <v>12401684.744080001</v>
      </c>
      <c r="G36" s="247">
        <f t="shared" si="6"/>
        <v>12043229.443680001</v>
      </c>
      <c r="H36" s="247">
        <f t="shared" si="6"/>
        <v>10611936.355360001</v>
      </c>
      <c r="I36" s="247">
        <f t="shared" si="6"/>
        <v>9715840.4896000009</v>
      </c>
      <c r="J36" s="247">
        <f t="shared" si="6"/>
        <v>6644262.1056000004</v>
      </c>
      <c r="K36" s="247">
        <f t="shared" si="6"/>
        <v>3863617.2826400003</v>
      </c>
      <c r="L36" s="247">
        <f t="shared" si="6"/>
        <v>2641015.6716800001</v>
      </c>
      <c r="M36" s="247">
        <f t="shared" si="6"/>
        <v>2001289.0882400002</v>
      </c>
      <c r="N36" s="247">
        <f t="shared" si="6"/>
        <v>1918511.91744</v>
      </c>
      <c r="O36" s="247">
        <f t="shared" si="6"/>
        <v>2527083.1559200003</v>
      </c>
      <c r="P36" s="305">
        <f t="shared" si="6"/>
        <v>5416049.5096800001</v>
      </c>
    </row>
    <row r="37" spans="1:16" x14ac:dyDescent="0.2">
      <c r="B37" s="49" t="s">
        <v>250</v>
      </c>
      <c r="C37" s="74">
        <f t="shared" si="6"/>
        <v>86.989429999999999</v>
      </c>
      <c r="D37" s="74">
        <f t="shared" si="6"/>
        <v>86.989429999999999</v>
      </c>
      <c r="E37" s="304">
        <f t="shared" si="6"/>
        <v>82.506160000000008</v>
      </c>
      <c r="F37" s="247">
        <f t="shared" si="6"/>
        <v>82.506160000000008</v>
      </c>
      <c r="G37" s="247">
        <f t="shared" si="6"/>
        <v>82.506160000000008</v>
      </c>
      <c r="H37" s="247">
        <f t="shared" si="6"/>
        <v>82.506160000000008</v>
      </c>
      <c r="I37" s="247">
        <f t="shared" si="6"/>
        <v>82.506160000000008</v>
      </c>
      <c r="J37" s="247">
        <f t="shared" si="6"/>
        <v>82.506160000000008</v>
      </c>
      <c r="K37" s="247">
        <f t="shared" si="6"/>
        <v>82.506160000000008</v>
      </c>
      <c r="L37" s="247">
        <f t="shared" si="6"/>
        <v>82.506160000000008</v>
      </c>
      <c r="M37" s="247">
        <f t="shared" si="6"/>
        <v>82.506160000000008</v>
      </c>
      <c r="N37" s="247">
        <f t="shared" si="6"/>
        <v>82.506160000000008</v>
      </c>
      <c r="O37" s="247">
        <f t="shared" si="6"/>
        <v>82.506160000000008</v>
      </c>
      <c r="P37" s="305">
        <f t="shared" si="6"/>
        <v>82.506160000000008</v>
      </c>
    </row>
    <row r="38" spans="1:16" x14ac:dyDescent="0.2">
      <c r="B38" s="49" t="s">
        <v>251</v>
      </c>
      <c r="C38" s="74">
        <f t="shared" si="6"/>
        <v>1633168.1598400001</v>
      </c>
      <c r="D38" s="74">
        <f t="shared" si="6"/>
        <v>2763499.0299000004</v>
      </c>
      <c r="E38" s="304">
        <f t="shared" si="6"/>
        <v>3798370.9232999999</v>
      </c>
      <c r="F38" s="247">
        <f t="shared" si="6"/>
        <v>4635950.2309799995</v>
      </c>
      <c r="G38" s="247">
        <f t="shared" si="6"/>
        <v>4037320.39188</v>
      </c>
      <c r="H38" s="247">
        <f t="shared" si="6"/>
        <v>3647374.16017</v>
      </c>
      <c r="I38" s="247">
        <f t="shared" si="6"/>
        <v>3240421.56959</v>
      </c>
      <c r="J38" s="247">
        <f t="shared" si="6"/>
        <v>2318700.8110499997</v>
      </c>
      <c r="K38" s="247">
        <f t="shared" si="6"/>
        <v>1688307.3151699998</v>
      </c>
      <c r="L38" s="247">
        <f t="shared" si="6"/>
        <v>1353891.94628</v>
      </c>
      <c r="M38" s="247">
        <f t="shared" si="6"/>
        <v>1155636.3568</v>
      </c>
      <c r="N38" s="247">
        <f t="shared" si="6"/>
        <v>1269812.86411</v>
      </c>
      <c r="O38" s="247">
        <f t="shared" si="6"/>
        <v>1563194.3701299999</v>
      </c>
      <c r="P38" s="305">
        <f t="shared" si="6"/>
        <v>2647484.4631099999</v>
      </c>
    </row>
    <row r="39" spans="1:16" x14ac:dyDescent="0.2">
      <c r="B39" s="49" t="s">
        <v>252</v>
      </c>
      <c r="C39" s="74">
        <f t="shared" si="6"/>
        <v>144614.87072000001</v>
      </c>
      <c r="D39" s="74">
        <f t="shared" si="6"/>
        <v>227249.23224000001</v>
      </c>
      <c r="E39" s="304">
        <f t="shared" si="6"/>
        <v>292330.19204999995</v>
      </c>
      <c r="F39" s="247">
        <f t="shared" si="6"/>
        <v>317923.48664999998</v>
      </c>
      <c r="G39" s="247">
        <f t="shared" si="6"/>
        <v>275137.23465</v>
      </c>
      <c r="H39" s="247">
        <f t="shared" si="6"/>
        <v>263545.62435</v>
      </c>
      <c r="I39" s="247">
        <f t="shared" si="6"/>
        <v>242469.18269999998</v>
      </c>
      <c r="J39" s="247">
        <f t="shared" si="6"/>
        <v>185931.1017</v>
      </c>
      <c r="K39" s="247">
        <f t="shared" si="6"/>
        <v>148570.02179999999</v>
      </c>
      <c r="L39" s="247">
        <f t="shared" si="6"/>
        <v>126064.72259999999</v>
      </c>
      <c r="M39" s="247">
        <f t="shared" si="6"/>
        <v>103096.94445</v>
      </c>
      <c r="N39" s="247">
        <f t="shared" si="6"/>
        <v>112789.62315</v>
      </c>
      <c r="O39" s="247">
        <f t="shared" si="6"/>
        <v>140697.5049</v>
      </c>
      <c r="P39" s="305">
        <f t="shared" si="6"/>
        <v>222461.37944999998</v>
      </c>
    </row>
    <row r="40" spans="1:16" x14ac:dyDescent="0.2">
      <c r="B40" s="49" t="s">
        <v>253</v>
      </c>
      <c r="C40" s="74">
        <f t="shared" si="6"/>
        <v>91010.724440000005</v>
      </c>
      <c r="D40" s="74">
        <f t="shared" si="6"/>
        <v>111480.64299000001</v>
      </c>
      <c r="E40" s="304">
        <f t="shared" si="6"/>
        <v>123188.1056</v>
      </c>
      <c r="F40" s="247">
        <f t="shared" si="6"/>
        <v>145280.24698</v>
      </c>
      <c r="G40" s="247">
        <f t="shared" si="6"/>
        <v>125758.58649999999</v>
      </c>
      <c r="H40" s="247">
        <f t="shared" si="6"/>
        <v>125324.36824</v>
      </c>
      <c r="I40" s="247">
        <f t="shared" si="6"/>
        <v>121652.89285999999</v>
      </c>
      <c r="J40" s="247">
        <f t="shared" si="6"/>
        <v>104610.82855999999</v>
      </c>
      <c r="K40" s="247">
        <f t="shared" si="6"/>
        <v>104843.15066</v>
      </c>
      <c r="L40" s="247">
        <f t="shared" si="6"/>
        <v>96617.297299999991</v>
      </c>
      <c r="M40" s="247">
        <f t="shared" si="6"/>
        <v>97600.833499999993</v>
      </c>
      <c r="N40" s="247">
        <f t="shared" si="6"/>
        <v>105867.96235999999</v>
      </c>
      <c r="O40" s="247">
        <f t="shared" si="6"/>
        <v>92840.549739999988</v>
      </c>
      <c r="P40" s="305">
        <f t="shared" si="6"/>
        <v>113583.33605999999</v>
      </c>
    </row>
    <row r="41" spans="1:16" x14ac:dyDescent="0.2">
      <c r="B41" s="49" t="s">
        <v>254</v>
      </c>
      <c r="C41" s="74">
        <f t="shared" si="6"/>
        <v>4198.1849999999995</v>
      </c>
      <c r="D41" s="74">
        <f t="shared" si="6"/>
        <v>24622.392</v>
      </c>
      <c r="E41" s="304">
        <f t="shared" si="6"/>
        <v>45005.732780000006</v>
      </c>
      <c r="F41" s="247">
        <f t="shared" si="6"/>
        <v>70566.273720000012</v>
      </c>
      <c r="G41" s="247">
        <f t="shared" si="6"/>
        <v>60808.542560000002</v>
      </c>
      <c r="H41" s="247">
        <f t="shared" si="6"/>
        <v>59977.585480000002</v>
      </c>
      <c r="I41" s="247">
        <f t="shared" si="6"/>
        <v>57630.274520000006</v>
      </c>
      <c r="J41" s="247">
        <f t="shared" si="6"/>
        <v>40546.672740000002</v>
      </c>
      <c r="K41" s="247">
        <f t="shared" si="6"/>
        <v>33629.876700000001</v>
      </c>
      <c r="L41" s="247">
        <f t="shared" si="6"/>
        <v>19265.880960000002</v>
      </c>
      <c r="M41" s="247">
        <f t="shared" si="6"/>
        <v>8609.6049800000001</v>
      </c>
      <c r="N41" s="247">
        <f t="shared" si="6"/>
        <v>1531.3253000000002</v>
      </c>
      <c r="O41" s="247">
        <f t="shared" si="6"/>
        <v>4083.6495200000004</v>
      </c>
      <c r="P41" s="305">
        <f t="shared" si="6"/>
        <v>23758.08582</v>
      </c>
    </row>
    <row r="42" spans="1:16" x14ac:dyDescent="0.2">
      <c r="B42" s="49" t="s">
        <v>255</v>
      </c>
      <c r="C42" s="74">
        <f t="shared" si="6"/>
        <v>128706.3876</v>
      </c>
      <c r="D42" s="74">
        <f t="shared" si="6"/>
        <v>177412.30734</v>
      </c>
      <c r="E42" s="304">
        <f t="shared" si="6"/>
        <v>166033.45232000001</v>
      </c>
      <c r="F42" s="247">
        <f t="shared" si="6"/>
        <v>197429.89992</v>
      </c>
      <c r="G42" s="247">
        <f t="shared" si="6"/>
        <v>148206.68247999999</v>
      </c>
      <c r="H42" s="247">
        <f t="shared" si="6"/>
        <v>147264.84151999999</v>
      </c>
      <c r="I42" s="247">
        <f t="shared" si="6"/>
        <v>141182.83168</v>
      </c>
      <c r="J42" s="247">
        <f t="shared" si="6"/>
        <v>113197.93416</v>
      </c>
      <c r="K42" s="247">
        <f t="shared" si="6"/>
        <v>121845.46776</v>
      </c>
      <c r="L42" s="247">
        <f t="shared" si="6"/>
        <v>109641.24952</v>
      </c>
      <c r="M42" s="247">
        <f t="shared" si="6"/>
        <v>119076.69104000001</v>
      </c>
      <c r="N42" s="247">
        <f t="shared" si="6"/>
        <v>130010.37648000001</v>
      </c>
      <c r="O42" s="247">
        <f t="shared" si="6"/>
        <v>121187.59976</v>
      </c>
      <c r="P42" s="305">
        <f t="shared" si="6"/>
        <v>166999.42856</v>
      </c>
    </row>
    <row r="43" spans="1:16" x14ac:dyDescent="0.2">
      <c r="B43" s="49" t="s">
        <v>258</v>
      </c>
      <c r="C43" s="74">
        <f t="shared" ref="C43:P44" si="7">+C16*C31</f>
        <v>412853</v>
      </c>
      <c r="D43" s="74">
        <f t="shared" si="7"/>
        <v>412853</v>
      </c>
      <c r="E43" s="304">
        <f t="shared" si="7"/>
        <v>412853</v>
      </c>
      <c r="F43" s="247">
        <f t="shared" si="7"/>
        <v>412853</v>
      </c>
      <c r="G43" s="247">
        <f t="shared" si="7"/>
        <v>412853</v>
      </c>
      <c r="H43" s="247">
        <f t="shared" si="7"/>
        <v>412853</v>
      </c>
      <c r="I43" s="247">
        <f t="shared" si="7"/>
        <v>412853</v>
      </c>
      <c r="J43" s="247">
        <f t="shared" si="7"/>
        <v>412853</v>
      </c>
      <c r="K43" s="247">
        <f t="shared" si="7"/>
        <v>412853</v>
      </c>
      <c r="L43" s="247">
        <f t="shared" si="7"/>
        <v>412853</v>
      </c>
      <c r="M43" s="247">
        <f t="shared" si="7"/>
        <v>412853</v>
      </c>
      <c r="N43" s="247">
        <f t="shared" si="7"/>
        <v>412853</v>
      </c>
      <c r="O43" s="247">
        <f t="shared" si="7"/>
        <v>412853</v>
      </c>
      <c r="P43" s="305">
        <f t="shared" si="7"/>
        <v>412853</v>
      </c>
    </row>
    <row r="44" spans="1:16" x14ac:dyDescent="0.2">
      <c r="B44" s="49" t="s">
        <v>267</v>
      </c>
      <c r="C44" s="74">
        <f t="shared" si="7"/>
        <v>11003</v>
      </c>
      <c r="D44" s="74">
        <f t="shared" si="7"/>
        <v>11003</v>
      </c>
      <c r="E44" s="304">
        <f t="shared" si="7"/>
        <v>11003</v>
      </c>
      <c r="F44" s="247">
        <f t="shared" si="7"/>
        <v>11003</v>
      </c>
      <c r="G44" s="247">
        <f t="shared" si="7"/>
        <v>11003</v>
      </c>
      <c r="H44" s="247">
        <f t="shared" si="7"/>
        <v>11003</v>
      </c>
      <c r="I44" s="247">
        <f t="shared" si="7"/>
        <v>11003</v>
      </c>
      <c r="J44" s="247">
        <f t="shared" si="7"/>
        <v>11003</v>
      </c>
      <c r="K44" s="247">
        <f t="shared" si="7"/>
        <v>11003</v>
      </c>
      <c r="L44" s="247">
        <f t="shared" si="7"/>
        <v>11003</v>
      </c>
      <c r="M44" s="247">
        <f t="shared" si="7"/>
        <v>11003</v>
      </c>
      <c r="N44" s="247">
        <f t="shared" si="7"/>
        <v>11003</v>
      </c>
      <c r="O44" s="247">
        <f t="shared" si="7"/>
        <v>11003</v>
      </c>
      <c r="P44" s="305">
        <f t="shared" si="7"/>
        <v>11003</v>
      </c>
    </row>
    <row r="45" spans="1:16" x14ac:dyDescent="0.2">
      <c r="B45" s="49" t="s">
        <v>268</v>
      </c>
      <c r="C45" s="74">
        <f t="shared" ref="C45:P45" si="8">+C18*C32</f>
        <v>2846</v>
      </c>
      <c r="D45" s="74">
        <f t="shared" si="8"/>
        <v>2846</v>
      </c>
      <c r="E45" s="304">
        <f t="shared" si="8"/>
        <v>2846</v>
      </c>
      <c r="F45" s="247">
        <f t="shared" si="8"/>
        <v>2846</v>
      </c>
      <c r="G45" s="247">
        <f t="shared" si="8"/>
        <v>2846</v>
      </c>
      <c r="H45" s="247">
        <f t="shared" si="8"/>
        <v>2846</v>
      </c>
      <c r="I45" s="247">
        <f t="shared" si="8"/>
        <v>2846</v>
      </c>
      <c r="J45" s="247">
        <f t="shared" si="8"/>
        <v>2846</v>
      </c>
      <c r="K45" s="247">
        <f t="shared" si="8"/>
        <v>2846</v>
      </c>
      <c r="L45" s="247">
        <f t="shared" si="8"/>
        <v>2846</v>
      </c>
      <c r="M45" s="247">
        <f t="shared" si="8"/>
        <v>2846</v>
      </c>
      <c r="N45" s="247">
        <f t="shared" si="8"/>
        <v>2846</v>
      </c>
      <c r="O45" s="247">
        <f t="shared" si="8"/>
        <v>2846</v>
      </c>
      <c r="P45" s="305">
        <f t="shared" si="8"/>
        <v>2846</v>
      </c>
    </row>
    <row r="46" spans="1:16" x14ac:dyDescent="0.2">
      <c r="B46" s="49" t="s">
        <v>269</v>
      </c>
      <c r="C46" s="74">
        <f t="shared" ref="C46:P46" si="9">+C19*C32</f>
        <v>0</v>
      </c>
      <c r="D46" s="74">
        <f t="shared" si="9"/>
        <v>0</v>
      </c>
      <c r="E46" s="304">
        <f t="shared" si="9"/>
        <v>0</v>
      </c>
      <c r="F46" s="247">
        <f t="shared" si="9"/>
        <v>0</v>
      </c>
      <c r="G46" s="247">
        <f t="shared" si="9"/>
        <v>0</v>
      </c>
      <c r="H46" s="247">
        <f t="shared" si="9"/>
        <v>0</v>
      </c>
      <c r="I46" s="247">
        <f t="shared" si="9"/>
        <v>0</v>
      </c>
      <c r="J46" s="247">
        <f t="shared" si="9"/>
        <v>0</v>
      </c>
      <c r="K46" s="247">
        <f t="shared" si="9"/>
        <v>0</v>
      </c>
      <c r="L46" s="247">
        <f t="shared" si="9"/>
        <v>0</v>
      </c>
      <c r="M46" s="247">
        <f t="shared" si="9"/>
        <v>0</v>
      </c>
      <c r="N46" s="247">
        <f t="shared" si="9"/>
        <v>0</v>
      </c>
      <c r="O46" s="247">
        <f t="shared" si="9"/>
        <v>0</v>
      </c>
      <c r="P46" s="305">
        <f t="shared" si="9"/>
        <v>0</v>
      </c>
    </row>
    <row r="47" spans="1:16" x14ac:dyDescent="0.2">
      <c r="B47" s="49" t="s">
        <v>265</v>
      </c>
      <c r="C47" s="74">
        <f t="shared" ref="C47:P47" si="10">+C13*C33</f>
        <v>17892.810000000001</v>
      </c>
      <c r="D47" s="74">
        <f>+D13*D33</f>
        <v>16983.298999999999</v>
      </c>
      <c r="E47" s="304">
        <f t="shared" si="10"/>
        <v>20829.984220000002</v>
      </c>
      <c r="F47" s="247">
        <f t="shared" si="10"/>
        <v>20331.941620000001</v>
      </c>
      <c r="G47" s="247">
        <f t="shared" si="10"/>
        <v>18494.189560000003</v>
      </c>
      <c r="H47" s="247">
        <f t="shared" si="10"/>
        <v>21529.262839999999</v>
      </c>
      <c r="I47" s="247">
        <f t="shared" si="10"/>
        <v>18723.67006</v>
      </c>
      <c r="J47" s="247">
        <f t="shared" si="10"/>
        <v>20197.50304</v>
      </c>
      <c r="K47" s="247">
        <f t="shared" si="10"/>
        <v>21280.868120000003</v>
      </c>
      <c r="L47" s="247">
        <f t="shared" si="10"/>
        <v>22192.454700000002</v>
      </c>
      <c r="M47" s="247">
        <f t="shared" si="10"/>
        <v>21864.244780000001</v>
      </c>
      <c r="N47" s="247">
        <f t="shared" si="10"/>
        <v>21236.801020000003</v>
      </c>
      <c r="O47" s="247">
        <f t="shared" si="10"/>
        <v>22594.44412</v>
      </c>
      <c r="P47" s="305">
        <f t="shared" si="10"/>
        <v>19269.108540000001</v>
      </c>
    </row>
    <row r="48" spans="1:16" x14ac:dyDescent="0.2">
      <c r="A48" s="306"/>
      <c r="B48" s="306" t="s">
        <v>270</v>
      </c>
      <c r="C48" s="307">
        <f>SUM(C36:C47)</f>
        <v>5206355.3963699993</v>
      </c>
      <c r="D48" s="307">
        <f>SUM(D36:D47)</f>
        <v>9593884.3483400047</v>
      </c>
      <c r="E48" s="308">
        <f t="shared" ref="E48:P48" si="11">SUM(E36:E47)</f>
        <v>14150956.387630001</v>
      </c>
      <c r="F48" s="307">
        <f t="shared" si="11"/>
        <v>18215951.330110002</v>
      </c>
      <c r="G48" s="307">
        <f t="shared" si="11"/>
        <v>17135739.577470001</v>
      </c>
      <c r="H48" s="307">
        <f t="shared" si="11"/>
        <v>15303736.704120005</v>
      </c>
      <c r="I48" s="307">
        <f t="shared" si="11"/>
        <v>13964705.417170001</v>
      </c>
      <c r="J48" s="307">
        <f t="shared" si="11"/>
        <v>9854231.4630100001</v>
      </c>
      <c r="K48" s="307">
        <f t="shared" si="11"/>
        <v>6408878.4890100006</v>
      </c>
      <c r="L48" s="307">
        <f t="shared" si="11"/>
        <v>4795473.729199999</v>
      </c>
      <c r="M48" s="307">
        <f t="shared" si="11"/>
        <v>3933958.2699499996</v>
      </c>
      <c r="N48" s="307">
        <f t="shared" si="11"/>
        <v>3986545.3760199999</v>
      </c>
      <c r="O48" s="307">
        <f t="shared" si="11"/>
        <v>4898465.7802499998</v>
      </c>
      <c r="P48" s="309">
        <f t="shared" si="11"/>
        <v>9036389.8173800018</v>
      </c>
    </row>
    <row r="49" spans="1:16" x14ac:dyDescent="0.2">
      <c r="E49" s="272"/>
      <c r="F49" s="156"/>
      <c r="G49" s="156"/>
      <c r="H49" s="156"/>
      <c r="I49" s="156"/>
      <c r="J49" s="156"/>
      <c r="K49" s="156"/>
      <c r="L49" s="156"/>
      <c r="M49" s="156"/>
      <c r="N49" s="156"/>
      <c r="O49" s="156"/>
      <c r="P49" s="273"/>
    </row>
    <row r="50" spans="1:16" x14ac:dyDescent="0.2">
      <c r="A50" s="310" t="s">
        <v>271</v>
      </c>
      <c r="E50" s="272"/>
      <c r="F50" s="156"/>
      <c r="G50" s="156"/>
      <c r="H50" s="156"/>
      <c r="I50" s="156"/>
      <c r="J50" s="156"/>
      <c r="K50" s="156"/>
      <c r="L50" s="156"/>
      <c r="M50" s="156"/>
      <c r="N50" s="156"/>
      <c r="O50" s="156"/>
      <c r="P50" s="273"/>
    </row>
    <row r="51" spans="1:16" x14ac:dyDescent="0.2">
      <c r="A51" s="298" t="s">
        <v>272</v>
      </c>
      <c r="C51" s="86"/>
      <c r="D51" s="86"/>
      <c r="E51" s="311"/>
      <c r="F51" s="299"/>
      <c r="G51" s="299"/>
      <c r="H51" s="299"/>
      <c r="I51" s="299"/>
      <c r="J51" s="299"/>
      <c r="K51" s="299"/>
      <c r="L51" s="299"/>
      <c r="M51" s="299"/>
      <c r="N51" s="299"/>
      <c r="O51" s="299"/>
      <c r="P51" s="300"/>
    </row>
    <row r="52" spans="1:16" x14ac:dyDescent="0.2">
      <c r="B52" s="49" t="s">
        <v>273</v>
      </c>
      <c r="C52" s="572">
        <v>0.43773000000000001</v>
      </c>
      <c r="D52" s="86">
        <f>C52</f>
        <v>0.43773000000000001</v>
      </c>
      <c r="E52" s="572">
        <v>0.38869999999999999</v>
      </c>
      <c r="F52" s="299">
        <f t="shared" ref="F52:P52" si="12">E52</f>
        <v>0.38869999999999999</v>
      </c>
      <c r="G52" s="299">
        <f t="shared" si="12"/>
        <v>0.38869999999999999</v>
      </c>
      <c r="H52" s="299">
        <f t="shared" si="12"/>
        <v>0.38869999999999999</v>
      </c>
      <c r="I52" s="299">
        <f t="shared" si="12"/>
        <v>0.38869999999999999</v>
      </c>
      <c r="J52" s="299">
        <f t="shared" si="12"/>
        <v>0.38869999999999999</v>
      </c>
      <c r="K52" s="299">
        <f t="shared" si="12"/>
        <v>0.38869999999999999</v>
      </c>
      <c r="L52" s="299">
        <f t="shared" si="12"/>
        <v>0.38869999999999999</v>
      </c>
      <c r="M52" s="299">
        <f t="shared" si="12"/>
        <v>0.38869999999999999</v>
      </c>
      <c r="N52" s="299">
        <f t="shared" si="12"/>
        <v>0.38869999999999999</v>
      </c>
      <c r="O52" s="299">
        <f t="shared" si="12"/>
        <v>0.38869999999999999</v>
      </c>
      <c r="P52" s="300">
        <f t="shared" si="12"/>
        <v>0.38869999999999999</v>
      </c>
    </row>
    <row r="53" spans="1:16" x14ac:dyDescent="0.2">
      <c r="A53" s="298" t="s">
        <v>274</v>
      </c>
      <c r="E53" s="272"/>
      <c r="F53" s="156"/>
      <c r="G53" s="156"/>
      <c r="H53" s="156"/>
      <c r="I53" s="156"/>
      <c r="J53" s="156"/>
      <c r="K53" s="156"/>
      <c r="L53" s="156"/>
      <c r="M53" s="156"/>
      <c r="N53" s="156"/>
      <c r="O53" s="156"/>
      <c r="P53" s="273"/>
    </row>
    <row r="54" spans="1:16" x14ac:dyDescent="0.2">
      <c r="B54" s="49" t="s">
        <v>249</v>
      </c>
      <c r="C54" s="74">
        <f>+C5*C$52</f>
        <v>8096802.9934200002</v>
      </c>
      <c r="D54" s="74">
        <f>+D5*D$52</f>
        <v>17149676.592720002</v>
      </c>
      <c r="E54" s="304">
        <f>+E5*E$52</f>
        <v>25484167.072000001</v>
      </c>
      <c r="F54" s="247">
        <f t="shared" ref="F54:P54" si="13">+F5*F$52</f>
        <v>34062569.672299996</v>
      </c>
      <c r="G54" s="247">
        <f t="shared" si="13"/>
        <v>33078033.3858</v>
      </c>
      <c r="H54" s="247">
        <f t="shared" si="13"/>
        <v>29146831.976599999</v>
      </c>
      <c r="I54" s="247">
        <f t="shared" si="13"/>
        <v>26685607.675999999</v>
      </c>
      <c r="J54" s="247">
        <f t="shared" si="13"/>
        <v>18249185.136</v>
      </c>
      <c r="K54" s="247">
        <f t="shared" si="13"/>
        <v>10611843.115900001</v>
      </c>
      <c r="L54" s="247">
        <f t="shared" si="13"/>
        <v>7253835.4408</v>
      </c>
      <c r="M54" s="247">
        <f t="shared" si="13"/>
        <v>5496757.1268999996</v>
      </c>
      <c r="N54" s="247">
        <f t="shared" si="13"/>
        <v>5269400.6663999995</v>
      </c>
      <c r="O54" s="247">
        <f t="shared" si="13"/>
        <v>6940907.4527000003</v>
      </c>
      <c r="P54" s="305">
        <f t="shared" si="13"/>
        <v>14875766.283299999</v>
      </c>
    </row>
    <row r="55" spans="1:16" x14ac:dyDescent="0.2">
      <c r="B55" s="49" t="s">
        <v>250</v>
      </c>
      <c r="C55" s="74">
        <f t="shared" ref="C55:P55" si="14">+(C6)*C$52</f>
        <v>255.19659000000001</v>
      </c>
      <c r="D55" s="74">
        <f t="shared" si="14"/>
        <v>255.19659000000001</v>
      </c>
      <c r="E55" s="304">
        <f t="shared" si="14"/>
        <v>226.6121</v>
      </c>
      <c r="F55" s="247">
        <f t="shared" si="14"/>
        <v>226.6121</v>
      </c>
      <c r="G55" s="247">
        <f t="shared" si="14"/>
        <v>226.6121</v>
      </c>
      <c r="H55" s="247">
        <f t="shared" si="14"/>
        <v>226.6121</v>
      </c>
      <c r="I55" s="247">
        <f t="shared" si="14"/>
        <v>226.6121</v>
      </c>
      <c r="J55" s="247">
        <f t="shared" si="14"/>
        <v>226.6121</v>
      </c>
      <c r="K55" s="247">
        <f t="shared" si="14"/>
        <v>226.6121</v>
      </c>
      <c r="L55" s="247">
        <f t="shared" si="14"/>
        <v>226.6121</v>
      </c>
      <c r="M55" s="247">
        <f t="shared" si="14"/>
        <v>226.6121</v>
      </c>
      <c r="N55" s="247">
        <f t="shared" si="14"/>
        <v>226.6121</v>
      </c>
      <c r="O55" s="247">
        <f t="shared" si="14"/>
        <v>226.6121</v>
      </c>
      <c r="P55" s="305">
        <f t="shared" si="14"/>
        <v>226.6121</v>
      </c>
    </row>
    <row r="56" spans="1:16" x14ac:dyDescent="0.2">
      <c r="B56" s="49" t="s">
        <v>251</v>
      </c>
      <c r="C56" s="74">
        <f t="shared" ref="C56:P56" si="15">+C7*C$52</f>
        <v>5053274.1825599996</v>
      </c>
      <c r="D56" s="74">
        <f t="shared" si="15"/>
        <v>8550692.2341000009</v>
      </c>
      <c r="E56" s="304">
        <f t="shared" si="15"/>
        <v>10913051.799000001</v>
      </c>
      <c r="F56" s="247">
        <f t="shared" si="15"/>
        <v>13319490.3894</v>
      </c>
      <c r="G56" s="247">
        <f t="shared" si="15"/>
        <v>11599574.5164</v>
      </c>
      <c r="H56" s="247">
        <f t="shared" si="15"/>
        <v>10479224.895099999</v>
      </c>
      <c r="I56" s="247">
        <f t="shared" si="15"/>
        <v>9310014.5176999997</v>
      </c>
      <c r="J56" s="247">
        <f t="shared" si="15"/>
        <v>6661830.1814999999</v>
      </c>
      <c r="K56" s="247">
        <f t="shared" si="15"/>
        <v>4850654.5450999998</v>
      </c>
      <c r="L56" s="247">
        <f t="shared" si="15"/>
        <v>3889849.9484000001</v>
      </c>
      <c r="M56" s="247">
        <f t="shared" si="15"/>
        <v>3320244.304</v>
      </c>
      <c r="N56" s="247">
        <f t="shared" si="15"/>
        <v>3648283.3933000001</v>
      </c>
      <c r="O56" s="247">
        <f t="shared" si="15"/>
        <v>4491194.1139000002</v>
      </c>
      <c r="P56" s="305">
        <f t="shared" si="15"/>
        <v>7606454.3632999994</v>
      </c>
    </row>
    <row r="57" spans="1:16" x14ac:dyDescent="0.2">
      <c r="B57" s="49" t="s">
        <v>252</v>
      </c>
      <c r="C57" s="74">
        <f t="shared" ref="C57:P57" si="16">+C8*C$52</f>
        <v>1609925.4160800001</v>
      </c>
      <c r="D57" s="74">
        <f t="shared" si="16"/>
        <v>2529852.6558599998</v>
      </c>
      <c r="E57" s="304">
        <f t="shared" si="16"/>
        <v>2902394.5249000001</v>
      </c>
      <c r="F57" s="247">
        <f t="shared" si="16"/>
        <v>3156497.0436999998</v>
      </c>
      <c r="G57" s="247">
        <f t="shared" si="16"/>
        <v>2731694.5877</v>
      </c>
      <c r="H57" s="247">
        <f t="shared" si="16"/>
        <v>2616607.5142999999</v>
      </c>
      <c r="I57" s="247">
        <f t="shared" si="16"/>
        <v>2407350.4805999999</v>
      </c>
      <c r="J57" s="247">
        <f t="shared" si="16"/>
        <v>1846013.2626</v>
      </c>
      <c r="K57" s="247">
        <f t="shared" si="16"/>
        <v>1475074.5204</v>
      </c>
      <c r="L57" s="247">
        <f t="shared" si="16"/>
        <v>1251631.1028</v>
      </c>
      <c r="M57" s="247">
        <f t="shared" si="16"/>
        <v>1023595.9721</v>
      </c>
      <c r="N57" s="247">
        <f t="shared" si="16"/>
        <v>1119829.5407</v>
      </c>
      <c r="O57" s="247">
        <f t="shared" si="16"/>
        <v>1396912.3921999999</v>
      </c>
      <c r="P57" s="305">
        <f t="shared" si="16"/>
        <v>2208703.4021000001</v>
      </c>
    </row>
    <row r="58" spans="1:16" x14ac:dyDescent="0.2">
      <c r="B58" s="49" t="s">
        <v>253</v>
      </c>
      <c r="C58" s="74">
        <f t="shared" ref="C58:P58" si="17">+C9*C$52</f>
        <v>529973.71836000006</v>
      </c>
      <c r="D58" s="74">
        <f t="shared" si="17"/>
        <v>649174.16330999997</v>
      </c>
      <c r="E58" s="304">
        <f t="shared" si="17"/>
        <v>609046.25599999994</v>
      </c>
      <c r="F58" s="247">
        <f t="shared" si="17"/>
        <v>718270.5673</v>
      </c>
      <c r="G58" s="247">
        <f t="shared" si="17"/>
        <v>621754.80249999999</v>
      </c>
      <c r="H58" s="247">
        <f t="shared" si="17"/>
        <v>619608.01240000001</v>
      </c>
      <c r="I58" s="247">
        <f t="shared" si="17"/>
        <v>601456.11109999998</v>
      </c>
      <c r="J58" s="247">
        <f t="shared" si="17"/>
        <v>517199.55559999996</v>
      </c>
      <c r="K58" s="247">
        <f t="shared" si="17"/>
        <v>518348.16409999999</v>
      </c>
      <c r="L58" s="247">
        <f t="shared" si="17"/>
        <v>477679.26049999997</v>
      </c>
      <c r="M58" s="247">
        <f t="shared" si="17"/>
        <v>482541.89749999996</v>
      </c>
      <c r="N58" s="247">
        <f t="shared" si="17"/>
        <v>523414.86859999999</v>
      </c>
      <c r="O58" s="247">
        <f t="shared" si="17"/>
        <v>459006.88990000001</v>
      </c>
      <c r="P58" s="305">
        <f t="shared" si="17"/>
        <v>561559.94310000003</v>
      </c>
    </row>
    <row r="59" spans="1:16" x14ac:dyDescent="0.2">
      <c r="B59" s="49" t="s">
        <v>254</v>
      </c>
      <c r="C59" s="74">
        <f t="shared" ref="C59:P59" si="18">+C10*C$52</f>
        <v>21122.66115</v>
      </c>
      <c r="D59" s="74">
        <f t="shared" si="18"/>
        <v>123884.59368000001</v>
      </c>
      <c r="E59" s="304">
        <f t="shared" si="18"/>
        <v>202146.15589999998</v>
      </c>
      <c r="F59" s="247">
        <f t="shared" si="18"/>
        <v>316952.97659999999</v>
      </c>
      <c r="G59" s="247">
        <f t="shared" si="18"/>
        <v>273125.49679999996</v>
      </c>
      <c r="H59" s="247">
        <f t="shared" si="18"/>
        <v>269393.19939999998</v>
      </c>
      <c r="I59" s="247">
        <f t="shared" si="18"/>
        <v>258850.10060000001</v>
      </c>
      <c r="J59" s="247">
        <f t="shared" si="18"/>
        <v>182117.99969999999</v>
      </c>
      <c r="K59" s="247">
        <f t="shared" si="18"/>
        <v>151050.7635</v>
      </c>
      <c r="L59" s="247">
        <f t="shared" si="18"/>
        <v>86533.948799999998</v>
      </c>
      <c r="M59" s="247">
        <f t="shared" si="18"/>
        <v>38670.596899999997</v>
      </c>
      <c r="N59" s="247">
        <f t="shared" si="18"/>
        <v>6878.0464999999995</v>
      </c>
      <c r="O59" s="247">
        <f t="shared" si="18"/>
        <v>18341.975599999998</v>
      </c>
      <c r="P59" s="305">
        <f t="shared" si="18"/>
        <v>106710.9771</v>
      </c>
    </row>
    <row r="60" spans="1:16" x14ac:dyDescent="0.2">
      <c r="B60" s="49" t="s">
        <v>255</v>
      </c>
      <c r="C60" s="74">
        <f t="shared" ref="C60:P60" si="19">+C11*C$52</f>
        <v>676984.46340000001</v>
      </c>
      <c r="D60" s="74">
        <f t="shared" si="19"/>
        <v>933173.38731000002</v>
      </c>
      <c r="E60" s="304">
        <f t="shared" si="19"/>
        <v>799519.36219999997</v>
      </c>
      <c r="F60" s="247">
        <f t="shared" si="19"/>
        <v>950706.17070000002</v>
      </c>
      <c r="G60" s="247">
        <f t="shared" si="19"/>
        <v>713676.13329999999</v>
      </c>
      <c r="H60" s="247">
        <f t="shared" si="19"/>
        <v>709140.78169999993</v>
      </c>
      <c r="I60" s="247">
        <f t="shared" si="19"/>
        <v>679853.40280000004</v>
      </c>
      <c r="J60" s="247">
        <f t="shared" si="19"/>
        <v>545094.61109999998</v>
      </c>
      <c r="K60" s="247">
        <f t="shared" si="19"/>
        <v>586736.04209999996</v>
      </c>
      <c r="L60" s="247">
        <f t="shared" si="19"/>
        <v>527967.71169999999</v>
      </c>
      <c r="M60" s="247">
        <f t="shared" si="19"/>
        <v>573403.24340000004</v>
      </c>
      <c r="N60" s="247">
        <f t="shared" si="19"/>
        <v>626053.43579999998</v>
      </c>
      <c r="O60" s="247">
        <f t="shared" si="19"/>
        <v>583568.13709999993</v>
      </c>
      <c r="P60" s="305">
        <f t="shared" si="19"/>
        <v>804170.9351</v>
      </c>
    </row>
    <row r="61" spans="1:16" x14ac:dyDescent="0.2">
      <c r="A61" s="306"/>
      <c r="B61" s="306" t="s">
        <v>270</v>
      </c>
      <c r="C61" s="307">
        <f>SUM(C54:C60)</f>
        <v>15988338.63156</v>
      </c>
      <c r="D61" s="307">
        <f>SUM(D54:D60)</f>
        <v>29936708.823569998</v>
      </c>
      <c r="E61" s="308">
        <f t="shared" ref="E61:P61" si="20">SUM(E54:E60)</f>
        <v>40910551.782099999</v>
      </c>
      <c r="F61" s="307">
        <f t="shared" si="20"/>
        <v>52524713.432099991</v>
      </c>
      <c r="G61" s="307">
        <f t="shared" si="20"/>
        <v>49018085.534600005</v>
      </c>
      <c r="H61" s="307">
        <f t="shared" si="20"/>
        <v>43841032.991599999</v>
      </c>
      <c r="I61" s="307">
        <f t="shared" si="20"/>
        <v>39943358.900899999</v>
      </c>
      <c r="J61" s="307">
        <f t="shared" si="20"/>
        <v>28001667.358599998</v>
      </c>
      <c r="K61" s="307">
        <f t="shared" si="20"/>
        <v>18193933.7632</v>
      </c>
      <c r="L61" s="307">
        <f t="shared" si="20"/>
        <v>13487724.0251</v>
      </c>
      <c r="M61" s="307">
        <f t="shared" si="20"/>
        <v>10935439.752899999</v>
      </c>
      <c r="N61" s="307">
        <f t="shared" si="20"/>
        <v>11194086.563399997</v>
      </c>
      <c r="O61" s="307">
        <f t="shared" si="20"/>
        <v>13890157.573500002</v>
      </c>
      <c r="P61" s="309">
        <f t="shared" si="20"/>
        <v>26163592.516100001</v>
      </c>
    </row>
    <row r="62" spans="1:16" x14ac:dyDescent="0.2">
      <c r="E62" s="272"/>
      <c r="F62" s="156"/>
      <c r="G62" s="156"/>
      <c r="H62" s="156"/>
      <c r="I62" s="156"/>
      <c r="J62" s="156"/>
      <c r="K62" s="156"/>
      <c r="L62" s="156"/>
      <c r="M62" s="156"/>
      <c r="N62" s="156"/>
      <c r="O62" s="156"/>
      <c r="P62" s="273"/>
    </row>
    <row r="63" spans="1:16" x14ac:dyDescent="0.2">
      <c r="A63" s="47" t="s">
        <v>275</v>
      </c>
      <c r="E63" s="272"/>
      <c r="F63" s="156"/>
      <c r="G63" s="156"/>
      <c r="H63" s="156"/>
      <c r="I63" s="156"/>
      <c r="J63" s="156"/>
      <c r="K63" s="156"/>
      <c r="L63" s="156"/>
      <c r="M63" s="156"/>
      <c r="N63" s="156"/>
      <c r="O63" s="156"/>
      <c r="P63" s="273"/>
    </row>
    <row r="64" spans="1:16" x14ac:dyDescent="0.2">
      <c r="E64" s="272"/>
      <c r="F64" s="156"/>
      <c r="G64" s="156"/>
      <c r="H64" s="156"/>
      <c r="I64" s="156"/>
      <c r="J64" s="156"/>
      <c r="K64" s="156"/>
      <c r="L64" s="156"/>
      <c r="M64" s="156"/>
      <c r="N64" s="156"/>
      <c r="O64" s="156"/>
      <c r="P64" s="273"/>
    </row>
    <row r="65" spans="1:16" x14ac:dyDescent="0.2">
      <c r="A65" s="298" t="s">
        <v>276</v>
      </c>
      <c r="E65" s="272"/>
      <c r="F65" s="156"/>
      <c r="G65" s="156"/>
      <c r="H65" s="156"/>
      <c r="I65" s="156"/>
      <c r="J65" s="156"/>
      <c r="K65" s="156"/>
      <c r="L65" s="156"/>
      <c r="M65" s="156"/>
      <c r="N65" s="156"/>
      <c r="O65" s="156"/>
      <c r="P65" s="273"/>
    </row>
    <row r="66" spans="1:16" x14ac:dyDescent="0.2">
      <c r="B66" s="49" t="s">
        <v>249</v>
      </c>
      <c r="C66" s="74">
        <f>C85+C105+C124+C143</f>
        <v>712144.27899999998</v>
      </c>
      <c r="D66" s="74">
        <f t="shared" ref="D66:P72" si="21">D85+D105+D124+D143</f>
        <v>575142.78752000001</v>
      </c>
      <c r="E66" s="304">
        <f t="shared" si="21"/>
        <v>-12610302.790399998</v>
      </c>
      <c r="F66" s="247">
        <f t="shared" si="21"/>
        <v>-16855144.45786</v>
      </c>
      <c r="G66" s="247">
        <f t="shared" si="21"/>
        <v>-16367967.433559999</v>
      </c>
      <c r="H66" s="247">
        <f t="shared" si="21"/>
        <v>-14422695.298119999</v>
      </c>
      <c r="I66" s="247">
        <f t="shared" si="21"/>
        <v>-13204810.343199998</v>
      </c>
      <c r="J66" s="247">
        <f t="shared" si="21"/>
        <v>-9030224.5152000003</v>
      </c>
      <c r="K66" s="247">
        <f t="shared" si="21"/>
        <v>-5251046.8353799991</v>
      </c>
      <c r="L66" s="247">
        <f t="shared" si="21"/>
        <v>-3589407.5345599996</v>
      </c>
      <c r="M66" s="247">
        <f t="shared" si="21"/>
        <v>-2719954.3755799998</v>
      </c>
      <c r="N66" s="247">
        <f t="shared" si="21"/>
        <v>-2607451.82448</v>
      </c>
      <c r="O66" s="247">
        <f t="shared" si="21"/>
        <v>-3434561.7171399998</v>
      </c>
      <c r="P66" s="305">
        <f t="shared" si="21"/>
        <v>-7360959.3180599995</v>
      </c>
    </row>
    <row r="67" spans="1:16" x14ac:dyDescent="0.2">
      <c r="B67" s="49" t="s">
        <v>250</v>
      </c>
      <c r="C67" s="74">
        <f t="shared" ref="C67:C72" si="22">C86+C106+C125+C144</f>
        <v>22.445499999999999</v>
      </c>
      <c r="D67" s="74">
        <f t="shared" si="21"/>
        <v>8.5584399999999992</v>
      </c>
      <c r="E67" s="304">
        <f t="shared" si="21"/>
        <v>-112.13421999999998</v>
      </c>
      <c r="F67" s="247">
        <f t="shared" si="21"/>
        <v>-112.13421999999998</v>
      </c>
      <c r="G67" s="247">
        <f t="shared" si="21"/>
        <v>-112.13421999999998</v>
      </c>
      <c r="H67" s="247">
        <f t="shared" si="21"/>
        <v>-112.13421999999998</v>
      </c>
      <c r="I67" s="247">
        <f t="shared" si="21"/>
        <v>-112.13421999999998</v>
      </c>
      <c r="J67" s="247">
        <f t="shared" si="21"/>
        <v>-112.13421999999998</v>
      </c>
      <c r="K67" s="247">
        <f t="shared" si="21"/>
        <v>-112.13421999999998</v>
      </c>
      <c r="L67" s="247">
        <f t="shared" si="21"/>
        <v>-112.13421999999998</v>
      </c>
      <c r="M67" s="247">
        <f t="shared" si="21"/>
        <v>-112.13421999999998</v>
      </c>
      <c r="N67" s="247">
        <f t="shared" si="21"/>
        <v>-112.13421999999998</v>
      </c>
      <c r="O67" s="247">
        <f t="shared" si="21"/>
        <v>-112.13421999999998</v>
      </c>
      <c r="P67" s="305">
        <f t="shared" si="21"/>
        <v>-112.13421999999998</v>
      </c>
    </row>
    <row r="68" spans="1:16" x14ac:dyDescent="0.2">
      <c r="B68" s="49" t="s">
        <v>251</v>
      </c>
      <c r="C68" s="74">
        <f t="shared" si="22"/>
        <v>444339.02928000002</v>
      </c>
      <c r="D68" s="74">
        <f t="shared" si="21"/>
        <v>286566.27390000003</v>
      </c>
      <c r="E68" s="304">
        <f t="shared" si="21"/>
        <v>-5359102.9775999989</v>
      </c>
      <c r="F68" s="247">
        <f t="shared" si="21"/>
        <v>-6540839.5305599999</v>
      </c>
      <c r="G68" s="247">
        <f t="shared" si="21"/>
        <v>-5696235.6153599992</v>
      </c>
      <c r="H68" s="247">
        <f t="shared" si="21"/>
        <v>-5146062.3822400002</v>
      </c>
      <c r="I68" s="247">
        <f t="shared" si="21"/>
        <v>-4571894.9604799999</v>
      </c>
      <c r="J68" s="247">
        <f t="shared" si="21"/>
        <v>-3271443.6456000004</v>
      </c>
      <c r="K68" s="247">
        <f t="shared" si="21"/>
        <v>-2382024.5422399999</v>
      </c>
      <c r="L68" s="247">
        <f t="shared" si="21"/>
        <v>-1910199.5321599999</v>
      </c>
      <c r="M68" s="247">
        <f t="shared" si="21"/>
        <v>-1630481.6895999999</v>
      </c>
      <c r="N68" s="247">
        <f t="shared" si="21"/>
        <v>-1791572.7659199999</v>
      </c>
      <c r="O68" s="247">
        <f t="shared" si="21"/>
        <v>-2205503.2993599996</v>
      </c>
      <c r="P68" s="305">
        <f t="shared" si="21"/>
        <v>-3763697.8844699999</v>
      </c>
    </row>
    <row r="69" spans="1:16" x14ac:dyDescent="0.2">
      <c r="B69" s="49" t="s">
        <v>252</v>
      </c>
      <c r="C69" s="74">
        <f t="shared" si="22"/>
        <v>141304.76432000002</v>
      </c>
      <c r="D69" s="74">
        <f t="shared" si="21"/>
        <v>84380.4372</v>
      </c>
      <c r="E69" s="304">
        <f t="shared" si="21"/>
        <v>-1396912.70316</v>
      </c>
      <c r="F69" s="247">
        <f t="shared" si="21"/>
        <v>-1519211.3890799999</v>
      </c>
      <c r="G69" s="247">
        <f t="shared" si="21"/>
        <v>-1314755.3986800001</v>
      </c>
      <c r="H69" s="247">
        <f t="shared" si="21"/>
        <v>-1259364.37812</v>
      </c>
      <c r="I69" s="247">
        <f t="shared" si="21"/>
        <v>-1158649.6730399998</v>
      </c>
      <c r="J69" s="247">
        <f t="shared" si="21"/>
        <v>-888479.96184</v>
      </c>
      <c r="K69" s="247">
        <f t="shared" si="21"/>
        <v>-709948.39535999997</v>
      </c>
      <c r="L69" s="247">
        <f t="shared" si="21"/>
        <v>-602405.83152000001</v>
      </c>
      <c r="M69" s="247">
        <f t="shared" si="21"/>
        <v>-492653.29163999995</v>
      </c>
      <c r="N69" s="247">
        <f t="shared" si="21"/>
        <v>-538970.18387999991</v>
      </c>
      <c r="O69" s="247">
        <f t="shared" si="21"/>
        <v>-672329.22647999995</v>
      </c>
      <c r="P69" s="305">
        <f t="shared" si="21"/>
        <v>-1092816.66656</v>
      </c>
    </row>
    <row r="70" spans="1:16" x14ac:dyDescent="0.2">
      <c r="B70" s="49" t="s">
        <v>253</v>
      </c>
      <c r="C70" s="74">
        <f t="shared" si="22"/>
        <v>46455.786840000001</v>
      </c>
      <c r="D70" s="74">
        <f t="shared" si="21"/>
        <v>21578.333850000003</v>
      </c>
      <c r="E70" s="304">
        <f t="shared" si="21"/>
        <v>-281254.95999999996</v>
      </c>
      <c r="F70" s="247">
        <f t="shared" si="21"/>
        <v>-331694.28049999999</v>
      </c>
      <c r="G70" s="247">
        <f t="shared" si="21"/>
        <v>-287123.71250000002</v>
      </c>
      <c r="H70" s="247">
        <f t="shared" si="21"/>
        <v>-286132.33399999997</v>
      </c>
      <c r="I70" s="247">
        <f t="shared" si="21"/>
        <v>-277749.86350000004</v>
      </c>
      <c r="J70" s="247">
        <f t="shared" si="21"/>
        <v>-238840.546</v>
      </c>
      <c r="K70" s="247">
        <f t="shared" si="21"/>
        <v>-239370.96849999996</v>
      </c>
      <c r="L70" s="247">
        <f t="shared" si="21"/>
        <v>-220590.24249999996</v>
      </c>
      <c r="M70" s="247">
        <f t="shared" si="21"/>
        <v>-222835.78750000001</v>
      </c>
      <c r="N70" s="247">
        <f t="shared" si="21"/>
        <v>-241710.75099999999</v>
      </c>
      <c r="O70" s="247">
        <f t="shared" si="21"/>
        <v>-211967.4215</v>
      </c>
      <c r="P70" s="305">
        <f t="shared" si="21"/>
        <v>-277832.75702999998</v>
      </c>
    </row>
    <row r="71" spans="1:16" x14ac:dyDescent="0.2">
      <c r="B71" s="49" t="s">
        <v>254</v>
      </c>
      <c r="C71" s="74">
        <f t="shared" si="22"/>
        <v>1852.50945</v>
      </c>
      <c r="D71" s="74">
        <f t="shared" si="21"/>
        <v>4123.5431200000003</v>
      </c>
      <c r="E71" s="304">
        <f t="shared" si="21"/>
        <v>-94218.726689999996</v>
      </c>
      <c r="F71" s="247">
        <f t="shared" si="21"/>
        <v>-147729.27906</v>
      </c>
      <c r="G71" s="247">
        <f t="shared" si="21"/>
        <v>-127301.63687999999</v>
      </c>
      <c r="H71" s="247">
        <f t="shared" si="21"/>
        <v>-125562.04253999999</v>
      </c>
      <c r="I71" s="247">
        <f t="shared" si="21"/>
        <v>-120647.98746</v>
      </c>
      <c r="J71" s="247">
        <f t="shared" si="21"/>
        <v>-84883.761270000003</v>
      </c>
      <c r="K71" s="247">
        <f t="shared" si="21"/>
        <v>-70403.567849999992</v>
      </c>
      <c r="L71" s="247">
        <f t="shared" si="21"/>
        <v>-40332.790079999999</v>
      </c>
      <c r="M71" s="247">
        <f t="shared" si="21"/>
        <v>-18024.059789999999</v>
      </c>
      <c r="N71" s="247">
        <f t="shared" si="21"/>
        <v>-3205.8031499999997</v>
      </c>
      <c r="O71" s="247">
        <f t="shared" si="21"/>
        <v>-8549.0499600000003</v>
      </c>
      <c r="P71" s="305">
        <f t="shared" si="21"/>
        <v>-52795.441229999997</v>
      </c>
    </row>
    <row r="72" spans="1:16" x14ac:dyDescent="0.2">
      <c r="B72" s="49" t="s">
        <v>255</v>
      </c>
      <c r="C72" s="74">
        <f t="shared" si="22"/>
        <v>59342.274600000004</v>
      </c>
      <c r="D72" s="74">
        <f t="shared" si="21"/>
        <v>31018.37385</v>
      </c>
      <c r="E72" s="304">
        <f t="shared" si="21"/>
        <v>-366561.21825999999</v>
      </c>
      <c r="F72" s="247">
        <f t="shared" si="21"/>
        <v>-435876.88880999997</v>
      </c>
      <c r="G72" s="247">
        <f t="shared" si="21"/>
        <v>-327204.07439000002</v>
      </c>
      <c r="H72" s="247">
        <f t="shared" si="21"/>
        <v>-325124.72010999999</v>
      </c>
      <c r="I72" s="247">
        <f t="shared" si="21"/>
        <v>-311697.13123999996</v>
      </c>
      <c r="J72" s="247">
        <f t="shared" si="21"/>
        <v>-249913.32812999998</v>
      </c>
      <c r="K72" s="247">
        <f t="shared" si="21"/>
        <v>-269004.96542999998</v>
      </c>
      <c r="L72" s="247">
        <f t="shared" si="21"/>
        <v>-242061.03910999998</v>
      </c>
      <c r="M72" s="247">
        <f t="shared" si="21"/>
        <v>-262892.18422</v>
      </c>
      <c r="N72" s="247">
        <f t="shared" si="21"/>
        <v>-287031.08513999998</v>
      </c>
      <c r="O72" s="247">
        <f t="shared" si="21"/>
        <v>-267552.55392999999</v>
      </c>
      <c r="P72" s="305">
        <f t="shared" si="21"/>
        <v>-397864.96662999998</v>
      </c>
    </row>
    <row r="73" spans="1:16" x14ac:dyDescent="0.2">
      <c r="A73" s="306"/>
      <c r="B73" s="306" t="s">
        <v>276</v>
      </c>
      <c r="C73" s="307">
        <f>SUM(C66:C72)</f>
        <v>1405461.0889900001</v>
      </c>
      <c r="D73" s="307">
        <f>SUM(D66:D72)</f>
        <v>1002818.3078800002</v>
      </c>
      <c r="E73" s="308">
        <f t="shared" ref="E73:P73" si="23">SUM(E66:E72)</f>
        <v>-20108465.510329999</v>
      </c>
      <c r="F73" s="307">
        <f t="shared" si="23"/>
        <v>-25830607.960089996</v>
      </c>
      <c r="G73" s="307">
        <f t="shared" si="23"/>
        <v>-24120700.005589999</v>
      </c>
      <c r="H73" s="307">
        <f t="shared" si="23"/>
        <v>-21565053.289349999</v>
      </c>
      <c r="I73" s="307">
        <f t="shared" si="23"/>
        <v>-19645562.093139995</v>
      </c>
      <c r="J73" s="307">
        <f t="shared" si="23"/>
        <v>-13763897.89226</v>
      </c>
      <c r="K73" s="307">
        <f t="shared" si="23"/>
        <v>-8921911.4089799989</v>
      </c>
      <c r="L73" s="307">
        <f t="shared" si="23"/>
        <v>-6605109.10415</v>
      </c>
      <c r="M73" s="307">
        <f t="shared" si="23"/>
        <v>-5346953.5225499989</v>
      </c>
      <c r="N73" s="307">
        <f t="shared" si="23"/>
        <v>-5470054.5477899993</v>
      </c>
      <c r="O73" s="307">
        <f t="shared" si="23"/>
        <v>-6800575.4025900001</v>
      </c>
      <c r="P73" s="309">
        <f t="shared" si="23"/>
        <v>-12946079.168200001</v>
      </c>
    </row>
    <row r="74" spans="1:16" x14ac:dyDescent="0.2">
      <c r="E74" s="272"/>
      <c r="F74" s="156"/>
      <c r="G74" s="156"/>
      <c r="H74" s="156"/>
      <c r="I74" s="156"/>
      <c r="J74" s="156"/>
      <c r="K74" s="156"/>
      <c r="L74" s="156"/>
      <c r="M74" s="156"/>
      <c r="N74" s="156"/>
      <c r="O74" s="156"/>
      <c r="P74" s="273"/>
    </row>
    <row r="75" spans="1:16" x14ac:dyDescent="0.2">
      <c r="A75" s="298" t="s">
        <v>277</v>
      </c>
      <c r="E75" s="272"/>
      <c r="F75" s="156"/>
      <c r="G75" s="156"/>
      <c r="H75" s="156"/>
      <c r="I75" s="156"/>
      <c r="J75" s="156"/>
      <c r="K75" s="156"/>
      <c r="L75" s="156"/>
      <c r="M75" s="156"/>
      <c r="N75" s="156"/>
      <c r="O75" s="156"/>
      <c r="P75" s="273"/>
    </row>
    <row r="76" spans="1:16" x14ac:dyDescent="0.2">
      <c r="B76" s="49" t="s">
        <v>249</v>
      </c>
      <c r="C76" s="573">
        <v>2.9E-4</v>
      </c>
      <c r="D76" s="79">
        <f>C76</f>
        <v>2.9E-4</v>
      </c>
      <c r="E76" s="312">
        <f>'Sch. 106 PGA Amort Rates'!E18</f>
        <v>-6.9999999999999994E-5</v>
      </c>
      <c r="F76" s="313">
        <f t="shared" ref="F76:P82" si="24">E76</f>
        <v>-6.9999999999999994E-5</v>
      </c>
      <c r="G76" s="313">
        <f t="shared" si="24"/>
        <v>-6.9999999999999994E-5</v>
      </c>
      <c r="H76" s="313">
        <f t="shared" si="24"/>
        <v>-6.9999999999999994E-5</v>
      </c>
      <c r="I76" s="313">
        <f t="shared" si="24"/>
        <v>-6.9999999999999994E-5</v>
      </c>
      <c r="J76" s="313">
        <f t="shared" si="24"/>
        <v>-6.9999999999999994E-5</v>
      </c>
      <c r="K76" s="313">
        <f t="shared" si="24"/>
        <v>-6.9999999999999994E-5</v>
      </c>
      <c r="L76" s="313">
        <f t="shared" si="24"/>
        <v>-6.9999999999999994E-5</v>
      </c>
      <c r="M76" s="313">
        <f t="shared" si="24"/>
        <v>-6.9999999999999994E-5</v>
      </c>
      <c r="N76" s="313">
        <f t="shared" si="24"/>
        <v>-6.9999999999999994E-5</v>
      </c>
      <c r="O76" s="313">
        <f t="shared" si="24"/>
        <v>-6.9999999999999994E-5</v>
      </c>
      <c r="P76" s="314">
        <f t="shared" si="24"/>
        <v>-6.9999999999999994E-5</v>
      </c>
    </row>
    <row r="77" spans="1:16" x14ac:dyDescent="0.2">
      <c r="B77" s="49" t="s">
        <v>250</v>
      </c>
      <c r="C77" s="574">
        <v>2.9E-4</v>
      </c>
      <c r="D77" s="79">
        <f t="shared" ref="D77:D82" si="25">C77</f>
        <v>2.9E-4</v>
      </c>
      <c r="E77" s="315">
        <f>'Sch. 106 PGA Amort Rates'!F18</f>
        <v>-6.9999999999999994E-5</v>
      </c>
      <c r="F77" s="313">
        <f t="shared" si="24"/>
        <v>-6.9999999999999994E-5</v>
      </c>
      <c r="G77" s="313">
        <f t="shared" si="24"/>
        <v>-6.9999999999999994E-5</v>
      </c>
      <c r="H77" s="313">
        <f t="shared" si="24"/>
        <v>-6.9999999999999994E-5</v>
      </c>
      <c r="I77" s="313">
        <f t="shared" si="24"/>
        <v>-6.9999999999999994E-5</v>
      </c>
      <c r="J77" s="313">
        <f t="shared" si="24"/>
        <v>-6.9999999999999994E-5</v>
      </c>
      <c r="K77" s="313">
        <f t="shared" si="24"/>
        <v>-6.9999999999999994E-5</v>
      </c>
      <c r="L77" s="313">
        <f t="shared" si="24"/>
        <v>-6.9999999999999994E-5</v>
      </c>
      <c r="M77" s="313">
        <f t="shared" si="24"/>
        <v>-6.9999999999999994E-5</v>
      </c>
      <c r="N77" s="313">
        <f t="shared" si="24"/>
        <v>-6.9999999999999994E-5</v>
      </c>
      <c r="O77" s="313">
        <f t="shared" si="24"/>
        <v>-6.9999999999999994E-5</v>
      </c>
      <c r="P77" s="314">
        <f t="shared" si="24"/>
        <v>-6.9999999999999994E-5</v>
      </c>
    </row>
    <row r="78" spans="1:16" x14ac:dyDescent="0.2">
      <c r="B78" s="49" t="s">
        <v>251</v>
      </c>
      <c r="C78" s="574">
        <v>2.7999999999999998E-4</v>
      </c>
      <c r="D78" s="79">
        <f t="shared" si="25"/>
        <v>2.7999999999999998E-4</v>
      </c>
      <c r="E78" s="315">
        <f>'Sch. 106 PGA Amort Rates'!G18</f>
        <v>-6.0000000000000002E-5</v>
      </c>
      <c r="F78" s="313">
        <f t="shared" si="24"/>
        <v>-6.0000000000000002E-5</v>
      </c>
      <c r="G78" s="313">
        <f t="shared" si="24"/>
        <v>-6.0000000000000002E-5</v>
      </c>
      <c r="H78" s="313">
        <f t="shared" si="24"/>
        <v>-6.0000000000000002E-5</v>
      </c>
      <c r="I78" s="313">
        <f t="shared" si="24"/>
        <v>-6.0000000000000002E-5</v>
      </c>
      <c r="J78" s="313">
        <f t="shared" si="24"/>
        <v>-6.0000000000000002E-5</v>
      </c>
      <c r="K78" s="313">
        <f t="shared" si="24"/>
        <v>-6.0000000000000002E-5</v>
      </c>
      <c r="L78" s="313">
        <f t="shared" si="24"/>
        <v>-6.0000000000000002E-5</v>
      </c>
      <c r="M78" s="313">
        <f t="shared" si="24"/>
        <v>-6.0000000000000002E-5</v>
      </c>
      <c r="N78" s="313">
        <f t="shared" si="24"/>
        <v>-6.0000000000000002E-5</v>
      </c>
      <c r="O78" s="313">
        <f t="shared" si="24"/>
        <v>-6.0000000000000002E-5</v>
      </c>
      <c r="P78" s="314">
        <f t="shared" si="24"/>
        <v>-6.0000000000000002E-5</v>
      </c>
    </row>
    <row r="79" spans="1:16" x14ac:dyDescent="0.2">
      <c r="B79" s="49" t="s">
        <v>252</v>
      </c>
      <c r="C79" s="574">
        <v>2.1000000000000001E-4</v>
      </c>
      <c r="D79" s="79">
        <f t="shared" si="25"/>
        <v>2.1000000000000001E-4</v>
      </c>
      <c r="E79" s="315">
        <f>'Sch. 106 PGA Amort Rates'!H18</f>
        <v>-5.0000000000000002E-5</v>
      </c>
      <c r="F79" s="313">
        <f t="shared" si="24"/>
        <v>-5.0000000000000002E-5</v>
      </c>
      <c r="G79" s="313">
        <f t="shared" si="24"/>
        <v>-5.0000000000000002E-5</v>
      </c>
      <c r="H79" s="313">
        <f t="shared" si="24"/>
        <v>-5.0000000000000002E-5</v>
      </c>
      <c r="I79" s="313">
        <f t="shared" si="24"/>
        <v>-5.0000000000000002E-5</v>
      </c>
      <c r="J79" s="313">
        <f t="shared" si="24"/>
        <v>-5.0000000000000002E-5</v>
      </c>
      <c r="K79" s="313">
        <f t="shared" si="24"/>
        <v>-5.0000000000000002E-5</v>
      </c>
      <c r="L79" s="313">
        <f t="shared" si="24"/>
        <v>-5.0000000000000002E-5</v>
      </c>
      <c r="M79" s="313">
        <f t="shared" si="24"/>
        <v>-5.0000000000000002E-5</v>
      </c>
      <c r="N79" s="313">
        <f t="shared" si="24"/>
        <v>-5.0000000000000002E-5</v>
      </c>
      <c r="O79" s="313">
        <f t="shared" si="24"/>
        <v>-5.0000000000000002E-5</v>
      </c>
      <c r="P79" s="314">
        <f t="shared" si="24"/>
        <v>-5.0000000000000002E-5</v>
      </c>
    </row>
    <row r="80" spans="1:16" x14ac:dyDescent="0.2">
      <c r="B80" s="49" t="s">
        <v>253</v>
      </c>
      <c r="C80" s="574">
        <v>1.6000000000000001E-4</v>
      </c>
      <c r="D80" s="79">
        <f t="shared" si="25"/>
        <v>1.6000000000000001E-4</v>
      </c>
      <c r="E80" s="315">
        <f>'Sch. 106 PGA Amort Rates'!I18</f>
        <v>-4.0000000000000003E-5</v>
      </c>
      <c r="F80" s="313">
        <f t="shared" si="24"/>
        <v>-4.0000000000000003E-5</v>
      </c>
      <c r="G80" s="313">
        <f t="shared" si="24"/>
        <v>-4.0000000000000003E-5</v>
      </c>
      <c r="H80" s="313">
        <f t="shared" si="24"/>
        <v>-4.0000000000000003E-5</v>
      </c>
      <c r="I80" s="313">
        <f t="shared" si="24"/>
        <v>-4.0000000000000003E-5</v>
      </c>
      <c r="J80" s="313">
        <f t="shared" si="24"/>
        <v>-4.0000000000000003E-5</v>
      </c>
      <c r="K80" s="313">
        <f t="shared" si="24"/>
        <v>-4.0000000000000003E-5</v>
      </c>
      <c r="L80" s="313">
        <f t="shared" si="24"/>
        <v>-4.0000000000000003E-5</v>
      </c>
      <c r="M80" s="313">
        <f t="shared" si="24"/>
        <v>-4.0000000000000003E-5</v>
      </c>
      <c r="N80" s="313">
        <f t="shared" si="24"/>
        <v>-4.0000000000000003E-5</v>
      </c>
      <c r="O80" s="313">
        <f t="shared" si="24"/>
        <v>-4.0000000000000003E-5</v>
      </c>
      <c r="P80" s="314">
        <f t="shared" si="24"/>
        <v>-4.0000000000000003E-5</v>
      </c>
    </row>
    <row r="81" spans="1:16" x14ac:dyDescent="0.2">
      <c r="B81" s="49" t="s">
        <v>254</v>
      </c>
      <c r="C81" s="574">
        <v>1.8000000000000001E-4</v>
      </c>
      <c r="D81" s="79">
        <f t="shared" si="25"/>
        <v>1.8000000000000001E-4</v>
      </c>
      <c r="E81" s="315">
        <f>'Sch. 106 PGA Amort Rates'!J18</f>
        <v>-4.0000000000000003E-5</v>
      </c>
      <c r="F81" s="313">
        <f t="shared" si="24"/>
        <v>-4.0000000000000003E-5</v>
      </c>
      <c r="G81" s="313">
        <f t="shared" si="24"/>
        <v>-4.0000000000000003E-5</v>
      </c>
      <c r="H81" s="313">
        <f t="shared" si="24"/>
        <v>-4.0000000000000003E-5</v>
      </c>
      <c r="I81" s="313">
        <f t="shared" si="24"/>
        <v>-4.0000000000000003E-5</v>
      </c>
      <c r="J81" s="313">
        <f t="shared" si="24"/>
        <v>-4.0000000000000003E-5</v>
      </c>
      <c r="K81" s="313">
        <f t="shared" si="24"/>
        <v>-4.0000000000000003E-5</v>
      </c>
      <c r="L81" s="313">
        <f t="shared" si="24"/>
        <v>-4.0000000000000003E-5</v>
      </c>
      <c r="M81" s="313">
        <f t="shared" si="24"/>
        <v>-4.0000000000000003E-5</v>
      </c>
      <c r="N81" s="313">
        <f t="shared" si="24"/>
        <v>-4.0000000000000003E-5</v>
      </c>
      <c r="O81" s="313">
        <f t="shared" si="24"/>
        <v>-4.0000000000000003E-5</v>
      </c>
      <c r="P81" s="314">
        <f t="shared" si="24"/>
        <v>-4.0000000000000003E-5</v>
      </c>
    </row>
    <row r="82" spans="1:16" x14ac:dyDescent="0.2">
      <c r="B82" s="49" t="s">
        <v>255</v>
      </c>
      <c r="C82" s="575">
        <v>1.6000000000000001E-4</v>
      </c>
      <c r="D82" s="79">
        <f t="shared" si="25"/>
        <v>1.6000000000000001E-4</v>
      </c>
      <c r="E82" s="316">
        <f>'Sch. 106 PGA Amort Rates'!K18</f>
        <v>-4.0000000000000003E-5</v>
      </c>
      <c r="F82" s="313">
        <f t="shared" si="24"/>
        <v>-4.0000000000000003E-5</v>
      </c>
      <c r="G82" s="313">
        <f t="shared" si="24"/>
        <v>-4.0000000000000003E-5</v>
      </c>
      <c r="H82" s="313">
        <f t="shared" si="24"/>
        <v>-4.0000000000000003E-5</v>
      </c>
      <c r="I82" s="313">
        <f t="shared" si="24"/>
        <v>-4.0000000000000003E-5</v>
      </c>
      <c r="J82" s="313">
        <f t="shared" si="24"/>
        <v>-4.0000000000000003E-5</v>
      </c>
      <c r="K82" s="313">
        <f t="shared" si="24"/>
        <v>-4.0000000000000003E-5</v>
      </c>
      <c r="L82" s="313">
        <f t="shared" si="24"/>
        <v>-4.0000000000000003E-5</v>
      </c>
      <c r="M82" s="313">
        <f t="shared" si="24"/>
        <v>-4.0000000000000003E-5</v>
      </c>
      <c r="N82" s="313">
        <f t="shared" si="24"/>
        <v>-4.0000000000000003E-5</v>
      </c>
      <c r="O82" s="313">
        <f t="shared" si="24"/>
        <v>-4.0000000000000003E-5</v>
      </c>
      <c r="P82" s="314">
        <f t="shared" si="24"/>
        <v>-4.0000000000000003E-5</v>
      </c>
    </row>
    <row r="83" spans="1:16" x14ac:dyDescent="0.2">
      <c r="C83" s="272"/>
      <c r="E83" s="272"/>
      <c r="F83" s="156"/>
      <c r="G83" s="156"/>
      <c r="H83" s="156"/>
      <c r="I83" s="156"/>
      <c r="J83" s="156"/>
      <c r="K83" s="156"/>
      <c r="L83" s="156"/>
      <c r="M83" s="156"/>
      <c r="N83" s="156"/>
      <c r="O83" s="156"/>
      <c r="P83" s="273"/>
    </row>
    <row r="84" spans="1:16" x14ac:dyDescent="0.2">
      <c r="A84" s="298" t="s">
        <v>278</v>
      </c>
      <c r="E84" s="272"/>
      <c r="F84" s="156"/>
      <c r="G84" s="156"/>
      <c r="H84" s="156"/>
      <c r="I84" s="156"/>
      <c r="J84" s="156"/>
      <c r="K84" s="156"/>
      <c r="L84" s="156"/>
      <c r="M84" s="156"/>
      <c r="N84" s="156"/>
      <c r="O84" s="156"/>
      <c r="P84" s="273"/>
    </row>
    <row r="85" spans="1:16" x14ac:dyDescent="0.2">
      <c r="B85" s="49" t="s">
        <v>249</v>
      </c>
      <c r="C85" s="74">
        <f t="shared" ref="C85:P85" si="26">+C5*C76</f>
        <v>5364.2036600000001</v>
      </c>
      <c r="D85" s="74">
        <f t="shared" si="26"/>
        <v>11361.81256</v>
      </c>
      <c r="E85" s="304">
        <f t="shared" si="26"/>
        <v>-4589.3791999999994</v>
      </c>
      <c r="F85" s="247">
        <f t="shared" si="26"/>
        <v>-6134.2420299999994</v>
      </c>
      <c r="G85" s="247">
        <f t="shared" si="26"/>
        <v>-5956.9393799999998</v>
      </c>
      <c r="H85" s="247">
        <f t="shared" si="26"/>
        <v>-5248.9792599999992</v>
      </c>
      <c r="I85" s="247">
        <f t="shared" si="26"/>
        <v>-4805.7435999999998</v>
      </c>
      <c r="J85" s="247">
        <f t="shared" si="26"/>
        <v>-3286.4495999999999</v>
      </c>
      <c r="K85" s="247">
        <f t="shared" si="26"/>
        <v>-1911.0599899999997</v>
      </c>
      <c r="L85" s="247">
        <f t="shared" si="26"/>
        <v>-1306.3248799999999</v>
      </c>
      <c r="M85" s="247">
        <f t="shared" si="26"/>
        <v>-989.89708999999993</v>
      </c>
      <c r="N85" s="247">
        <f t="shared" si="26"/>
        <v>-948.95303999999987</v>
      </c>
      <c r="O85" s="247">
        <f t="shared" si="26"/>
        <v>-1249.97047</v>
      </c>
      <c r="P85" s="305">
        <f t="shared" si="26"/>
        <v>-2678.9391299999997</v>
      </c>
    </row>
    <row r="86" spans="1:16" x14ac:dyDescent="0.2">
      <c r="B86" s="49" t="s">
        <v>250</v>
      </c>
      <c r="C86" s="74">
        <f t="shared" ref="C86:P86" si="27">(C6)*C77</f>
        <v>0.16907</v>
      </c>
      <c r="D86" s="74">
        <f t="shared" si="27"/>
        <v>0.16907</v>
      </c>
      <c r="E86" s="304">
        <f t="shared" si="27"/>
        <v>-4.0809999999999999E-2</v>
      </c>
      <c r="F86" s="247">
        <f t="shared" si="27"/>
        <v>-4.0809999999999999E-2</v>
      </c>
      <c r="G86" s="247">
        <f t="shared" si="27"/>
        <v>-4.0809999999999999E-2</v>
      </c>
      <c r="H86" s="247">
        <f t="shared" si="27"/>
        <v>-4.0809999999999999E-2</v>
      </c>
      <c r="I86" s="247">
        <f t="shared" si="27"/>
        <v>-4.0809999999999999E-2</v>
      </c>
      <c r="J86" s="247">
        <f t="shared" si="27"/>
        <v>-4.0809999999999999E-2</v>
      </c>
      <c r="K86" s="247">
        <f t="shared" si="27"/>
        <v>-4.0809999999999999E-2</v>
      </c>
      <c r="L86" s="247">
        <f t="shared" si="27"/>
        <v>-4.0809999999999999E-2</v>
      </c>
      <c r="M86" s="247">
        <f t="shared" si="27"/>
        <v>-4.0809999999999999E-2</v>
      </c>
      <c r="N86" s="247">
        <f t="shared" si="27"/>
        <v>-4.0809999999999999E-2</v>
      </c>
      <c r="O86" s="247">
        <f t="shared" si="27"/>
        <v>-4.0809999999999999E-2</v>
      </c>
      <c r="P86" s="305">
        <f t="shared" si="27"/>
        <v>-4.0809999999999999E-2</v>
      </c>
    </row>
    <row r="87" spans="1:16" x14ac:dyDescent="0.2">
      <c r="B87" s="49" t="s">
        <v>251</v>
      </c>
      <c r="C87" s="74">
        <f t="shared" ref="C87:P87" si="28">+C7*C78</f>
        <v>3232.3961599999998</v>
      </c>
      <c r="D87" s="74">
        <f t="shared" si="28"/>
        <v>5469.5675999999994</v>
      </c>
      <c r="E87" s="304">
        <f t="shared" si="28"/>
        <v>-1684.5462</v>
      </c>
      <c r="F87" s="247">
        <f t="shared" si="28"/>
        <v>-2056.0057200000001</v>
      </c>
      <c r="G87" s="247">
        <f t="shared" si="28"/>
        <v>-1790.5183200000001</v>
      </c>
      <c r="H87" s="247">
        <f t="shared" si="28"/>
        <v>-1617.5803800000001</v>
      </c>
      <c r="I87" s="247">
        <f t="shared" si="28"/>
        <v>-1437.1002599999999</v>
      </c>
      <c r="J87" s="247">
        <f t="shared" si="28"/>
        <v>-1028.3247000000001</v>
      </c>
      <c r="K87" s="247">
        <f t="shared" si="28"/>
        <v>-748.75038000000006</v>
      </c>
      <c r="L87" s="247">
        <f t="shared" si="28"/>
        <v>-600.43992000000003</v>
      </c>
      <c r="M87" s="247">
        <f t="shared" si="28"/>
        <v>-512.51520000000005</v>
      </c>
      <c r="N87" s="247">
        <f t="shared" si="28"/>
        <v>-563.15154000000007</v>
      </c>
      <c r="O87" s="247">
        <f t="shared" si="28"/>
        <v>-693.26382000000001</v>
      </c>
      <c r="P87" s="305">
        <f t="shared" si="28"/>
        <v>-1174.1375399999999</v>
      </c>
    </row>
    <row r="88" spans="1:16" x14ac:dyDescent="0.2">
      <c r="B88" s="49" t="s">
        <v>252</v>
      </c>
      <c r="C88" s="74">
        <f t="shared" ref="C88:P88" si="29">+C8*C79</f>
        <v>772.35816</v>
      </c>
      <c r="D88" s="74">
        <f t="shared" si="29"/>
        <v>1213.6912200000002</v>
      </c>
      <c r="E88" s="304">
        <f t="shared" si="29"/>
        <v>-373.34635000000003</v>
      </c>
      <c r="F88" s="247">
        <f t="shared" si="29"/>
        <v>-406.03255000000001</v>
      </c>
      <c r="G88" s="247">
        <f t="shared" si="29"/>
        <v>-351.38855000000001</v>
      </c>
      <c r="H88" s="247">
        <f t="shared" si="29"/>
        <v>-336.58445</v>
      </c>
      <c r="I88" s="247">
        <f t="shared" si="29"/>
        <v>-309.6669</v>
      </c>
      <c r="J88" s="247">
        <f t="shared" si="29"/>
        <v>-237.4599</v>
      </c>
      <c r="K88" s="247">
        <f t="shared" si="29"/>
        <v>-189.74460000000002</v>
      </c>
      <c r="L88" s="247">
        <f t="shared" si="29"/>
        <v>-161.00220000000002</v>
      </c>
      <c r="M88" s="247">
        <f t="shared" si="29"/>
        <v>-131.66915</v>
      </c>
      <c r="N88" s="247">
        <f t="shared" si="29"/>
        <v>-144.04805000000002</v>
      </c>
      <c r="O88" s="247">
        <f t="shared" si="29"/>
        <v>-179.69030000000001</v>
      </c>
      <c r="P88" s="305">
        <f t="shared" si="29"/>
        <v>-284.11415</v>
      </c>
    </row>
    <row r="89" spans="1:16" x14ac:dyDescent="0.2">
      <c r="B89" s="49" t="s">
        <v>253</v>
      </c>
      <c r="C89" s="74">
        <f t="shared" ref="C89:P89" si="30">+C9*C80</f>
        <v>193.71712000000002</v>
      </c>
      <c r="D89" s="74">
        <f t="shared" si="30"/>
        <v>237.28752000000003</v>
      </c>
      <c r="E89" s="304">
        <f t="shared" si="30"/>
        <v>-62.675200000000004</v>
      </c>
      <c r="F89" s="247">
        <f t="shared" si="30"/>
        <v>-73.91516</v>
      </c>
      <c r="G89" s="247">
        <f t="shared" si="30"/>
        <v>-63.983000000000004</v>
      </c>
      <c r="H89" s="247">
        <f t="shared" si="30"/>
        <v>-63.762080000000005</v>
      </c>
      <c r="I89" s="247">
        <f t="shared" si="30"/>
        <v>-61.894120000000008</v>
      </c>
      <c r="J89" s="247">
        <f t="shared" si="30"/>
        <v>-53.223520000000008</v>
      </c>
      <c r="K89" s="247">
        <f t="shared" si="30"/>
        <v>-53.341720000000002</v>
      </c>
      <c r="L89" s="247">
        <f t="shared" si="30"/>
        <v>-49.156600000000005</v>
      </c>
      <c r="M89" s="247">
        <f t="shared" si="30"/>
        <v>-49.657000000000004</v>
      </c>
      <c r="N89" s="247">
        <f t="shared" si="30"/>
        <v>-53.863120000000002</v>
      </c>
      <c r="O89" s="247">
        <f t="shared" si="30"/>
        <v>-47.235080000000004</v>
      </c>
      <c r="P89" s="305">
        <f t="shared" si="30"/>
        <v>-57.788520000000005</v>
      </c>
    </row>
    <row r="90" spans="1:16" x14ac:dyDescent="0.2">
      <c r="B90" s="49" t="s">
        <v>254</v>
      </c>
      <c r="C90" s="74">
        <f t="shared" ref="C90:P90" si="31">+C10*C81</f>
        <v>8.6859000000000002</v>
      </c>
      <c r="D90" s="74">
        <f t="shared" si="31"/>
        <v>50.942880000000002</v>
      </c>
      <c r="E90" s="304">
        <f t="shared" si="31"/>
        <v>-20.802280000000003</v>
      </c>
      <c r="F90" s="247">
        <f t="shared" si="31"/>
        <v>-32.616720000000001</v>
      </c>
      <c r="G90" s="247">
        <f t="shared" si="31"/>
        <v>-28.106560000000002</v>
      </c>
      <c r="H90" s="247">
        <f t="shared" si="31"/>
        <v>-27.722480000000001</v>
      </c>
      <c r="I90" s="247">
        <f t="shared" si="31"/>
        <v>-26.637520000000002</v>
      </c>
      <c r="J90" s="247">
        <f t="shared" si="31"/>
        <v>-18.741240000000001</v>
      </c>
      <c r="K90" s="247">
        <f t="shared" si="31"/>
        <v>-15.544200000000002</v>
      </c>
      <c r="L90" s="247">
        <f t="shared" si="31"/>
        <v>-8.9049600000000009</v>
      </c>
      <c r="M90" s="247">
        <f t="shared" si="31"/>
        <v>-3.9794800000000001</v>
      </c>
      <c r="N90" s="247">
        <f t="shared" si="31"/>
        <v>-0.7078000000000001</v>
      </c>
      <c r="O90" s="247">
        <f t="shared" si="31"/>
        <v>-1.8875200000000001</v>
      </c>
      <c r="P90" s="305">
        <f t="shared" si="31"/>
        <v>-10.98132</v>
      </c>
    </row>
    <row r="91" spans="1:16" x14ac:dyDescent="0.2">
      <c r="B91" s="49" t="s">
        <v>255</v>
      </c>
      <c r="C91" s="74">
        <f t="shared" ref="C91:P91" si="32">+C11*C82</f>
        <v>247.45280000000002</v>
      </c>
      <c r="D91" s="74">
        <f t="shared" si="32"/>
        <v>341.09552000000002</v>
      </c>
      <c r="E91" s="304">
        <f t="shared" si="32"/>
        <v>-82.276240000000001</v>
      </c>
      <c r="F91" s="247">
        <f t="shared" si="32"/>
        <v>-97.834440000000015</v>
      </c>
      <c r="G91" s="247">
        <f t="shared" si="32"/>
        <v>-73.442360000000008</v>
      </c>
      <c r="H91" s="247">
        <f t="shared" si="32"/>
        <v>-72.975640000000013</v>
      </c>
      <c r="I91" s="247">
        <f t="shared" si="32"/>
        <v>-69.961760000000012</v>
      </c>
      <c r="J91" s="247">
        <f t="shared" si="32"/>
        <v>-56.094120000000004</v>
      </c>
      <c r="K91" s="247">
        <f t="shared" si="32"/>
        <v>-60.379320000000007</v>
      </c>
      <c r="L91" s="247">
        <f t="shared" si="32"/>
        <v>-54.331640000000007</v>
      </c>
      <c r="M91" s="247">
        <f t="shared" si="32"/>
        <v>-59.007280000000002</v>
      </c>
      <c r="N91" s="247">
        <f t="shared" si="32"/>
        <v>-64.425360000000012</v>
      </c>
      <c r="O91" s="247">
        <f t="shared" si="32"/>
        <v>-60.053320000000006</v>
      </c>
      <c r="P91" s="305">
        <f t="shared" si="32"/>
        <v>-82.754920000000013</v>
      </c>
    </row>
    <row r="92" spans="1:16" x14ac:dyDescent="0.2">
      <c r="A92" s="306"/>
      <c r="B92" s="306" t="s">
        <v>279</v>
      </c>
      <c r="C92" s="307">
        <f>SUM(C85:C91)</f>
        <v>9818.9828699999998</v>
      </c>
      <c r="D92" s="307">
        <f>SUM(D85:D91)</f>
        <v>18674.56637</v>
      </c>
      <c r="E92" s="308">
        <f t="shared" ref="E92:P92" si="33">SUM(E85:E91)</f>
        <v>-6813.0662799999991</v>
      </c>
      <c r="F92" s="307">
        <f t="shared" si="33"/>
        <v>-8800.6874300000018</v>
      </c>
      <c r="G92" s="307">
        <f t="shared" si="33"/>
        <v>-8264.4189800000004</v>
      </c>
      <c r="H92" s="307">
        <f t="shared" si="33"/>
        <v>-7367.6451000000006</v>
      </c>
      <c r="I92" s="307">
        <f t="shared" si="33"/>
        <v>-6711.0449700000008</v>
      </c>
      <c r="J92" s="307">
        <f t="shared" si="33"/>
        <v>-4680.333889999999</v>
      </c>
      <c r="K92" s="307">
        <f t="shared" si="33"/>
        <v>-2978.8610199999994</v>
      </c>
      <c r="L92" s="307">
        <f t="shared" si="33"/>
        <v>-2180.2010099999993</v>
      </c>
      <c r="M92" s="307">
        <f t="shared" si="33"/>
        <v>-1746.7660099999998</v>
      </c>
      <c r="N92" s="307">
        <f t="shared" si="33"/>
        <v>-1775.1897199999999</v>
      </c>
      <c r="O92" s="307">
        <f t="shared" si="33"/>
        <v>-2232.1413200000002</v>
      </c>
      <c r="P92" s="309">
        <f t="shared" si="33"/>
        <v>-4288.7563900000005</v>
      </c>
    </row>
    <row r="93" spans="1:16" x14ac:dyDescent="0.2">
      <c r="E93" s="272"/>
      <c r="F93" s="156"/>
      <c r="G93" s="156"/>
      <c r="H93" s="156"/>
      <c r="I93" s="156"/>
      <c r="J93" s="156"/>
      <c r="K93" s="156"/>
      <c r="L93" s="156"/>
      <c r="M93" s="156"/>
      <c r="N93" s="156"/>
      <c r="O93" s="156"/>
      <c r="P93" s="273"/>
    </row>
    <row r="94" spans="1:16" x14ac:dyDescent="0.2">
      <c r="E94" s="317"/>
      <c r="F94" s="156"/>
      <c r="G94" s="156"/>
      <c r="H94" s="156"/>
      <c r="I94" s="156"/>
      <c r="J94" s="156"/>
      <c r="K94" s="156"/>
      <c r="L94" s="156"/>
      <c r="M94" s="156"/>
      <c r="N94" s="156"/>
      <c r="O94" s="156"/>
      <c r="P94" s="273"/>
    </row>
    <row r="95" spans="1:16" x14ac:dyDescent="0.2">
      <c r="A95" s="298" t="s">
        <v>280</v>
      </c>
      <c r="E95" s="272"/>
      <c r="F95" s="156"/>
      <c r="G95" s="156"/>
      <c r="H95" s="156"/>
      <c r="I95" s="156"/>
      <c r="J95" s="156"/>
      <c r="K95" s="156"/>
      <c r="L95" s="156"/>
      <c r="M95" s="156"/>
      <c r="N95" s="156"/>
      <c r="O95" s="156"/>
      <c r="P95" s="273"/>
    </row>
    <row r="96" spans="1:16" x14ac:dyDescent="0.2">
      <c r="B96" s="49" t="s">
        <v>249</v>
      </c>
      <c r="C96" s="573">
        <v>1.439E-2</v>
      </c>
      <c r="D96" s="79">
        <f>C96</f>
        <v>1.439E-2</v>
      </c>
      <c r="E96" s="312">
        <f>'Sch. 106 PGA Amort Rates'!E33</f>
        <v>-0.15945999999999999</v>
      </c>
      <c r="F96" s="313">
        <f t="shared" ref="F96:P102" si="34">E96</f>
        <v>-0.15945999999999999</v>
      </c>
      <c r="G96" s="313">
        <f t="shared" si="34"/>
        <v>-0.15945999999999999</v>
      </c>
      <c r="H96" s="313">
        <f t="shared" si="34"/>
        <v>-0.15945999999999999</v>
      </c>
      <c r="I96" s="313">
        <f t="shared" si="34"/>
        <v>-0.15945999999999999</v>
      </c>
      <c r="J96" s="313">
        <f t="shared" si="34"/>
        <v>-0.15945999999999999</v>
      </c>
      <c r="K96" s="313">
        <f t="shared" si="34"/>
        <v>-0.15945999999999999</v>
      </c>
      <c r="L96" s="313">
        <f t="shared" si="34"/>
        <v>-0.15945999999999999</v>
      </c>
      <c r="M96" s="313">
        <f t="shared" si="34"/>
        <v>-0.15945999999999999</v>
      </c>
      <c r="N96" s="313">
        <f t="shared" si="34"/>
        <v>-0.15945999999999999</v>
      </c>
      <c r="O96" s="313">
        <f t="shared" si="34"/>
        <v>-0.15945999999999999</v>
      </c>
      <c r="P96" s="314">
        <f t="shared" si="34"/>
        <v>-0.15945999999999999</v>
      </c>
    </row>
    <row r="97" spans="1:16" x14ac:dyDescent="0.2">
      <c r="B97" s="49" t="s">
        <v>250</v>
      </c>
      <c r="C97" s="318">
        <f>C96</f>
        <v>1.439E-2</v>
      </c>
      <c r="D97" s="79">
        <f t="shared" ref="D97:D102" si="35">C97</f>
        <v>1.439E-2</v>
      </c>
      <c r="E97" s="319">
        <f t="shared" ref="E97:E102" si="36">E96</f>
        <v>-0.15945999999999999</v>
      </c>
      <c r="F97" s="313">
        <f t="shared" si="34"/>
        <v>-0.15945999999999999</v>
      </c>
      <c r="G97" s="313">
        <f t="shared" si="34"/>
        <v>-0.15945999999999999</v>
      </c>
      <c r="H97" s="313">
        <f t="shared" si="34"/>
        <v>-0.15945999999999999</v>
      </c>
      <c r="I97" s="313">
        <f t="shared" si="34"/>
        <v>-0.15945999999999999</v>
      </c>
      <c r="J97" s="313">
        <f t="shared" si="34"/>
        <v>-0.15945999999999999</v>
      </c>
      <c r="K97" s="313">
        <f t="shared" si="34"/>
        <v>-0.15945999999999999</v>
      </c>
      <c r="L97" s="313">
        <f t="shared" si="34"/>
        <v>-0.15945999999999999</v>
      </c>
      <c r="M97" s="313">
        <f t="shared" si="34"/>
        <v>-0.15945999999999999</v>
      </c>
      <c r="N97" s="313">
        <f t="shared" si="34"/>
        <v>-0.15945999999999999</v>
      </c>
      <c r="O97" s="313">
        <f t="shared" si="34"/>
        <v>-0.15945999999999999</v>
      </c>
      <c r="P97" s="314">
        <f t="shared" si="34"/>
        <v>-0.15945999999999999</v>
      </c>
    </row>
    <row r="98" spans="1:16" x14ac:dyDescent="0.2">
      <c r="B98" s="49" t="s">
        <v>251</v>
      </c>
      <c r="C98" s="318">
        <f>C96</f>
        <v>1.439E-2</v>
      </c>
      <c r="D98" s="79">
        <f t="shared" si="35"/>
        <v>1.439E-2</v>
      </c>
      <c r="E98" s="319">
        <f t="shared" si="36"/>
        <v>-0.15945999999999999</v>
      </c>
      <c r="F98" s="313">
        <f t="shared" si="34"/>
        <v>-0.15945999999999999</v>
      </c>
      <c r="G98" s="313">
        <f t="shared" si="34"/>
        <v>-0.15945999999999999</v>
      </c>
      <c r="H98" s="313">
        <f t="shared" si="34"/>
        <v>-0.15945999999999999</v>
      </c>
      <c r="I98" s="313">
        <f t="shared" si="34"/>
        <v>-0.15945999999999999</v>
      </c>
      <c r="J98" s="313">
        <f t="shared" si="34"/>
        <v>-0.15945999999999999</v>
      </c>
      <c r="K98" s="313">
        <f t="shared" si="34"/>
        <v>-0.15945999999999999</v>
      </c>
      <c r="L98" s="313">
        <f t="shared" si="34"/>
        <v>-0.15945999999999999</v>
      </c>
      <c r="M98" s="313">
        <f t="shared" si="34"/>
        <v>-0.15945999999999999</v>
      </c>
      <c r="N98" s="313">
        <f t="shared" si="34"/>
        <v>-0.15945999999999999</v>
      </c>
      <c r="O98" s="313">
        <f t="shared" si="34"/>
        <v>-0.15945999999999999</v>
      </c>
      <c r="P98" s="314">
        <f t="shared" si="34"/>
        <v>-0.15945999999999999</v>
      </c>
    </row>
    <row r="99" spans="1:16" x14ac:dyDescent="0.2">
      <c r="B99" s="49" t="s">
        <v>252</v>
      </c>
      <c r="C99" s="318">
        <f>C96</f>
        <v>1.439E-2</v>
      </c>
      <c r="D99" s="79">
        <f t="shared" si="35"/>
        <v>1.439E-2</v>
      </c>
      <c r="E99" s="319">
        <f t="shared" si="36"/>
        <v>-0.15945999999999999</v>
      </c>
      <c r="F99" s="313">
        <f t="shared" si="34"/>
        <v>-0.15945999999999999</v>
      </c>
      <c r="G99" s="313">
        <f t="shared" si="34"/>
        <v>-0.15945999999999999</v>
      </c>
      <c r="H99" s="313">
        <f t="shared" si="34"/>
        <v>-0.15945999999999999</v>
      </c>
      <c r="I99" s="313">
        <f t="shared" si="34"/>
        <v>-0.15945999999999999</v>
      </c>
      <c r="J99" s="313">
        <f t="shared" si="34"/>
        <v>-0.15945999999999999</v>
      </c>
      <c r="K99" s="313">
        <f t="shared" si="34"/>
        <v>-0.15945999999999999</v>
      </c>
      <c r="L99" s="313">
        <f t="shared" si="34"/>
        <v>-0.15945999999999999</v>
      </c>
      <c r="M99" s="313">
        <f t="shared" si="34"/>
        <v>-0.15945999999999999</v>
      </c>
      <c r="N99" s="313">
        <f t="shared" si="34"/>
        <v>-0.15945999999999999</v>
      </c>
      <c r="O99" s="313">
        <f t="shared" si="34"/>
        <v>-0.15945999999999999</v>
      </c>
      <c r="P99" s="314">
        <f t="shared" si="34"/>
        <v>-0.15945999999999999</v>
      </c>
    </row>
    <row r="100" spans="1:16" x14ac:dyDescent="0.2">
      <c r="B100" s="49" t="s">
        <v>253</v>
      </c>
      <c r="C100" s="318">
        <f>C96</f>
        <v>1.439E-2</v>
      </c>
      <c r="D100" s="79">
        <f t="shared" si="35"/>
        <v>1.439E-2</v>
      </c>
      <c r="E100" s="319">
        <f t="shared" si="36"/>
        <v>-0.15945999999999999</v>
      </c>
      <c r="F100" s="313">
        <f t="shared" si="34"/>
        <v>-0.15945999999999999</v>
      </c>
      <c r="G100" s="313">
        <f t="shared" si="34"/>
        <v>-0.15945999999999999</v>
      </c>
      <c r="H100" s="313">
        <f t="shared" si="34"/>
        <v>-0.15945999999999999</v>
      </c>
      <c r="I100" s="313">
        <f t="shared" si="34"/>
        <v>-0.15945999999999999</v>
      </c>
      <c r="J100" s="313">
        <f t="shared" si="34"/>
        <v>-0.15945999999999999</v>
      </c>
      <c r="K100" s="313">
        <f t="shared" si="34"/>
        <v>-0.15945999999999999</v>
      </c>
      <c r="L100" s="313">
        <f t="shared" si="34"/>
        <v>-0.15945999999999999</v>
      </c>
      <c r="M100" s="313">
        <f t="shared" si="34"/>
        <v>-0.15945999999999999</v>
      </c>
      <c r="N100" s="313">
        <f t="shared" si="34"/>
        <v>-0.15945999999999999</v>
      </c>
      <c r="O100" s="313">
        <f t="shared" si="34"/>
        <v>-0.15945999999999999</v>
      </c>
      <c r="P100" s="314">
        <f t="shared" si="34"/>
        <v>-0.15945999999999999</v>
      </c>
    </row>
    <row r="101" spans="1:16" x14ac:dyDescent="0.2">
      <c r="B101" s="49" t="s">
        <v>254</v>
      </c>
      <c r="C101" s="318">
        <f>C96</f>
        <v>1.439E-2</v>
      </c>
      <c r="D101" s="79">
        <f t="shared" si="35"/>
        <v>1.439E-2</v>
      </c>
      <c r="E101" s="319">
        <f t="shared" si="36"/>
        <v>-0.15945999999999999</v>
      </c>
      <c r="F101" s="313">
        <f t="shared" si="34"/>
        <v>-0.15945999999999999</v>
      </c>
      <c r="G101" s="313">
        <f t="shared" si="34"/>
        <v>-0.15945999999999999</v>
      </c>
      <c r="H101" s="313">
        <f t="shared" si="34"/>
        <v>-0.15945999999999999</v>
      </c>
      <c r="I101" s="313">
        <f t="shared" si="34"/>
        <v>-0.15945999999999999</v>
      </c>
      <c r="J101" s="313">
        <f t="shared" si="34"/>
        <v>-0.15945999999999999</v>
      </c>
      <c r="K101" s="313">
        <f t="shared" si="34"/>
        <v>-0.15945999999999999</v>
      </c>
      <c r="L101" s="313">
        <f t="shared" si="34"/>
        <v>-0.15945999999999999</v>
      </c>
      <c r="M101" s="313">
        <f t="shared" si="34"/>
        <v>-0.15945999999999999</v>
      </c>
      <c r="N101" s="313">
        <f t="shared" si="34"/>
        <v>-0.15945999999999999</v>
      </c>
      <c r="O101" s="313">
        <f t="shared" si="34"/>
        <v>-0.15945999999999999</v>
      </c>
      <c r="P101" s="314">
        <f t="shared" si="34"/>
        <v>-0.15945999999999999</v>
      </c>
    </row>
    <row r="102" spans="1:16" x14ac:dyDescent="0.2">
      <c r="B102" s="49" t="s">
        <v>255</v>
      </c>
      <c r="C102" s="320">
        <f>C96</f>
        <v>1.439E-2</v>
      </c>
      <c r="D102" s="79">
        <f t="shared" si="35"/>
        <v>1.439E-2</v>
      </c>
      <c r="E102" s="321">
        <f t="shared" si="36"/>
        <v>-0.15945999999999999</v>
      </c>
      <c r="F102" s="313">
        <f t="shared" si="34"/>
        <v>-0.15945999999999999</v>
      </c>
      <c r="G102" s="313">
        <f t="shared" si="34"/>
        <v>-0.15945999999999999</v>
      </c>
      <c r="H102" s="313">
        <f t="shared" si="34"/>
        <v>-0.15945999999999999</v>
      </c>
      <c r="I102" s="313">
        <f t="shared" si="34"/>
        <v>-0.15945999999999999</v>
      </c>
      <c r="J102" s="313">
        <f t="shared" si="34"/>
        <v>-0.15945999999999999</v>
      </c>
      <c r="K102" s="313">
        <f t="shared" si="34"/>
        <v>-0.15945999999999999</v>
      </c>
      <c r="L102" s="313">
        <f t="shared" si="34"/>
        <v>-0.15945999999999999</v>
      </c>
      <c r="M102" s="313">
        <f t="shared" si="34"/>
        <v>-0.15945999999999999</v>
      </c>
      <c r="N102" s="313">
        <f t="shared" si="34"/>
        <v>-0.15945999999999999</v>
      </c>
      <c r="O102" s="313">
        <f t="shared" si="34"/>
        <v>-0.15945999999999999</v>
      </c>
      <c r="P102" s="314">
        <f t="shared" si="34"/>
        <v>-0.15945999999999999</v>
      </c>
    </row>
    <row r="103" spans="1:16" x14ac:dyDescent="0.2">
      <c r="E103" s="272"/>
      <c r="F103" s="156"/>
      <c r="G103" s="156"/>
      <c r="H103" s="156"/>
      <c r="I103" s="156"/>
      <c r="J103" s="156"/>
      <c r="K103" s="156"/>
      <c r="L103" s="156"/>
      <c r="M103" s="156"/>
      <c r="N103" s="156"/>
      <c r="O103" s="156"/>
      <c r="P103" s="273"/>
    </row>
    <row r="104" spans="1:16" x14ac:dyDescent="0.2">
      <c r="A104" s="298" t="s">
        <v>281</v>
      </c>
      <c r="E104" s="272"/>
      <c r="F104" s="156"/>
      <c r="G104" s="156"/>
      <c r="H104" s="156"/>
      <c r="I104" s="156"/>
      <c r="J104" s="156"/>
      <c r="K104" s="156"/>
      <c r="L104" s="156"/>
      <c r="M104" s="156"/>
      <c r="N104" s="156"/>
      <c r="O104" s="156"/>
      <c r="P104" s="273"/>
    </row>
    <row r="105" spans="1:16" x14ac:dyDescent="0.2">
      <c r="B105" s="49" t="s">
        <v>249</v>
      </c>
      <c r="C105" s="74">
        <f t="shared" ref="C105:P105" si="37">+C5*C96</f>
        <v>266175.48505999998</v>
      </c>
      <c r="D105" s="74">
        <f t="shared" si="37"/>
        <v>563780.97496000002</v>
      </c>
      <c r="E105" s="304">
        <f t="shared" si="37"/>
        <v>-10454605.817599999</v>
      </c>
      <c r="F105" s="247">
        <f t="shared" si="37"/>
        <v>-13973803.344339998</v>
      </c>
      <c r="G105" s="247">
        <f t="shared" si="37"/>
        <v>-13569907.907639999</v>
      </c>
      <c r="H105" s="247">
        <f t="shared" si="37"/>
        <v>-11957174.754279999</v>
      </c>
      <c r="I105" s="247">
        <f t="shared" si="37"/>
        <v>-10947483.920799999</v>
      </c>
      <c r="J105" s="247">
        <f t="shared" si="37"/>
        <v>-7486532.1887999997</v>
      </c>
      <c r="K105" s="247">
        <f t="shared" si="37"/>
        <v>-4353394.6572199995</v>
      </c>
      <c r="L105" s="247">
        <f t="shared" si="37"/>
        <v>-2975808.0766399996</v>
      </c>
      <c r="M105" s="247">
        <f t="shared" si="37"/>
        <v>-2254985.5710199997</v>
      </c>
      <c r="N105" s="247">
        <f t="shared" si="37"/>
        <v>-2161715.0251199999</v>
      </c>
      <c r="O105" s="247">
        <f t="shared" si="37"/>
        <v>-2847432.7306599999</v>
      </c>
      <c r="P105" s="305">
        <f t="shared" si="37"/>
        <v>-6102623.3381399997</v>
      </c>
    </row>
    <row r="106" spans="1:16" x14ac:dyDescent="0.2">
      <c r="B106" s="49" t="s">
        <v>250</v>
      </c>
      <c r="C106" s="74">
        <f t="shared" ref="C106:P106" si="38">(C6)*C97</f>
        <v>8.3893699999999995</v>
      </c>
      <c r="D106" s="74">
        <f t="shared" si="38"/>
        <v>8.3893699999999995</v>
      </c>
      <c r="E106" s="304">
        <f t="shared" si="38"/>
        <v>-92.965179999999989</v>
      </c>
      <c r="F106" s="247">
        <f t="shared" si="38"/>
        <v>-92.965179999999989</v>
      </c>
      <c r="G106" s="247">
        <f t="shared" si="38"/>
        <v>-92.965179999999989</v>
      </c>
      <c r="H106" s="247">
        <f t="shared" si="38"/>
        <v>-92.965179999999989</v>
      </c>
      <c r="I106" s="247">
        <f t="shared" si="38"/>
        <v>-92.965179999999989</v>
      </c>
      <c r="J106" s="247">
        <f t="shared" si="38"/>
        <v>-92.965179999999989</v>
      </c>
      <c r="K106" s="247">
        <f t="shared" si="38"/>
        <v>-92.965179999999989</v>
      </c>
      <c r="L106" s="247">
        <f t="shared" si="38"/>
        <v>-92.965179999999989</v>
      </c>
      <c r="M106" s="247">
        <f t="shared" si="38"/>
        <v>-92.965179999999989</v>
      </c>
      <c r="N106" s="247">
        <f t="shared" si="38"/>
        <v>-92.965179999999989</v>
      </c>
      <c r="O106" s="247">
        <f t="shared" si="38"/>
        <v>-92.965179999999989</v>
      </c>
      <c r="P106" s="305">
        <f t="shared" si="38"/>
        <v>-92.965179999999989</v>
      </c>
    </row>
    <row r="107" spans="1:16" x14ac:dyDescent="0.2">
      <c r="B107" s="49" t="s">
        <v>251</v>
      </c>
      <c r="C107" s="74">
        <f t="shared" ref="C107:P107" si="39">+C7*C98</f>
        <v>166122.07407999999</v>
      </c>
      <c r="D107" s="74">
        <f t="shared" si="39"/>
        <v>281096.70630000002</v>
      </c>
      <c r="E107" s="304">
        <f t="shared" si="39"/>
        <v>-4476962.2841999996</v>
      </c>
      <c r="F107" s="247">
        <f t="shared" si="39"/>
        <v>-5464177.86852</v>
      </c>
      <c r="G107" s="247">
        <f t="shared" si="39"/>
        <v>-4758600.8551199995</v>
      </c>
      <c r="H107" s="247">
        <f t="shared" si="39"/>
        <v>-4298989.45658</v>
      </c>
      <c r="I107" s="247">
        <f t="shared" si="39"/>
        <v>-3819333.4576599998</v>
      </c>
      <c r="J107" s="247">
        <f t="shared" si="39"/>
        <v>-2732944.2777</v>
      </c>
      <c r="K107" s="247">
        <f t="shared" si="39"/>
        <v>-1989928.92658</v>
      </c>
      <c r="L107" s="247">
        <f t="shared" si="39"/>
        <v>-1595769.1607199998</v>
      </c>
      <c r="M107" s="247">
        <f t="shared" si="39"/>
        <v>-1362094.5632</v>
      </c>
      <c r="N107" s="247">
        <f t="shared" si="39"/>
        <v>-1496669.07614</v>
      </c>
      <c r="O107" s="247">
        <f t="shared" si="39"/>
        <v>-1842464.1456199999</v>
      </c>
      <c r="P107" s="305">
        <f t="shared" si="39"/>
        <v>-3120466.2021399997</v>
      </c>
    </row>
    <row r="108" spans="1:16" x14ac:dyDescent="0.2">
      <c r="B108" s="49" t="s">
        <v>252</v>
      </c>
      <c r="C108" s="74">
        <f t="shared" ref="C108:P108" si="40">+C8*C99</f>
        <v>52924.923439999999</v>
      </c>
      <c r="D108" s="74">
        <f t="shared" si="40"/>
        <v>83166.745980000007</v>
      </c>
      <c r="E108" s="304">
        <f t="shared" si="40"/>
        <v>-1190676.1794199999</v>
      </c>
      <c r="F108" s="247">
        <f t="shared" si="40"/>
        <v>-1294919.0084599999</v>
      </c>
      <c r="G108" s="247">
        <f t="shared" si="40"/>
        <v>-1120648.36366</v>
      </c>
      <c r="H108" s="247">
        <f t="shared" si="40"/>
        <v>-1073435.12794</v>
      </c>
      <c r="I108" s="247">
        <f t="shared" si="40"/>
        <v>-987589.67747999995</v>
      </c>
      <c r="J108" s="247">
        <f t="shared" si="40"/>
        <v>-757307.11307999992</v>
      </c>
      <c r="K108" s="247">
        <f t="shared" si="40"/>
        <v>-605133.47831999999</v>
      </c>
      <c r="L108" s="247">
        <f t="shared" si="40"/>
        <v>-513468.21623999998</v>
      </c>
      <c r="M108" s="247">
        <f t="shared" si="40"/>
        <v>-419919.25318</v>
      </c>
      <c r="N108" s="247">
        <f t="shared" si="40"/>
        <v>-459398.04105999996</v>
      </c>
      <c r="O108" s="247">
        <f t="shared" si="40"/>
        <v>-573068.30475999997</v>
      </c>
      <c r="P108" s="305">
        <f t="shared" si="40"/>
        <v>-906096.84717999992</v>
      </c>
    </row>
    <row r="109" spans="1:16" x14ac:dyDescent="0.2">
      <c r="B109" s="49" t="s">
        <v>253</v>
      </c>
      <c r="C109" s="74">
        <f t="shared" ref="C109:P109" si="41">+C9*C100</f>
        <v>17422.43348</v>
      </c>
      <c r="D109" s="74">
        <f t="shared" si="41"/>
        <v>21341.046330000001</v>
      </c>
      <c r="E109" s="304">
        <f t="shared" si="41"/>
        <v>-249854.68479999999</v>
      </c>
      <c r="F109" s="247">
        <f t="shared" si="41"/>
        <v>-294662.78534</v>
      </c>
      <c r="G109" s="247">
        <f t="shared" si="41"/>
        <v>-255068.22949999999</v>
      </c>
      <c r="H109" s="247">
        <f t="shared" si="41"/>
        <v>-254187.53191999998</v>
      </c>
      <c r="I109" s="247">
        <f t="shared" si="41"/>
        <v>-246740.90938</v>
      </c>
      <c r="J109" s="247">
        <f t="shared" si="41"/>
        <v>-212175.56247999999</v>
      </c>
      <c r="K109" s="247">
        <f t="shared" si="41"/>
        <v>-212646.76677999998</v>
      </c>
      <c r="L109" s="247">
        <f t="shared" si="41"/>
        <v>-195962.78589999999</v>
      </c>
      <c r="M109" s="247">
        <f t="shared" si="41"/>
        <v>-197957.6305</v>
      </c>
      <c r="N109" s="247">
        <f t="shared" si="41"/>
        <v>-214725.32788</v>
      </c>
      <c r="O109" s="247">
        <f t="shared" si="41"/>
        <v>-188302.64641999998</v>
      </c>
      <c r="P109" s="305">
        <f t="shared" si="41"/>
        <v>-230373.93497999999</v>
      </c>
    </row>
    <row r="110" spans="1:16" x14ac:dyDescent="0.2">
      <c r="B110" s="49" t="s">
        <v>254</v>
      </c>
      <c r="C110" s="74">
        <f t="shared" ref="C110:P110" si="42">+C10*C101</f>
        <v>694.38945000000001</v>
      </c>
      <c r="D110" s="74">
        <f t="shared" si="42"/>
        <v>4072.6002400000002</v>
      </c>
      <c r="E110" s="304">
        <f t="shared" si="42"/>
        <v>-82928.289219999991</v>
      </c>
      <c r="F110" s="247">
        <f t="shared" si="42"/>
        <v>-130026.55428</v>
      </c>
      <c r="G110" s="247">
        <f t="shared" si="42"/>
        <v>-112046.80144</v>
      </c>
      <c r="H110" s="247">
        <f t="shared" si="42"/>
        <v>-110515.66652</v>
      </c>
      <c r="I110" s="247">
        <f t="shared" si="42"/>
        <v>-106190.47348</v>
      </c>
      <c r="J110" s="247">
        <f t="shared" si="42"/>
        <v>-74711.953259999995</v>
      </c>
      <c r="K110" s="247">
        <f t="shared" si="42"/>
        <v>-61966.953299999994</v>
      </c>
      <c r="L110" s="247">
        <f t="shared" si="42"/>
        <v>-35499.623039999999</v>
      </c>
      <c r="M110" s="247">
        <f t="shared" si="42"/>
        <v>-15864.19702</v>
      </c>
      <c r="N110" s="247">
        <f t="shared" si="42"/>
        <v>-2821.6446999999998</v>
      </c>
      <c r="O110" s="247">
        <f t="shared" si="42"/>
        <v>-7524.5984799999997</v>
      </c>
      <c r="P110" s="305">
        <f t="shared" si="42"/>
        <v>-43777.032179999995</v>
      </c>
    </row>
    <row r="111" spans="1:16" x14ac:dyDescent="0.2">
      <c r="B111" s="49" t="s">
        <v>255</v>
      </c>
      <c r="C111" s="74">
        <f t="shared" ref="C111:P111" si="43">+C11*C102</f>
        <v>22255.286199999999</v>
      </c>
      <c r="D111" s="74">
        <f t="shared" si="43"/>
        <v>30677.278330000001</v>
      </c>
      <c r="E111" s="304">
        <f t="shared" si="43"/>
        <v>-327994.23076000001</v>
      </c>
      <c r="F111" s="247">
        <f t="shared" si="43"/>
        <v>-390016.99505999999</v>
      </c>
      <c r="G111" s="247">
        <f t="shared" si="43"/>
        <v>-292777.96814000001</v>
      </c>
      <c r="H111" s="247">
        <f t="shared" si="43"/>
        <v>-290917.38886000001</v>
      </c>
      <c r="I111" s="247">
        <f t="shared" si="43"/>
        <v>-278902.55624000001</v>
      </c>
      <c r="J111" s="247">
        <f t="shared" si="43"/>
        <v>-223619.20937999999</v>
      </c>
      <c r="K111" s="247">
        <f t="shared" si="43"/>
        <v>-240702.15917999999</v>
      </c>
      <c r="L111" s="247">
        <f t="shared" si="43"/>
        <v>-216593.08285999999</v>
      </c>
      <c r="M111" s="247">
        <f t="shared" si="43"/>
        <v>-235232.52171999999</v>
      </c>
      <c r="N111" s="247">
        <f t="shared" si="43"/>
        <v>-256831.69764</v>
      </c>
      <c r="O111" s="247">
        <f t="shared" si="43"/>
        <v>-239402.56018</v>
      </c>
      <c r="P111" s="305">
        <f t="shared" si="43"/>
        <v>-329902.48858</v>
      </c>
    </row>
    <row r="112" spans="1:16" x14ac:dyDescent="0.2">
      <c r="A112" s="306"/>
      <c r="B112" s="306" t="s">
        <v>282</v>
      </c>
      <c r="C112" s="307">
        <f>SUM(C105:C111)</f>
        <v>525602.98107999994</v>
      </c>
      <c r="D112" s="307">
        <f>SUM(D105:D111)</f>
        <v>984143.74151000008</v>
      </c>
      <c r="E112" s="308">
        <f t="shared" ref="E112:P112" si="44">SUM(E105:E111)</f>
        <v>-16783114.45118</v>
      </c>
      <c r="F112" s="307">
        <f t="shared" si="44"/>
        <v>-21547699.52118</v>
      </c>
      <c r="G112" s="307">
        <f t="shared" si="44"/>
        <v>-20109143.090679999</v>
      </c>
      <c r="H112" s="307">
        <f t="shared" si="44"/>
        <v>-17985312.891279999</v>
      </c>
      <c r="I112" s="307">
        <f t="shared" si="44"/>
        <v>-16386333.960219998</v>
      </c>
      <c r="J112" s="307">
        <f t="shared" si="44"/>
        <v>-11487383.269880002</v>
      </c>
      <c r="K112" s="307">
        <f t="shared" si="44"/>
        <v>-7463865.90656</v>
      </c>
      <c r="L112" s="307">
        <f t="shared" si="44"/>
        <v>-5533193.910579999</v>
      </c>
      <c r="M112" s="307">
        <f t="shared" si="44"/>
        <v>-4486146.7018199991</v>
      </c>
      <c r="N112" s="307">
        <f t="shared" si="44"/>
        <v>-4592253.7777199997</v>
      </c>
      <c r="O112" s="307">
        <f t="shared" si="44"/>
        <v>-5698287.9512999998</v>
      </c>
      <c r="P112" s="309">
        <f t="shared" si="44"/>
        <v>-10733332.808379998</v>
      </c>
    </row>
    <row r="113" spans="1:23" x14ac:dyDescent="0.2">
      <c r="E113" s="272"/>
      <c r="F113" s="156"/>
      <c r="G113" s="156"/>
      <c r="H113" s="156"/>
      <c r="I113" s="156"/>
      <c r="J113" s="156"/>
      <c r="K113" s="156"/>
      <c r="L113" s="156"/>
      <c r="M113" s="156"/>
      <c r="N113" s="156"/>
      <c r="O113" s="156"/>
      <c r="P113" s="322"/>
      <c r="W113" s="156"/>
    </row>
    <row r="114" spans="1:23" x14ac:dyDescent="0.2">
      <c r="A114" s="298" t="s">
        <v>283</v>
      </c>
      <c r="E114" s="272"/>
      <c r="F114" s="156"/>
      <c r="G114" s="156"/>
      <c r="H114" s="156"/>
      <c r="I114" s="156"/>
      <c r="J114" s="156"/>
      <c r="K114" s="156"/>
      <c r="L114" s="156"/>
      <c r="M114" s="156"/>
      <c r="N114" s="156"/>
      <c r="O114" s="156"/>
      <c r="P114" s="273"/>
      <c r="W114" s="156"/>
    </row>
    <row r="115" spans="1:23" x14ac:dyDescent="0.2">
      <c r="B115" s="49" t="s">
        <v>249</v>
      </c>
      <c r="C115" s="323">
        <v>0</v>
      </c>
      <c r="D115" s="79">
        <f t="shared" ref="D115:P121" si="45">C115</f>
        <v>0</v>
      </c>
      <c r="E115" s="312">
        <v>0</v>
      </c>
      <c r="F115" s="313">
        <f t="shared" si="45"/>
        <v>0</v>
      </c>
      <c r="G115" s="313">
        <f t="shared" si="45"/>
        <v>0</v>
      </c>
      <c r="H115" s="313">
        <f t="shared" si="45"/>
        <v>0</v>
      </c>
      <c r="I115" s="313">
        <f t="shared" si="45"/>
        <v>0</v>
      </c>
      <c r="J115" s="313">
        <f t="shared" si="45"/>
        <v>0</v>
      </c>
      <c r="K115" s="313">
        <f t="shared" si="45"/>
        <v>0</v>
      </c>
      <c r="L115" s="313">
        <f t="shared" si="45"/>
        <v>0</v>
      </c>
      <c r="M115" s="313">
        <f t="shared" si="45"/>
        <v>0</v>
      </c>
      <c r="N115" s="313">
        <f t="shared" si="45"/>
        <v>0</v>
      </c>
      <c r="O115" s="313">
        <f t="shared" si="45"/>
        <v>0</v>
      </c>
      <c r="P115" s="314">
        <f t="shared" si="45"/>
        <v>0</v>
      </c>
      <c r="Q115" s="313"/>
      <c r="R115" s="313"/>
      <c r="S115" s="313"/>
      <c r="T115" s="313"/>
      <c r="U115" s="313"/>
      <c r="V115" s="313"/>
      <c r="W115" s="156"/>
    </row>
    <row r="116" spans="1:23" x14ac:dyDescent="0.2">
      <c r="B116" s="49" t="s">
        <v>250</v>
      </c>
      <c r="C116" s="318">
        <f>C115</f>
        <v>0</v>
      </c>
      <c r="D116" s="79">
        <f t="shared" si="45"/>
        <v>0</v>
      </c>
      <c r="E116" s="319">
        <f>E115</f>
        <v>0</v>
      </c>
      <c r="F116" s="313">
        <f t="shared" si="45"/>
        <v>0</v>
      </c>
      <c r="G116" s="313">
        <f t="shared" si="45"/>
        <v>0</v>
      </c>
      <c r="H116" s="313">
        <f t="shared" si="45"/>
        <v>0</v>
      </c>
      <c r="I116" s="313">
        <f t="shared" si="45"/>
        <v>0</v>
      </c>
      <c r="J116" s="313">
        <f t="shared" si="45"/>
        <v>0</v>
      </c>
      <c r="K116" s="313">
        <f t="shared" si="45"/>
        <v>0</v>
      </c>
      <c r="L116" s="313">
        <f t="shared" si="45"/>
        <v>0</v>
      </c>
      <c r="M116" s="313">
        <f t="shared" si="45"/>
        <v>0</v>
      </c>
      <c r="N116" s="313">
        <f t="shared" si="45"/>
        <v>0</v>
      </c>
      <c r="O116" s="313">
        <f t="shared" si="45"/>
        <v>0</v>
      </c>
      <c r="P116" s="314">
        <f t="shared" si="45"/>
        <v>0</v>
      </c>
      <c r="Q116" s="313"/>
      <c r="R116" s="313"/>
      <c r="S116" s="313"/>
      <c r="T116" s="313"/>
      <c r="U116" s="313"/>
      <c r="V116" s="313"/>
      <c r="W116" s="156"/>
    </row>
    <row r="117" spans="1:23" x14ac:dyDescent="0.2">
      <c r="B117" s="49" t="s">
        <v>251</v>
      </c>
      <c r="C117" s="318">
        <f>C115</f>
        <v>0</v>
      </c>
      <c r="D117" s="79">
        <f t="shared" si="45"/>
        <v>0</v>
      </c>
      <c r="E117" s="319">
        <f>E115</f>
        <v>0</v>
      </c>
      <c r="F117" s="313">
        <f t="shared" si="45"/>
        <v>0</v>
      </c>
      <c r="G117" s="313">
        <f t="shared" si="45"/>
        <v>0</v>
      </c>
      <c r="H117" s="313">
        <f t="shared" si="45"/>
        <v>0</v>
      </c>
      <c r="I117" s="313">
        <f t="shared" si="45"/>
        <v>0</v>
      </c>
      <c r="J117" s="313">
        <f t="shared" si="45"/>
        <v>0</v>
      </c>
      <c r="K117" s="313">
        <f t="shared" si="45"/>
        <v>0</v>
      </c>
      <c r="L117" s="313">
        <f t="shared" si="45"/>
        <v>0</v>
      </c>
      <c r="M117" s="313">
        <f t="shared" si="45"/>
        <v>0</v>
      </c>
      <c r="N117" s="313">
        <f t="shared" si="45"/>
        <v>0</v>
      </c>
      <c r="O117" s="313">
        <f t="shared" si="45"/>
        <v>0</v>
      </c>
      <c r="P117" s="314">
        <f t="shared" si="45"/>
        <v>0</v>
      </c>
      <c r="Q117" s="313"/>
      <c r="R117" s="313"/>
      <c r="S117" s="313"/>
      <c r="T117" s="313"/>
      <c r="U117" s="313"/>
      <c r="V117" s="313"/>
      <c r="W117" s="156"/>
    </row>
    <row r="118" spans="1:23" x14ac:dyDescent="0.2">
      <c r="B118" s="49" t="s">
        <v>252</v>
      </c>
      <c r="C118" s="318">
        <f>C115</f>
        <v>0</v>
      </c>
      <c r="D118" s="79">
        <f t="shared" si="45"/>
        <v>0</v>
      </c>
      <c r="E118" s="319">
        <f>E115</f>
        <v>0</v>
      </c>
      <c r="F118" s="313">
        <f t="shared" si="45"/>
        <v>0</v>
      </c>
      <c r="G118" s="313">
        <f t="shared" si="45"/>
        <v>0</v>
      </c>
      <c r="H118" s="313">
        <f t="shared" si="45"/>
        <v>0</v>
      </c>
      <c r="I118" s="313">
        <f t="shared" si="45"/>
        <v>0</v>
      </c>
      <c r="J118" s="313">
        <f t="shared" si="45"/>
        <v>0</v>
      </c>
      <c r="K118" s="313">
        <f t="shared" si="45"/>
        <v>0</v>
      </c>
      <c r="L118" s="313">
        <f t="shared" si="45"/>
        <v>0</v>
      </c>
      <c r="M118" s="313">
        <f t="shared" si="45"/>
        <v>0</v>
      </c>
      <c r="N118" s="313">
        <f t="shared" si="45"/>
        <v>0</v>
      </c>
      <c r="O118" s="313">
        <f t="shared" si="45"/>
        <v>0</v>
      </c>
      <c r="P118" s="314">
        <f t="shared" si="45"/>
        <v>0</v>
      </c>
      <c r="Q118" s="313"/>
      <c r="R118" s="313"/>
      <c r="S118" s="313"/>
      <c r="T118" s="313"/>
      <c r="U118" s="313"/>
      <c r="V118" s="313"/>
      <c r="W118" s="156"/>
    </row>
    <row r="119" spans="1:23" x14ac:dyDescent="0.2">
      <c r="B119" s="49" t="s">
        <v>253</v>
      </c>
      <c r="C119" s="318">
        <f>C115</f>
        <v>0</v>
      </c>
      <c r="D119" s="79">
        <f t="shared" si="45"/>
        <v>0</v>
      </c>
      <c r="E119" s="319">
        <f>E115</f>
        <v>0</v>
      </c>
      <c r="F119" s="313">
        <f t="shared" si="45"/>
        <v>0</v>
      </c>
      <c r="G119" s="313">
        <f t="shared" si="45"/>
        <v>0</v>
      </c>
      <c r="H119" s="313">
        <f t="shared" si="45"/>
        <v>0</v>
      </c>
      <c r="I119" s="313">
        <f t="shared" si="45"/>
        <v>0</v>
      </c>
      <c r="J119" s="313">
        <f t="shared" si="45"/>
        <v>0</v>
      </c>
      <c r="K119" s="313">
        <f t="shared" si="45"/>
        <v>0</v>
      </c>
      <c r="L119" s="313">
        <f t="shared" si="45"/>
        <v>0</v>
      </c>
      <c r="M119" s="313">
        <f t="shared" si="45"/>
        <v>0</v>
      </c>
      <c r="N119" s="313">
        <f t="shared" si="45"/>
        <v>0</v>
      </c>
      <c r="O119" s="313">
        <f t="shared" si="45"/>
        <v>0</v>
      </c>
      <c r="P119" s="314">
        <f t="shared" si="45"/>
        <v>0</v>
      </c>
      <c r="Q119" s="313"/>
      <c r="R119" s="313"/>
      <c r="S119" s="313"/>
      <c r="T119" s="313"/>
      <c r="U119" s="313"/>
      <c r="V119" s="313"/>
      <c r="W119" s="156"/>
    </row>
    <row r="120" spans="1:23" x14ac:dyDescent="0.2">
      <c r="B120" s="49" t="s">
        <v>254</v>
      </c>
      <c r="C120" s="318">
        <f>C115</f>
        <v>0</v>
      </c>
      <c r="D120" s="79">
        <f t="shared" si="45"/>
        <v>0</v>
      </c>
      <c r="E120" s="319">
        <f>E115</f>
        <v>0</v>
      </c>
      <c r="F120" s="313">
        <f t="shared" si="45"/>
        <v>0</v>
      </c>
      <c r="G120" s="313">
        <f t="shared" si="45"/>
        <v>0</v>
      </c>
      <c r="H120" s="313">
        <f t="shared" si="45"/>
        <v>0</v>
      </c>
      <c r="I120" s="313">
        <f t="shared" si="45"/>
        <v>0</v>
      </c>
      <c r="J120" s="313">
        <f t="shared" si="45"/>
        <v>0</v>
      </c>
      <c r="K120" s="313">
        <f t="shared" si="45"/>
        <v>0</v>
      </c>
      <c r="L120" s="313">
        <f t="shared" si="45"/>
        <v>0</v>
      </c>
      <c r="M120" s="313">
        <f t="shared" si="45"/>
        <v>0</v>
      </c>
      <c r="N120" s="313">
        <f t="shared" si="45"/>
        <v>0</v>
      </c>
      <c r="O120" s="313">
        <f t="shared" si="45"/>
        <v>0</v>
      </c>
      <c r="P120" s="314">
        <f t="shared" si="45"/>
        <v>0</v>
      </c>
      <c r="Q120" s="313"/>
      <c r="R120" s="313"/>
      <c r="S120" s="313"/>
      <c r="T120" s="313"/>
      <c r="U120" s="313"/>
      <c r="V120" s="313"/>
      <c r="W120" s="156"/>
    </row>
    <row r="121" spans="1:23" x14ac:dyDescent="0.2">
      <c r="B121" s="49" t="s">
        <v>255</v>
      </c>
      <c r="C121" s="320">
        <f>C115</f>
        <v>0</v>
      </c>
      <c r="D121" s="79">
        <f t="shared" si="45"/>
        <v>0</v>
      </c>
      <c r="E121" s="321">
        <f>E115</f>
        <v>0</v>
      </c>
      <c r="F121" s="313">
        <f t="shared" si="45"/>
        <v>0</v>
      </c>
      <c r="G121" s="313">
        <f t="shared" si="45"/>
        <v>0</v>
      </c>
      <c r="H121" s="313">
        <f t="shared" si="45"/>
        <v>0</v>
      </c>
      <c r="I121" s="313">
        <f t="shared" si="45"/>
        <v>0</v>
      </c>
      <c r="J121" s="313">
        <f t="shared" si="45"/>
        <v>0</v>
      </c>
      <c r="K121" s="313">
        <f t="shared" si="45"/>
        <v>0</v>
      </c>
      <c r="L121" s="313">
        <f t="shared" si="45"/>
        <v>0</v>
      </c>
      <c r="M121" s="313">
        <f t="shared" si="45"/>
        <v>0</v>
      </c>
      <c r="N121" s="313">
        <f t="shared" si="45"/>
        <v>0</v>
      </c>
      <c r="O121" s="313">
        <f t="shared" si="45"/>
        <v>0</v>
      </c>
      <c r="P121" s="314">
        <f t="shared" si="45"/>
        <v>0</v>
      </c>
      <c r="Q121" s="313"/>
      <c r="R121" s="313"/>
      <c r="S121" s="313"/>
      <c r="T121" s="313"/>
      <c r="U121" s="313"/>
      <c r="V121" s="313"/>
      <c r="W121" s="156"/>
    </row>
    <row r="122" spans="1:23" x14ac:dyDescent="0.2">
      <c r="E122" s="272"/>
      <c r="F122" s="156"/>
      <c r="G122" s="156"/>
      <c r="H122" s="156"/>
      <c r="I122" s="156"/>
      <c r="J122" s="156"/>
      <c r="K122" s="156"/>
      <c r="L122" s="156"/>
      <c r="M122" s="156"/>
      <c r="N122" s="156"/>
      <c r="O122" s="156"/>
      <c r="P122" s="273"/>
      <c r="W122" s="156"/>
    </row>
    <row r="123" spans="1:23" x14ac:dyDescent="0.2">
      <c r="A123" s="298" t="s">
        <v>281</v>
      </c>
      <c r="E123" s="272"/>
      <c r="F123" s="156"/>
      <c r="G123" s="156"/>
      <c r="H123" s="156"/>
      <c r="I123" s="156"/>
      <c r="J123" s="156"/>
      <c r="K123" s="156"/>
      <c r="L123" s="156"/>
      <c r="M123" s="156"/>
      <c r="N123" s="156"/>
      <c r="O123" s="156"/>
      <c r="P123" s="273"/>
      <c r="W123" s="156"/>
    </row>
    <row r="124" spans="1:23" x14ac:dyDescent="0.2">
      <c r="B124" s="49" t="s">
        <v>249</v>
      </c>
      <c r="C124" s="74">
        <f t="shared" ref="C124:P124" si="46">+C5*C115</f>
        <v>0</v>
      </c>
      <c r="D124" s="74">
        <f t="shared" si="46"/>
        <v>0</v>
      </c>
      <c r="E124" s="304">
        <f t="shared" si="46"/>
        <v>0</v>
      </c>
      <c r="F124" s="247">
        <f t="shared" si="46"/>
        <v>0</v>
      </c>
      <c r="G124" s="247">
        <f t="shared" si="46"/>
        <v>0</v>
      </c>
      <c r="H124" s="247">
        <f t="shared" si="46"/>
        <v>0</v>
      </c>
      <c r="I124" s="247">
        <f t="shared" si="46"/>
        <v>0</v>
      </c>
      <c r="J124" s="247">
        <f t="shared" si="46"/>
        <v>0</v>
      </c>
      <c r="K124" s="247">
        <f t="shared" si="46"/>
        <v>0</v>
      </c>
      <c r="L124" s="247">
        <f t="shared" si="46"/>
        <v>0</v>
      </c>
      <c r="M124" s="247">
        <f t="shared" si="46"/>
        <v>0</v>
      </c>
      <c r="N124" s="247">
        <f t="shared" si="46"/>
        <v>0</v>
      </c>
      <c r="O124" s="247">
        <f t="shared" si="46"/>
        <v>0</v>
      </c>
      <c r="P124" s="305">
        <f t="shared" si="46"/>
        <v>0</v>
      </c>
      <c r="Q124" s="247"/>
      <c r="R124" s="247"/>
      <c r="S124" s="247"/>
      <c r="T124" s="247"/>
      <c r="U124" s="247"/>
      <c r="V124" s="247"/>
      <c r="W124" s="156"/>
    </row>
    <row r="125" spans="1:23" x14ac:dyDescent="0.2">
      <c r="B125" s="49" t="s">
        <v>250</v>
      </c>
      <c r="C125" s="74">
        <f t="shared" ref="C125:P125" si="47">C6*C116</f>
        <v>0</v>
      </c>
      <c r="D125" s="74">
        <f t="shared" si="47"/>
        <v>0</v>
      </c>
      <c r="E125" s="304">
        <f t="shared" si="47"/>
        <v>0</v>
      </c>
      <c r="F125" s="247">
        <f t="shared" si="47"/>
        <v>0</v>
      </c>
      <c r="G125" s="247">
        <f t="shared" si="47"/>
        <v>0</v>
      </c>
      <c r="H125" s="247">
        <f t="shared" si="47"/>
        <v>0</v>
      </c>
      <c r="I125" s="247">
        <f t="shared" si="47"/>
        <v>0</v>
      </c>
      <c r="J125" s="247">
        <f t="shared" si="47"/>
        <v>0</v>
      </c>
      <c r="K125" s="247">
        <f t="shared" si="47"/>
        <v>0</v>
      </c>
      <c r="L125" s="247">
        <f t="shared" si="47"/>
        <v>0</v>
      </c>
      <c r="M125" s="247">
        <f t="shared" si="47"/>
        <v>0</v>
      </c>
      <c r="N125" s="247">
        <f t="shared" si="47"/>
        <v>0</v>
      </c>
      <c r="O125" s="247">
        <f t="shared" si="47"/>
        <v>0</v>
      </c>
      <c r="P125" s="305">
        <f t="shared" si="47"/>
        <v>0</v>
      </c>
      <c r="Q125" s="247"/>
      <c r="R125" s="247"/>
      <c r="S125" s="247"/>
      <c r="T125" s="247"/>
      <c r="U125" s="247"/>
      <c r="V125" s="247"/>
      <c r="W125" s="156"/>
    </row>
    <row r="126" spans="1:23" x14ac:dyDescent="0.2">
      <c r="B126" s="49" t="s">
        <v>251</v>
      </c>
      <c r="C126" s="74">
        <f t="shared" ref="C126:P126" si="48">+C7*C117</f>
        <v>0</v>
      </c>
      <c r="D126" s="74">
        <f t="shared" si="48"/>
        <v>0</v>
      </c>
      <c r="E126" s="304">
        <f t="shared" si="48"/>
        <v>0</v>
      </c>
      <c r="F126" s="247">
        <f t="shared" si="48"/>
        <v>0</v>
      </c>
      <c r="G126" s="247">
        <f t="shared" si="48"/>
        <v>0</v>
      </c>
      <c r="H126" s="247">
        <f t="shared" si="48"/>
        <v>0</v>
      </c>
      <c r="I126" s="247">
        <f t="shared" si="48"/>
        <v>0</v>
      </c>
      <c r="J126" s="247">
        <f t="shared" si="48"/>
        <v>0</v>
      </c>
      <c r="K126" s="247">
        <f t="shared" si="48"/>
        <v>0</v>
      </c>
      <c r="L126" s="247">
        <f t="shared" si="48"/>
        <v>0</v>
      </c>
      <c r="M126" s="247">
        <f t="shared" si="48"/>
        <v>0</v>
      </c>
      <c r="N126" s="247">
        <f t="shared" si="48"/>
        <v>0</v>
      </c>
      <c r="O126" s="247">
        <f t="shared" si="48"/>
        <v>0</v>
      </c>
      <c r="P126" s="305">
        <f t="shared" si="48"/>
        <v>0</v>
      </c>
      <c r="Q126" s="247"/>
      <c r="R126" s="247"/>
      <c r="S126" s="247"/>
      <c r="T126" s="247"/>
      <c r="U126" s="247"/>
      <c r="V126" s="247"/>
      <c r="W126" s="156"/>
    </row>
    <row r="127" spans="1:23" x14ac:dyDescent="0.2">
      <c r="B127" s="49" t="s">
        <v>252</v>
      </c>
      <c r="C127" s="74">
        <f t="shared" ref="C127:P127" si="49">+C8*C118</f>
        <v>0</v>
      </c>
      <c r="D127" s="74">
        <f t="shared" si="49"/>
        <v>0</v>
      </c>
      <c r="E127" s="304">
        <f t="shared" si="49"/>
        <v>0</v>
      </c>
      <c r="F127" s="247">
        <f t="shared" si="49"/>
        <v>0</v>
      </c>
      <c r="G127" s="247">
        <f t="shared" si="49"/>
        <v>0</v>
      </c>
      <c r="H127" s="247">
        <f t="shared" si="49"/>
        <v>0</v>
      </c>
      <c r="I127" s="247">
        <f t="shared" si="49"/>
        <v>0</v>
      </c>
      <c r="J127" s="247">
        <f t="shared" si="49"/>
        <v>0</v>
      </c>
      <c r="K127" s="247">
        <f t="shared" si="49"/>
        <v>0</v>
      </c>
      <c r="L127" s="247">
        <f t="shared" si="49"/>
        <v>0</v>
      </c>
      <c r="M127" s="247">
        <f t="shared" si="49"/>
        <v>0</v>
      </c>
      <c r="N127" s="247">
        <f t="shared" si="49"/>
        <v>0</v>
      </c>
      <c r="O127" s="247">
        <f t="shared" si="49"/>
        <v>0</v>
      </c>
      <c r="P127" s="305">
        <f t="shared" si="49"/>
        <v>0</v>
      </c>
      <c r="Q127" s="247"/>
      <c r="R127" s="247"/>
      <c r="S127" s="247"/>
      <c r="T127" s="247"/>
      <c r="U127" s="247"/>
      <c r="V127" s="247"/>
      <c r="W127" s="156"/>
    </row>
    <row r="128" spans="1:23" x14ac:dyDescent="0.2">
      <c r="B128" s="49" t="s">
        <v>253</v>
      </c>
      <c r="C128" s="74">
        <f t="shared" ref="C128:P128" si="50">+C9*C119</f>
        <v>0</v>
      </c>
      <c r="D128" s="74">
        <f t="shared" si="50"/>
        <v>0</v>
      </c>
      <c r="E128" s="304">
        <f t="shared" si="50"/>
        <v>0</v>
      </c>
      <c r="F128" s="247">
        <f t="shared" si="50"/>
        <v>0</v>
      </c>
      <c r="G128" s="247">
        <f t="shared" si="50"/>
        <v>0</v>
      </c>
      <c r="H128" s="247">
        <f t="shared" si="50"/>
        <v>0</v>
      </c>
      <c r="I128" s="247">
        <f t="shared" si="50"/>
        <v>0</v>
      </c>
      <c r="J128" s="247">
        <f t="shared" si="50"/>
        <v>0</v>
      </c>
      <c r="K128" s="247">
        <f t="shared" si="50"/>
        <v>0</v>
      </c>
      <c r="L128" s="247">
        <f t="shared" si="50"/>
        <v>0</v>
      </c>
      <c r="M128" s="247">
        <f t="shared" si="50"/>
        <v>0</v>
      </c>
      <c r="N128" s="247">
        <f t="shared" si="50"/>
        <v>0</v>
      </c>
      <c r="O128" s="247">
        <f t="shared" si="50"/>
        <v>0</v>
      </c>
      <c r="P128" s="305">
        <f t="shared" si="50"/>
        <v>0</v>
      </c>
      <c r="Q128" s="247"/>
      <c r="R128" s="247"/>
      <c r="S128" s="247"/>
      <c r="T128" s="247"/>
      <c r="U128" s="247"/>
      <c r="V128" s="247"/>
      <c r="W128" s="156"/>
    </row>
    <row r="129" spans="1:23" x14ac:dyDescent="0.2">
      <c r="B129" s="49" t="s">
        <v>254</v>
      </c>
      <c r="C129" s="74">
        <f t="shared" ref="C129:P129" si="51">+C10*C120</f>
        <v>0</v>
      </c>
      <c r="D129" s="74">
        <f t="shared" si="51"/>
        <v>0</v>
      </c>
      <c r="E129" s="304">
        <f t="shared" si="51"/>
        <v>0</v>
      </c>
      <c r="F129" s="247">
        <f t="shared" si="51"/>
        <v>0</v>
      </c>
      <c r="G129" s="247">
        <f t="shared" si="51"/>
        <v>0</v>
      </c>
      <c r="H129" s="247">
        <f t="shared" si="51"/>
        <v>0</v>
      </c>
      <c r="I129" s="247">
        <f t="shared" si="51"/>
        <v>0</v>
      </c>
      <c r="J129" s="247">
        <f t="shared" si="51"/>
        <v>0</v>
      </c>
      <c r="K129" s="247">
        <f t="shared" si="51"/>
        <v>0</v>
      </c>
      <c r="L129" s="247">
        <f t="shared" si="51"/>
        <v>0</v>
      </c>
      <c r="M129" s="247">
        <f t="shared" si="51"/>
        <v>0</v>
      </c>
      <c r="N129" s="247">
        <f t="shared" si="51"/>
        <v>0</v>
      </c>
      <c r="O129" s="247">
        <f t="shared" si="51"/>
        <v>0</v>
      </c>
      <c r="P129" s="305">
        <f t="shared" si="51"/>
        <v>0</v>
      </c>
      <c r="Q129" s="247"/>
      <c r="R129" s="247"/>
      <c r="S129" s="247"/>
      <c r="T129" s="247"/>
      <c r="U129" s="247"/>
      <c r="V129" s="247"/>
      <c r="W129" s="156"/>
    </row>
    <row r="130" spans="1:23" x14ac:dyDescent="0.2">
      <c r="B130" s="49" t="s">
        <v>255</v>
      </c>
      <c r="C130" s="74">
        <f t="shared" ref="C130:P130" si="52">+C11*C121</f>
        <v>0</v>
      </c>
      <c r="D130" s="74">
        <f t="shared" si="52"/>
        <v>0</v>
      </c>
      <c r="E130" s="304">
        <f t="shared" si="52"/>
        <v>0</v>
      </c>
      <c r="F130" s="247">
        <f t="shared" si="52"/>
        <v>0</v>
      </c>
      <c r="G130" s="247">
        <f t="shared" si="52"/>
        <v>0</v>
      </c>
      <c r="H130" s="247">
        <f t="shared" si="52"/>
        <v>0</v>
      </c>
      <c r="I130" s="247">
        <f t="shared" si="52"/>
        <v>0</v>
      </c>
      <c r="J130" s="247">
        <f t="shared" si="52"/>
        <v>0</v>
      </c>
      <c r="K130" s="247">
        <f t="shared" si="52"/>
        <v>0</v>
      </c>
      <c r="L130" s="247">
        <f t="shared" si="52"/>
        <v>0</v>
      </c>
      <c r="M130" s="247">
        <f t="shared" si="52"/>
        <v>0</v>
      </c>
      <c r="N130" s="247">
        <f t="shared" si="52"/>
        <v>0</v>
      </c>
      <c r="O130" s="247">
        <f t="shared" si="52"/>
        <v>0</v>
      </c>
      <c r="P130" s="305">
        <f t="shared" si="52"/>
        <v>0</v>
      </c>
      <c r="Q130" s="247"/>
      <c r="R130" s="247"/>
      <c r="S130" s="247"/>
      <c r="T130" s="247"/>
      <c r="U130" s="247"/>
      <c r="V130" s="247"/>
      <c r="W130" s="156"/>
    </row>
    <row r="131" spans="1:23" x14ac:dyDescent="0.2">
      <c r="A131" s="306"/>
      <c r="B131" s="306" t="s">
        <v>282</v>
      </c>
      <c r="C131" s="307">
        <f t="shared" ref="C131:P131" si="53">SUM(C124:C130)</f>
        <v>0</v>
      </c>
      <c r="D131" s="307">
        <f t="shared" si="53"/>
        <v>0</v>
      </c>
      <c r="E131" s="308">
        <f t="shared" si="53"/>
        <v>0</v>
      </c>
      <c r="F131" s="307">
        <f t="shared" si="53"/>
        <v>0</v>
      </c>
      <c r="G131" s="307">
        <f t="shared" si="53"/>
        <v>0</v>
      </c>
      <c r="H131" s="307">
        <f t="shared" si="53"/>
        <v>0</v>
      </c>
      <c r="I131" s="307">
        <f t="shared" si="53"/>
        <v>0</v>
      </c>
      <c r="J131" s="307">
        <f t="shared" si="53"/>
        <v>0</v>
      </c>
      <c r="K131" s="307">
        <f t="shared" si="53"/>
        <v>0</v>
      </c>
      <c r="L131" s="307">
        <f t="shared" si="53"/>
        <v>0</v>
      </c>
      <c r="M131" s="307">
        <f t="shared" si="53"/>
        <v>0</v>
      </c>
      <c r="N131" s="307">
        <f t="shared" si="53"/>
        <v>0</v>
      </c>
      <c r="O131" s="307">
        <f t="shared" si="53"/>
        <v>0</v>
      </c>
      <c r="P131" s="309">
        <f t="shared" si="53"/>
        <v>0</v>
      </c>
      <c r="Q131" s="247"/>
      <c r="R131" s="247"/>
      <c r="S131" s="247"/>
      <c r="T131" s="247"/>
      <c r="U131" s="247"/>
      <c r="V131" s="247"/>
      <c r="W131" s="156"/>
    </row>
    <row r="132" spans="1:23" x14ac:dyDescent="0.2">
      <c r="E132" s="272"/>
      <c r="F132" s="156"/>
      <c r="G132" s="156"/>
      <c r="H132" s="156"/>
      <c r="I132" s="156"/>
      <c r="J132" s="156"/>
      <c r="K132" s="156"/>
      <c r="L132" s="156"/>
      <c r="M132" s="156"/>
      <c r="N132" s="156"/>
      <c r="O132" s="156"/>
      <c r="P132" s="273"/>
      <c r="W132" s="156"/>
    </row>
    <row r="133" spans="1:23" x14ac:dyDescent="0.2">
      <c r="A133" s="298" t="s">
        <v>284</v>
      </c>
      <c r="E133" s="272"/>
      <c r="F133" s="156"/>
      <c r="G133" s="156"/>
      <c r="H133" s="156"/>
      <c r="I133" s="156"/>
      <c r="J133" s="156"/>
      <c r="K133" s="156"/>
      <c r="L133" s="156"/>
      <c r="M133" s="156"/>
      <c r="N133" s="156"/>
      <c r="O133" s="156"/>
      <c r="P133" s="273"/>
      <c r="W133" s="156"/>
    </row>
    <row r="134" spans="1:23" x14ac:dyDescent="0.2">
      <c r="B134" s="49" t="s">
        <v>249</v>
      </c>
      <c r="C134" s="573">
        <v>2.3820000000000001E-2</v>
      </c>
      <c r="D134" s="79">
        <v>0</v>
      </c>
      <c r="E134" s="312">
        <f>'Sch. 106B Amort Balances'!$D$23</f>
        <v>-3.2809999999999999E-2</v>
      </c>
      <c r="F134" s="313">
        <f t="shared" ref="F134:O140" si="54">E134</f>
        <v>-3.2809999999999999E-2</v>
      </c>
      <c r="G134" s="313">
        <f t="shared" si="54"/>
        <v>-3.2809999999999999E-2</v>
      </c>
      <c r="H134" s="313">
        <f t="shared" si="54"/>
        <v>-3.2809999999999999E-2</v>
      </c>
      <c r="I134" s="313">
        <f t="shared" si="54"/>
        <v>-3.2809999999999999E-2</v>
      </c>
      <c r="J134" s="313">
        <f t="shared" si="54"/>
        <v>-3.2809999999999999E-2</v>
      </c>
      <c r="K134" s="313">
        <f t="shared" si="54"/>
        <v>-3.2809999999999999E-2</v>
      </c>
      <c r="L134" s="313">
        <f t="shared" si="54"/>
        <v>-3.2809999999999999E-2</v>
      </c>
      <c r="M134" s="313">
        <f t="shared" si="54"/>
        <v>-3.2809999999999999E-2</v>
      </c>
      <c r="N134" s="313">
        <f t="shared" si="54"/>
        <v>-3.2809999999999999E-2</v>
      </c>
      <c r="O134" s="313">
        <f t="shared" si="54"/>
        <v>-3.2809999999999999E-2</v>
      </c>
      <c r="P134" s="314">
        <f t="shared" ref="P134" si="55">O134</f>
        <v>-3.2809999999999999E-2</v>
      </c>
      <c r="Q134" s="313"/>
      <c r="R134" s="313"/>
      <c r="S134" s="313"/>
      <c r="T134" s="313"/>
      <c r="U134" s="313"/>
      <c r="V134" s="313"/>
      <c r="W134" s="156"/>
    </row>
    <row r="135" spans="1:23" x14ac:dyDescent="0.2">
      <c r="B135" s="49" t="s">
        <v>250</v>
      </c>
      <c r="C135" s="319">
        <f>C134</f>
        <v>2.3820000000000001E-2</v>
      </c>
      <c r="D135" s="79">
        <v>0</v>
      </c>
      <c r="E135" s="315">
        <f>'Sch. 106B Amort Balances'!$E$23</f>
        <v>-3.2809999999999999E-2</v>
      </c>
      <c r="F135" s="313">
        <f t="shared" si="54"/>
        <v>-3.2809999999999999E-2</v>
      </c>
      <c r="G135" s="313">
        <f t="shared" si="54"/>
        <v>-3.2809999999999999E-2</v>
      </c>
      <c r="H135" s="313">
        <f t="shared" si="54"/>
        <v>-3.2809999999999999E-2</v>
      </c>
      <c r="I135" s="313">
        <f t="shared" si="54"/>
        <v>-3.2809999999999999E-2</v>
      </c>
      <c r="J135" s="313">
        <f t="shared" si="54"/>
        <v>-3.2809999999999999E-2</v>
      </c>
      <c r="K135" s="313">
        <f t="shared" si="54"/>
        <v>-3.2809999999999999E-2</v>
      </c>
      <c r="L135" s="313">
        <f t="shared" si="54"/>
        <v>-3.2809999999999999E-2</v>
      </c>
      <c r="M135" s="313">
        <f t="shared" si="54"/>
        <v>-3.2809999999999999E-2</v>
      </c>
      <c r="N135" s="313">
        <f t="shared" si="54"/>
        <v>-3.2809999999999999E-2</v>
      </c>
      <c r="O135" s="313">
        <f t="shared" si="54"/>
        <v>-3.2809999999999999E-2</v>
      </c>
      <c r="P135" s="314">
        <f>$P$134</f>
        <v>-3.2809999999999999E-2</v>
      </c>
      <c r="Q135" s="313"/>
      <c r="R135" s="313"/>
      <c r="S135" s="313"/>
      <c r="T135" s="313"/>
      <c r="U135" s="313"/>
      <c r="V135" s="313"/>
      <c r="W135" s="156"/>
    </row>
    <row r="136" spans="1:23" x14ac:dyDescent="0.2">
      <c r="B136" s="49" t="s">
        <v>251</v>
      </c>
      <c r="C136" s="319">
        <f>C134</f>
        <v>2.3820000000000001E-2</v>
      </c>
      <c r="D136" s="79">
        <v>0</v>
      </c>
      <c r="E136" s="315">
        <f>'Sch. 106B Amort Balances'!$F$23</f>
        <v>-3.1359999999999999E-2</v>
      </c>
      <c r="F136" s="313">
        <f t="shared" si="54"/>
        <v>-3.1359999999999999E-2</v>
      </c>
      <c r="G136" s="313">
        <f t="shared" si="54"/>
        <v>-3.1359999999999999E-2</v>
      </c>
      <c r="H136" s="313">
        <f t="shared" si="54"/>
        <v>-3.1359999999999999E-2</v>
      </c>
      <c r="I136" s="313">
        <f t="shared" si="54"/>
        <v>-3.1359999999999999E-2</v>
      </c>
      <c r="J136" s="313">
        <f t="shared" si="54"/>
        <v>-3.1359999999999999E-2</v>
      </c>
      <c r="K136" s="313">
        <f t="shared" si="54"/>
        <v>-3.1359999999999999E-2</v>
      </c>
      <c r="L136" s="313">
        <f t="shared" si="54"/>
        <v>-3.1359999999999999E-2</v>
      </c>
      <c r="M136" s="313">
        <f t="shared" si="54"/>
        <v>-3.1359999999999999E-2</v>
      </c>
      <c r="N136" s="313">
        <f t="shared" si="54"/>
        <v>-3.1359999999999999E-2</v>
      </c>
      <c r="O136" s="313">
        <f t="shared" si="54"/>
        <v>-3.1359999999999999E-2</v>
      </c>
      <c r="P136" s="314">
        <f t="shared" ref="P136:P140" si="56">$P$134</f>
        <v>-3.2809999999999999E-2</v>
      </c>
      <c r="Q136" s="313"/>
      <c r="R136" s="313"/>
      <c r="S136" s="313"/>
      <c r="T136" s="313"/>
      <c r="U136" s="313"/>
      <c r="V136" s="313"/>
      <c r="W136" s="156"/>
    </row>
    <row r="137" spans="1:23" x14ac:dyDescent="0.2">
      <c r="B137" s="49" t="s">
        <v>252</v>
      </c>
      <c r="C137" s="319">
        <f>C134</f>
        <v>2.3820000000000001E-2</v>
      </c>
      <c r="D137" s="79">
        <v>0</v>
      </c>
      <c r="E137" s="315">
        <f>'Sch. 106B Amort Balances'!$G$23</f>
        <v>-2.7570000000000001E-2</v>
      </c>
      <c r="F137" s="313">
        <f t="shared" si="54"/>
        <v>-2.7570000000000001E-2</v>
      </c>
      <c r="G137" s="313">
        <f t="shared" si="54"/>
        <v>-2.7570000000000001E-2</v>
      </c>
      <c r="H137" s="313">
        <f t="shared" si="54"/>
        <v>-2.7570000000000001E-2</v>
      </c>
      <c r="I137" s="313">
        <f t="shared" si="54"/>
        <v>-2.7570000000000001E-2</v>
      </c>
      <c r="J137" s="313">
        <f t="shared" si="54"/>
        <v>-2.7570000000000001E-2</v>
      </c>
      <c r="K137" s="313">
        <f t="shared" si="54"/>
        <v>-2.7570000000000001E-2</v>
      </c>
      <c r="L137" s="313">
        <f t="shared" si="54"/>
        <v>-2.7570000000000001E-2</v>
      </c>
      <c r="M137" s="313">
        <f t="shared" si="54"/>
        <v>-2.7570000000000001E-2</v>
      </c>
      <c r="N137" s="313">
        <f t="shared" si="54"/>
        <v>-2.7570000000000001E-2</v>
      </c>
      <c r="O137" s="313">
        <f t="shared" si="54"/>
        <v>-2.7570000000000001E-2</v>
      </c>
      <c r="P137" s="314">
        <f t="shared" si="56"/>
        <v>-3.2809999999999999E-2</v>
      </c>
      <c r="Q137" s="313"/>
      <c r="R137" s="313"/>
      <c r="S137" s="313"/>
      <c r="T137" s="313"/>
      <c r="U137" s="313"/>
      <c r="V137" s="313"/>
      <c r="W137" s="156"/>
    </row>
    <row r="138" spans="1:23" x14ac:dyDescent="0.2">
      <c r="B138" s="49" t="s">
        <v>253</v>
      </c>
      <c r="C138" s="319">
        <f>C134</f>
        <v>2.3820000000000001E-2</v>
      </c>
      <c r="D138" s="79">
        <v>0</v>
      </c>
      <c r="E138" s="315">
        <f>'Sch. 106B Amort Balances'!$H$23</f>
        <v>-0.02</v>
      </c>
      <c r="F138" s="313">
        <f t="shared" si="54"/>
        <v>-0.02</v>
      </c>
      <c r="G138" s="313">
        <f t="shared" si="54"/>
        <v>-0.02</v>
      </c>
      <c r="H138" s="313">
        <f t="shared" si="54"/>
        <v>-0.02</v>
      </c>
      <c r="I138" s="313">
        <f t="shared" si="54"/>
        <v>-0.02</v>
      </c>
      <c r="J138" s="313">
        <f t="shared" si="54"/>
        <v>-0.02</v>
      </c>
      <c r="K138" s="313">
        <f t="shared" si="54"/>
        <v>-0.02</v>
      </c>
      <c r="L138" s="313">
        <f t="shared" si="54"/>
        <v>-0.02</v>
      </c>
      <c r="M138" s="313">
        <f t="shared" si="54"/>
        <v>-0.02</v>
      </c>
      <c r="N138" s="313">
        <f t="shared" si="54"/>
        <v>-0.02</v>
      </c>
      <c r="O138" s="313">
        <f t="shared" si="54"/>
        <v>-0.02</v>
      </c>
      <c r="P138" s="314">
        <f t="shared" si="56"/>
        <v>-3.2809999999999999E-2</v>
      </c>
      <c r="Q138" s="313"/>
      <c r="R138" s="313"/>
      <c r="S138" s="313"/>
      <c r="T138" s="313"/>
      <c r="U138" s="313"/>
      <c r="V138" s="313"/>
      <c r="W138" s="156"/>
    </row>
    <row r="139" spans="1:23" x14ac:dyDescent="0.2">
      <c r="B139" s="49" t="s">
        <v>254</v>
      </c>
      <c r="C139" s="319">
        <f>C134</f>
        <v>2.3820000000000001E-2</v>
      </c>
      <c r="D139" s="79">
        <v>0</v>
      </c>
      <c r="E139" s="315">
        <f>'Sch. 106B Amort Balances'!$I$23</f>
        <v>-2.1669999999999998E-2</v>
      </c>
      <c r="F139" s="313">
        <f t="shared" si="54"/>
        <v>-2.1669999999999998E-2</v>
      </c>
      <c r="G139" s="313">
        <f t="shared" si="54"/>
        <v>-2.1669999999999998E-2</v>
      </c>
      <c r="H139" s="313">
        <f t="shared" si="54"/>
        <v>-2.1669999999999998E-2</v>
      </c>
      <c r="I139" s="313">
        <f t="shared" si="54"/>
        <v>-2.1669999999999998E-2</v>
      </c>
      <c r="J139" s="313">
        <f t="shared" si="54"/>
        <v>-2.1669999999999998E-2</v>
      </c>
      <c r="K139" s="313">
        <f t="shared" si="54"/>
        <v>-2.1669999999999998E-2</v>
      </c>
      <c r="L139" s="313">
        <f t="shared" si="54"/>
        <v>-2.1669999999999998E-2</v>
      </c>
      <c r="M139" s="313">
        <f t="shared" si="54"/>
        <v>-2.1669999999999998E-2</v>
      </c>
      <c r="N139" s="313">
        <f t="shared" si="54"/>
        <v>-2.1669999999999998E-2</v>
      </c>
      <c r="O139" s="313">
        <f t="shared" si="54"/>
        <v>-2.1669999999999998E-2</v>
      </c>
      <c r="P139" s="314">
        <f t="shared" si="56"/>
        <v>-3.2809999999999999E-2</v>
      </c>
      <c r="Q139" s="313"/>
      <c r="R139" s="313"/>
      <c r="S139" s="313"/>
      <c r="T139" s="313"/>
      <c r="U139" s="313"/>
      <c r="V139" s="313"/>
      <c r="W139" s="156"/>
    </row>
    <row r="140" spans="1:23" x14ac:dyDescent="0.2">
      <c r="B140" s="49" t="s">
        <v>255</v>
      </c>
      <c r="C140" s="321">
        <f>C134</f>
        <v>2.3820000000000001E-2</v>
      </c>
      <c r="D140" s="79">
        <v>0</v>
      </c>
      <c r="E140" s="316">
        <f>'Sch. 106B Amort Balances'!$J$23</f>
        <v>-1.8710000000000001E-2</v>
      </c>
      <c r="F140" s="313">
        <f t="shared" si="54"/>
        <v>-1.8710000000000001E-2</v>
      </c>
      <c r="G140" s="313">
        <f t="shared" si="54"/>
        <v>-1.8710000000000001E-2</v>
      </c>
      <c r="H140" s="313">
        <f t="shared" si="54"/>
        <v>-1.8710000000000001E-2</v>
      </c>
      <c r="I140" s="313">
        <f t="shared" si="54"/>
        <v>-1.8710000000000001E-2</v>
      </c>
      <c r="J140" s="313">
        <f t="shared" si="54"/>
        <v>-1.8710000000000001E-2</v>
      </c>
      <c r="K140" s="313">
        <f t="shared" si="54"/>
        <v>-1.8710000000000001E-2</v>
      </c>
      <c r="L140" s="313">
        <f t="shared" si="54"/>
        <v>-1.8710000000000001E-2</v>
      </c>
      <c r="M140" s="313">
        <f t="shared" si="54"/>
        <v>-1.8710000000000001E-2</v>
      </c>
      <c r="N140" s="313">
        <f t="shared" si="54"/>
        <v>-1.8710000000000001E-2</v>
      </c>
      <c r="O140" s="313">
        <f t="shared" si="54"/>
        <v>-1.8710000000000001E-2</v>
      </c>
      <c r="P140" s="314">
        <f t="shared" si="56"/>
        <v>-3.2809999999999999E-2</v>
      </c>
      <c r="Q140" s="313"/>
      <c r="R140" s="313"/>
      <c r="S140" s="313"/>
      <c r="T140" s="313"/>
      <c r="U140" s="313"/>
      <c r="V140" s="313"/>
      <c r="W140" s="156"/>
    </row>
    <row r="141" spans="1:23" x14ac:dyDescent="0.2">
      <c r="E141" s="272"/>
      <c r="F141" s="156"/>
      <c r="G141" s="156"/>
      <c r="H141" s="156"/>
      <c r="I141" s="156"/>
      <c r="J141" s="156"/>
      <c r="K141" s="156"/>
      <c r="L141" s="156"/>
      <c r="M141" s="156"/>
      <c r="N141" s="156"/>
      <c r="O141" s="156"/>
      <c r="P141" s="314"/>
      <c r="W141" s="156"/>
    </row>
    <row r="142" spans="1:23" x14ac:dyDescent="0.2">
      <c r="A142" s="298" t="s">
        <v>281</v>
      </c>
      <c r="E142" s="272"/>
      <c r="F142" s="156"/>
      <c r="G142" s="156"/>
      <c r="H142" s="156"/>
      <c r="I142" s="156"/>
      <c r="J142" s="156"/>
      <c r="K142" s="156"/>
      <c r="L142" s="156"/>
      <c r="M142" s="156"/>
      <c r="N142" s="156"/>
      <c r="O142" s="156"/>
      <c r="P142" s="314"/>
      <c r="W142" s="156"/>
    </row>
    <row r="143" spans="1:23" x14ac:dyDescent="0.2">
      <c r="B143" s="49" t="s">
        <v>249</v>
      </c>
      <c r="C143" s="74">
        <f t="shared" ref="C143:P143" si="57">+C5*C134</f>
        <v>440604.59028</v>
      </c>
      <c r="D143" s="74">
        <f t="shared" si="57"/>
        <v>0</v>
      </c>
      <c r="E143" s="304">
        <f t="shared" si="57"/>
        <v>-2151107.5935999998</v>
      </c>
      <c r="F143" s="247">
        <f t="shared" si="57"/>
        <v>-2875206.8714899998</v>
      </c>
      <c r="G143" s="247">
        <f t="shared" si="57"/>
        <v>-2792102.58654</v>
      </c>
      <c r="H143" s="247">
        <f t="shared" si="57"/>
        <v>-2460271.56458</v>
      </c>
      <c r="I143" s="247">
        <f t="shared" si="57"/>
        <v>-2252520.6787999999</v>
      </c>
      <c r="J143" s="247">
        <f t="shared" si="57"/>
        <v>-1540405.8768</v>
      </c>
      <c r="K143" s="247">
        <f t="shared" si="57"/>
        <v>-895741.11816999991</v>
      </c>
      <c r="L143" s="247">
        <f t="shared" si="57"/>
        <v>-612293.13303999999</v>
      </c>
      <c r="M143" s="247">
        <f t="shared" si="57"/>
        <v>-463978.90746999998</v>
      </c>
      <c r="N143" s="247">
        <f t="shared" si="57"/>
        <v>-444787.84632000001</v>
      </c>
      <c r="O143" s="247">
        <f t="shared" si="57"/>
        <v>-585879.01601000002</v>
      </c>
      <c r="P143" s="305">
        <f t="shared" si="57"/>
        <v>-1255657.04079</v>
      </c>
      <c r="Q143" s="247"/>
      <c r="R143" s="247"/>
      <c r="S143" s="247"/>
      <c r="T143" s="247"/>
      <c r="U143" s="247"/>
      <c r="V143" s="247"/>
      <c r="W143" s="156"/>
    </row>
    <row r="144" spans="1:23" x14ac:dyDescent="0.2">
      <c r="B144" s="49" t="s">
        <v>250</v>
      </c>
      <c r="C144" s="74">
        <f t="shared" ref="C144:P144" si="58">+C6*C135</f>
        <v>13.88706</v>
      </c>
      <c r="D144" s="74">
        <f t="shared" si="58"/>
        <v>0</v>
      </c>
      <c r="E144" s="304">
        <f t="shared" si="58"/>
        <v>-19.128229999999999</v>
      </c>
      <c r="F144" s="247">
        <f t="shared" si="58"/>
        <v>-19.128229999999999</v>
      </c>
      <c r="G144" s="247">
        <f t="shared" si="58"/>
        <v>-19.128229999999999</v>
      </c>
      <c r="H144" s="247">
        <f t="shared" si="58"/>
        <v>-19.128229999999999</v>
      </c>
      <c r="I144" s="247">
        <f t="shared" si="58"/>
        <v>-19.128229999999999</v>
      </c>
      <c r="J144" s="247">
        <f t="shared" si="58"/>
        <v>-19.128229999999999</v>
      </c>
      <c r="K144" s="247">
        <f t="shared" si="58"/>
        <v>-19.128229999999999</v>
      </c>
      <c r="L144" s="247">
        <f t="shared" si="58"/>
        <v>-19.128229999999999</v>
      </c>
      <c r="M144" s="247">
        <f t="shared" si="58"/>
        <v>-19.128229999999999</v>
      </c>
      <c r="N144" s="247">
        <f t="shared" si="58"/>
        <v>-19.128229999999999</v>
      </c>
      <c r="O144" s="247">
        <f t="shared" si="58"/>
        <v>-19.128229999999999</v>
      </c>
      <c r="P144" s="305">
        <f t="shared" si="58"/>
        <v>-19.128229999999999</v>
      </c>
      <c r="Q144" s="247"/>
      <c r="R144" s="247"/>
      <c r="S144" s="247"/>
      <c r="T144" s="247"/>
      <c r="U144" s="247"/>
      <c r="V144" s="247"/>
      <c r="W144" s="156"/>
    </row>
    <row r="145" spans="1:23" x14ac:dyDescent="0.2">
      <c r="B145" s="49" t="s">
        <v>251</v>
      </c>
      <c r="C145" s="74">
        <f t="shared" ref="C145:P145" si="59">+C7*C136</f>
        <v>274984.55904000002</v>
      </c>
      <c r="D145" s="74">
        <f t="shared" si="59"/>
        <v>0</v>
      </c>
      <c r="E145" s="304">
        <f t="shared" si="59"/>
        <v>-880456.14720000001</v>
      </c>
      <c r="F145" s="247">
        <f t="shared" si="59"/>
        <v>-1074605.6563200001</v>
      </c>
      <c r="G145" s="247">
        <f t="shared" si="59"/>
        <v>-935844.24191999994</v>
      </c>
      <c r="H145" s="247">
        <f t="shared" si="59"/>
        <v>-845455.34528000001</v>
      </c>
      <c r="I145" s="247">
        <f t="shared" si="59"/>
        <v>-751124.40255999996</v>
      </c>
      <c r="J145" s="247">
        <f t="shared" si="59"/>
        <v>-537471.04319999996</v>
      </c>
      <c r="K145" s="247">
        <f t="shared" si="59"/>
        <v>-391346.86527999997</v>
      </c>
      <c r="L145" s="247">
        <f t="shared" si="59"/>
        <v>-313829.93151999998</v>
      </c>
      <c r="M145" s="247">
        <f t="shared" si="59"/>
        <v>-267874.61119999998</v>
      </c>
      <c r="N145" s="247">
        <f t="shared" si="59"/>
        <v>-294340.53823999997</v>
      </c>
      <c r="O145" s="247">
        <f t="shared" si="59"/>
        <v>-362345.88991999999</v>
      </c>
      <c r="P145" s="305">
        <f t="shared" si="59"/>
        <v>-642057.54478999996</v>
      </c>
      <c r="Q145" s="247"/>
      <c r="R145" s="247"/>
      <c r="S145" s="247"/>
      <c r="T145" s="247"/>
      <c r="U145" s="247"/>
      <c r="V145" s="247"/>
      <c r="W145" s="156"/>
    </row>
    <row r="146" spans="1:23" x14ac:dyDescent="0.2">
      <c r="B146" s="49" t="s">
        <v>252</v>
      </c>
      <c r="C146" s="74">
        <f t="shared" ref="C146:P146" si="60">+C8*C137</f>
        <v>87607.48272</v>
      </c>
      <c r="D146" s="74">
        <f t="shared" si="60"/>
        <v>0</v>
      </c>
      <c r="E146" s="304">
        <f t="shared" si="60"/>
        <v>-205863.17739</v>
      </c>
      <c r="F146" s="247">
        <f t="shared" si="60"/>
        <v>-223886.34807000001</v>
      </c>
      <c r="G146" s="247">
        <f t="shared" si="60"/>
        <v>-193755.64647000001</v>
      </c>
      <c r="H146" s="247">
        <f t="shared" si="60"/>
        <v>-185592.66573000001</v>
      </c>
      <c r="I146" s="247">
        <f t="shared" si="60"/>
        <v>-170750.32866</v>
      </c>
      <c r="J146" s="247">
        <f t="shared" si="60"/>
        <v>-130935.38886000001</v>
      </c>
      <c r="K146" s="247">
        <f t="shared" si="60"/>
        <v>-104625.17244000001</v>
      </c>
      <c r="L146" s="247">
        <f t="shared" si="60"/>
        <v>-88776.613079999996</v>
      </c>
      <c r="M146" s="247">
        <f t="shared" si="60"/>
        <v>-72602.369310000009</v>
      </c>
      <c r="N146" s="247">
        <f t="shared" si="60"/>
        <v>-79428.094769999996</v>
      </c>
      <c r="O146" s="247">
        <f t="shared" si="60"/>
        <v>-99081.231419999996</v>
      </c>
      <c r="P146" s="305">
        <f t="shared" si="60"/>
        <v>-186435.70522999999</v>
      </c>
      <c r="Q146" s="247"/>
      <c r="R146" s="247"/>
      <c r="S146" s="247"/>
      <c r="T146" s="247"/>
      <c r="U146" s="247"/>
      <c r="V146" s="247"/>
      <c r="W146" s="156"/>
    </row>
    <row r="147" spans="1:23" x14ac:dyDescent="0.2">
      <c r="B147" s="49" t="s">
        <v>253</v>
      </c>
      <c r="C147" s="74">
        <f t="shared" ref="C147:P147" si="61">+C9*C138</f>
        <v>28839.63624</v>
      </c>
      <c r="D147" s="74">
        <f t="shared" si="61"/>
        <v>0</v>
      </c>
      <c r="E147" s="304">
        <f t="shared" si="61"/>
        <v>-31337.600000000002</v>
      </c>
      <c r="F147" s="247">
        <f t="shared" si="61"/>
        <v>-36957.58</v>
      </c>
      <c r="G147" s="247">
        <f t="shared" si="61"/>
        <v>-31991.5</v>
      </c>
      <c r="H147" s="247">
        <f t="shared" si="61"/>
        <v>-31881.040000000001</v>
      </c>
      <c r="I147" s="247">
        <f t="shared" si="61"/>
        <v>-30947.06</v>
      </c>
      <c r="J147" s="247">
        <f t="shared" si="61"/>
        <v>-26611.760000000002</v>
      </c>
      <c r="K147" s="247">
        <f t="shared" si="61"/>
        <v>-26670.86</v>
      </c>
      <c r="L147" s="247">
        <f t="shared" si="61"/>
        <v>-24578.3</v>
      </c>
      <c r="M147" s="247">
        <f t="shared" si="61"/>
        <v>-24828.5</v>
      </c>
      <c r="N147" s="247">
        <f t="shared" si="61"/>
        <v>-26931.56</v>
      </c>
      <c r="O147" s="247">
        <f t="shared" si="61"/>
        <v>-23617.54</v>
      </c>
      <c r="P147" s="305">
        <f t="shared" si="61"/>
        <v>-47401.033530000001</v>
      </c>
      <c r="Q147" s="247"/>
      <c r="R147" s="247"/>
      <c r="S147" s="247"/>
      <c r="T147" s="247"/>
      <c r="U147" s="247"/>
      <c r="V147" s="247"/>
      <c r="W147" s="156"/>
    </row>
    <row r="148" spans="1:23" x14ac:dyDescent="0.2">
      <c r="B148" s="49" t="s">
        <v>254</v>
      </c>
      <c r="C148" s="74">
        <f t="shared" ref="C148:P148" si="62">+C10*C139</f>
        <v>1149.4340999999999</v>
      </c>
      <c r="D148" s="74">
        <f t="shared" si="62"/>
        <v>0</v>
      </c>
      <c r="E148" s="304">
        <f t="shared" si="62"/>
        <v>-11269.635189999999</v>
      </c>
      <c r="F148" s="247">
        <f t="shared" si="62"/>
        <v>-17670.108059999999</v>
      </c>
      <c r="G148" s="247">
        <f t="shared" si="62"/>
        <v>-15226.728879999999</v>
      </c>
      <c r="H148" s="247">
        <f t="shared" si="62"/>
        <v>-15018.653539999999</v>
      </c>
      <c r="I148" s="247">
        <f t="shared" si="62"/>
        <v>-14430.876459999999</v>
      </c>
      <c r="J148" s="247">
        <f t="shared" si="62"/>
        <v>-10153.066769999999</v>
      </c>
      <c r="K148" s="247">
        <f t="shared" si="62"/>
        <v>-8421.07035</v>
      </c>
      <c r="L148" s="247">
        <f t="shared" si="62"/>
        <v>-4824.2620799999995</v>
      </c>
      <c r="M148" s="247">
        <f t="shared" si="62"/>
        <v>-2155.8832899999998</v>
      </c>
      <c r="N148" s="247">
        <f t="shared" si="62"/>
        <v>-383.45065</v>
      </c>
      <c r="O148" s="247">
        <f t="shared" si="62"/>
        <v>-1022.56396</v>
      </c>
      <c r="P148" s="305">
        <f t="shared" si="62"/>
        <v>-9007.4277299999994</v>
      </c>
      <c r="Q148" s="247"/>
      <c r="R148" s="247"/>
      <c r="S148" s="247"/>
      <c r="T148" s="247"/>
      <c r="U148" s="247"/>
      <c r="V148" s="247"/>
      <c r="W148" s="156"/>
    </row>
    <row r="149" spans="1:23" x14ac:dyDescent="0.2">
      <c r="B149" s="49" t="s">
        <v>255</v>
      </c>
      <c r="C149" s="74">
        <f t="shared" ref="C149:P149" si="63">+C11*C140</f>
        <v>36839.535600000003</v>
      </c>
      <c r="D149" s="74">
        <f t="shared" si="63"/>
        <v>0</v>
      </c>
      <c r="E149" s="304">
        <f t="shared" si="63"/>
        <v>-38484.711260000004</v>
      </c>
      <c r="F149" s="247">
        <f t="shared" si="63"/>
        <v>-45762.059310000004</v>
      </c>
      <c r="G149" s="247">
        <f t="shared" si="63"/>
        <v>-34352.663890000003</v>
      </c>
      <c r="H149" s="247">
        <f t="shared" si="63"/>
        <v>-34134.355609999999</v>
      </c>
      <c r="I149" s="247">
        <f t="shared" si="63"/>
        <v>-32724.613240000002</v>
      </c>
      <c r="J149" s="247">
        <f t="shared" si="63"/>
        <v>-26238.02463</v>
      </c>
      <c r="K149" s="247">
        <f t="shared" si="63"/>
        <v>-28242.426930000001</v>
      </c>
      <c r="L149" s="247">
        <f t="shared" si="63"/>
        <v>-25413.624610000003</v>
      </c>
      <c r="M149" s="247">
        <f t="shared" si="63"/>
        <v>-27600.655220000001</v>
      </c>
      <c r="N149" s="247">
        <f t="shared" si="63"/>
        <v>-30134.962140000003</v>
      </c>
      <c r="O149" s="247">
        <f t="shared" si="63"/>
        <v>-28089.940430000002</v>
      </c>
      <c r="P149" s="305">
        <f t="shared" si="63"/>
        <v>-67879.723129999998</v>
      </c>
      <c r="Q149" s="247"/>
      <c r="R149" s="247"/>
      <c r="S149" s="247"/>
      <c r="T149" s="247"/>
      <c r="U149" s="247"/>
      <c r="V149" s="247"/>
      <c r="W149" s="156"/>
    </row>
    <row r="150" spans="1:23" x14ac:dyDescent="0.2">
      <c r="A150" s="306"/>
      <c r="B150" s="306" t="s">
        <v>282</v>
      </c>
      <c r="C150" s="307">
        <f t="shared" ref="C150:P150" si="64">SUM(C143:C149)</f>
        <v>870039.12503999984</v>
      </c>
      <c r="D150" s="307">
        <f t="shared" si="64"/>
        <v>0</v>
      </c>
      <c r="E150" s="308">
        <f t="shared" si="64"/>
        <v>-3318537.9928699993</v>
      </c>
      <c r="F150" s="307">
        <f t="shared" si="64"/>
        <v>-4274107.7514800001</v>
      </c>
      <c r="G150" s="307">
        <f t="shared" si="64"/>
        <v>-4003292.4959299997</v>
      </c>
      <c r="H150" s="307">
        <f t="shared" si="64"/>
        <v>-3572372.7529699998</v>
      </c>
      <c r="I150" s="307">
        <f t="shared" si="64"/>
        <v>-3252517.0879499996</v>
      </c>
      <c r="J150" s="307">
        <f t="shared" si="64"/>
        <v>-2271834.2884899992</v>
      </c>
      <c r="K150" s="307">
        <f t="shared" si="64"/>
        <v>-1455066.6414000001</v>
      </c>
      <c r="L150" s="307">
        <f t="shared" si="64"/>
        <v>-1069734.9925600002</v>
      </c>
      <c r="M150" s="307">
        <f t="shared" si="64"/>
        <v>-859060.0547199999</v>
      </c>
      <c r="N150" s="307">
        <f t="shared" si="64"/>
        <v>-876025.58034999995</v>
      </c>
      <c r="O150" s="307">
        <f t="shared" si="64"/>
        <v>-1100055.3099699998</v>
      </c>
      <c r="P150" s="309">
        <f t="shared" si="64"/>
        <v>-2208457.6034299997</v>
      </c>
      <c r="Q150" s="247"/>
      <c r="R150" s="247"/>
      <c r="S150" s="247"/>
      <c r="T150" s="247"/>
      <c r="U150" s="247"/>
      <c r="V150" s="247"/>
      <c r="W150" s="156"/>
    </row>
    <row r="151" spans="1:23" x14ac:dyDescent="0.2">
      <c r="E151" s="272"/>
      <c r="F151" s="156"/>
      <c r="G151" s="156"/>
      <c r="H151" s="156"/>
      <c r="I151" s="156"/>
      <c r="J151" s="156"/>
      <c r="K151" s="156"/>
      <c r="L151" s="156"/>
      <c r="M151" s="156"/>
      <c r="N151" s="156"/>
      <c r="O151" s="156"/>
      <c r="P151" s="156"/>
      <c r="W151" s="156"/>
    </row>
    <row r="152" spans="1:23" s="156" customFormat="1" x14ac:dyDescent="0.2">
      <c r="A152" s="324"/>
    </row>
    <row r="153" spans="1:23" s="156" customFormat="1" x14ac:dyDescent="0.2">
      <c r="C153" s="325"/>
      <c r="D153" s="313"/>
      <c r="E153" s="325"/>
      <c r="F153" s="313"/>
      <c r="G153" s="313"/>
      <c r="H153" s="313"/>
      <c r="I153" s="313"/>
      <c r="J153" s="313"/>
      <c r="K153" s="313"/>
      <c r="L153" s="313"/>
      <c r="M153" s="313"/>
      <c r="N153" s="313"/>
      <c r="O153" s="313"/>
      <c r="P153" s="313"/>
    </row>
    <row r="154" spans="1:23" s="156" customFormat="1" x14ac:dyDescent="0.2">
      <c r="C154" s="313"/>
      <c r="D154" s="313"/>
      <c r="E154" s="313"/>
      <c r="F154" s="313"/>
      <c r="G154" s="313"/>
      <c r="H154" s="313"/>
      <c r="I154" s="313"/>
      <c r="J154" s="313"/>
      <c r="K154" s="313"/>
      <c r="L154" s="313"/>
      <c r="M154" s="313"/>
      <c r="N154" s="313"/>
      <c r="O154" s="313"/>
      <c r="P154" s="313"/>
    </row>
    <row r="155" spans="1:23" s="156" customFormat="1" x14ac:dyDescent="0.2">
      <c r="C155" s="313"/>
      <c r="D155" s="313"/>
      <c r="E155" s="313"/>
      <c r="F155" s="313"/>
      <c r="G155" s="313"/>
      <c r="H155" s="313"/>
      <c r="I155" s="313"/>
      <c r="J155" s="313"/>
      <c r="K155" s="313"/>
      <c r="L155" s="313"/>
      <c r="M155" s="313"/>
      <c r="N155" s="313"/>
      <c r="O155" s="313"/>
      <c r="P155" s="313"/>
    </row>
    <row r="156" spans="1:23" s="156" customFormat="1" x14ac:dyDescent="0.2">
      <c r="C156" s="313"/>
      <c r="D156" s="313"/>
      <c r="E156" s="313"/>
      <c r="F156" s="313"/>
      <c r="G156" s="313"/>
      <c r="H156" s="313"/>
      <c r="I156" s="313"/>
      <c r="J156" s="313"/>
      <c r="K156" s="313"/>
      <c r="L156" s="313"/>
      <c r="M156" s="313"/>
      <c r="N156" s="313"/>
      <c r="O156" s="313"/>
      <c r="P156" s="313"/>
    </row>
    <row r="157" spans="1:23" s="156" customFormat="1" x14ac:dyDescent="0.2">
      <c r="C157" s="313"/>
      <c r="D157" s="313"/>
      <c r="E157" s="313"/>
      <c r="F157" s="313"/>
      <c r="G157" s="313"/>
      <c r="H157" s="313"/>
      <c r="I157" s="313"/>
      <c r="J157" s="313"/>
      <c r="K157" s="313"/>
      <c r="L157" s="313"/>
      <c r="M157" s="313"/>
      <c r="N157" s="313"/>
      <c r="O157" s="313"/>
      <c r="P157" s="313"/>
    </row>
    <row r="158" spans="1:23" s="156" customFormat="1" x14ac:dyDescent="0.2">
      <c r="C158" s="313"/>
      <c r="D158" s="313"/>
      <c r="E158" s="313"/>
      <c r="F158" s="313"/>
      <c r="G158" s="313"/>
      <c r="H158" s="313"/>
      <c r="I158" s="313"/>
      <c r="J158" s="313"/>
      <c r="K158" s="313"/>
      <c r="L158" s="313"/>
      <c r="M158" s="313"/>
      <c r="N158" s="313"/>
      <c r="O158" s="313"/>
      <c r="P158" s="313"/>
    </row>
    <row r="159" spans="1:23" s="156" customFormat="1" x14ac:dyDescent="0.2">
      <c r="C159" s="313"/>
      <c r="D159" s="313"/>
      <c r="E159" s="313"/>
      <c r="F159" s="313"/>
      <c r="G159" s="313"/>
      <c r="H159" s="313"/>
      <c r="I159" s="313"/>
      <c r="J159" s="313"/>
      <c r="K159" s="313"/>
      <c r="L159" s="313"/>
      <c r="M159" s="313"/>
      <c r="N159" s="313"/>
      <c r="O159" s="313"/>
      <c r="P159" s="313"/>
    </row>
    <row r="160" spans="1:23" s="156" customFormat="1" x14ac:dyDescent="0.2"/>
    <row r="161" spans="1:16" s="156" customFormat="1" x14ac:dyDescent="0.2">
      <c r="A161" s="324"/>
    </row>
    <row r="162" spans="1:16" s="156" customFormat="1" x14ac:dyDescent="0.2">
      <c r="C162" s="247"/>
      <c r="D162" s="247"/>
      <c r="E162" s="247"/>
      <c r="F162" s="247"/>
      <c r="G162" s="247"/>
      <c r="H162" s="247"/>
      <c r="I162" s="247"/>
      <c r="J162" s="247"/>
      <c r="K162" s="247"/>
      <c r="L162" s="247"/>
      <c r="M162" s="247"/>
      <c r="N162" s="247"/>
      <c r="O162" s="247"/>
      <c r="P162" s="247"/>
    </row>
    <row r="163" spans="1:16" s="156" customFormat="1" x14ac:dyDescent="0.2">
      <c r="C163" s="247"/>
      <c r="D163" s="247"/>
      <c r="E163" s="247"/>
      <c r="F163" s="247"/>
      <c r="G163" s="247"/>
      <c r="H163" s="247"/>
      <c r="I163" s="247"/>
      <c r="J163" s="247"/>
      <c r="K163" s="247"/>
      <c r="L163" s="247"/>
      <c r="M163" s="247"/>
      <c r="N163" s="247"/>
      <c r="O163" s="247"/>
      <c r="P163" s="247"/>
    </row>
    <row r="164" spans="1:16" s="156" customFormat="1" x14ac:dyDescent="0.2">
      <c r="C164" s="247"/>
      <c r="D164" s="247"/>
      <c r="E164" s="247"/>
      <c r="F164" s="247"/>
      <c r="G164" s="247"/>
      <c r="H164" s="247"/>
      <c r="I164" s="247"/>
      <c r="J164" s="247"/>
      <c r="K164" s="247"/>
      <c r="L164" s="247"/>
      <c r="M164" s="247"/>
      <c r="N164" s="247"/>
      <c r="O164" s="247"/>
      <c r="P164" s="247"/>
    </row>
    <row r="165" spans="1:16" s="156" customFormat="1" x14ac:dyDescent="0.2">
      <c r="C165" s="247"/>
      <c r="D165" s="247"/>
      <c r="E165" s="247"/>
      <c r="F165" s="247"/>
      <c r="G165" s="247"/>
      <c r="H165" s="247"/>
      <c r="I165" s="247"/>
      <c r="J165" s="247"/>
      <c r="K165" s="247"/>
      <c r="L165" s="247"/>
      <c r="M165" s="247"/>
      <c r="N165" s="247"/>
      <c r="O165" s="247"/>
      <c r="P165" s="247"/>
    </row>
    <row r="166" spans="1:16" s="156" customFormat="1" x14ac:dyDescent="0.2">
      <c r="C166" s="247"/>
      <c r="D166" s="247"/>
      <c r="E166" s="247"/>
      <c r="F166" s="247"/>
      <c r="G166" s="247"/>
      <c r="H166" s="247"/>
      <c r="I166" s="247"/>
      <c r="J166" s="247"/>
      <c r="K166" s="247"/>
      <c r="L166" s="247"/>
      <c r="M166" s="247"/>
      <c r="N166" s="247"/>
      <c r="O166" s="247"/>
      <c r="P166" s="247"/>
    </row>
    <row r="167" spans="1:16" s="156" customFormat="1" x14ac:dyDescent="0.2">
      <c r="C167" s="247"/>
      <c r="D167" s="247"/>
      <c r="E167" s="247"/>
      <c r="F167" s="247"/>
      <c r="G167" s="247"/>
      <c r="H167" s="247"/>
      <c r="I167" s="247"/>
      <c r="J167" s="247"/>
      <c r="K167" s="247"/>
      <c r="L167" s="247"/>
      <c r="M167" s="247"/>
      <c r="N167" s="247"/>
      <c r="O167" s="247"/>
      <c r="P167" s="247"/>
    </row>
    <row r="168" spans="1:16" s="156" customFormat="1" x14ac:dyDescent="0.2">
      <c r="C168" s="247"/>
      <c r="D168" s="247"/>
      <c r="E168" s="247"/>
      <c r="F168" s="247"/>
      <c r="G168" s="247"/>
      <c r="H168" s="247"/>
      <c r="I168" s="247"/>
      <c r="J168" s="247"/>
      <c r="K168" s="247"/>
      <c r="L168" s="247"/>
      <c r="M168" s="247"/>
      <c r="N168" s="247"/>
      <c r="O168" s="247"/>
      <c r="P168" s="247"/>
    </row>
    <row r="169" spans="1:16" s="156" customFormat="1" x14ac:dyDescent="0.2">
      <c r="C169" s="247"/>
      <c r="D169" s="247"/>
      <c r="E169" s="247"/>
      <c r="F169" s="247"/>
      <c r="G169" s="247"/>
      <c r="H169" s="247"/>
      <c r="I169" s="247"/>
      <c r="J169" s="247"/>
      <c r="K169" s="247"/>
      <c r="L169" s="247"/>
      <c r="M169" s="247"/>
      <c r="N169" s="247"/>
      <c r="O169" s="247"/>
      <c r="P169" s="247"/>
    </row>
    <row r="170" spans="1:16" s="156" customFormat="1" x14ac:dyDescent="0.2"/>
    <row r="171" spans="1:16" s="156" customFormat="1" x14ac:dyDescent="0.2"/>
  </sheetData>
  <printOptions horizontalCentered="1"/>
  <pageMargins left="0" right="0" top="0.72" bottom="0.51" header="0.5" footer="0.25"/>
  <pageSetup scale="52" fitToWidth="2" fitToHeight="5" pageOrder="overThenDown" orientation="landscape" blackAndWhite="1" r:id="rId1"/>
  <headerFooter alignWithMargins="0">
    <oddFooter>&amp;L&amp;F
&amp;A&amp;RPage &amp;P of &amp;N</oddFooter>
  </headerFooter>
  <rowBreaks count="1" manualBreakCount="1">
    <brk id="73" max="15" man="1"/>
  </rowBreaks>
  <customProperties>
    <customPr name="_pios_id" r:id="rId2"/>
    <customPr name="EpmWorksheetKeyString_GUID" r:id="rId3"/>
  </customProperties>
  <ignoredErrors>
    <ignoredError sqref="C125:D125 D97 E76:E82 C86 E55" formula="1"/>
  </ignoredErrors>
  <legacyDrawing r:id="rId4"/>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pageSetUpPr fitToPage="1"/>
  </sheetPr>
  <dimension ref="A1:W49"/>
  <sheetViews>
    <sheetView zoomScaleNormal="100" workbookViewId="0">
      <pane xSplit="1" topLeftCell="B1" activePane="topRight" state="frozen"/>
      <selection activeCell="S41" sqref="S41"/>
      <selection pane="topRight" activeCell="I38" sqref="I38"/>
    </sheetView>
  </sheetViews>
  <sheetFormatPr defaultColWidth="9.140625" defaultRowHeight="11.25" x14ac:dyDescent="0.2"/>
  <cols>
    <col min="1" max="3" width="15.5703125" style="329" customWidth="1"/>
    <col min="4" max="15" width="12.5703125" style="329" customWidth="1"/>
    <col min="16" max="16" width="18.85546875" style="329" customWidth="1"/>
    <col min="17" max="23" width="18.85546875" style="352" customWidth="1"/>
    <col min="24" max="16384" width="9.140625" style="329"/>
  </cols>
  <sheetData>
    <row r="1" spans="1:23" x14ac:dyDescent="0.2">
      <c r="A1" s="631" t="s">
        <v>1</v>
      </c>
      <c r="B1" s="632"/>
      <c r="C1" s="632"/>
      <c r="D1" s="632"/>
      <c r="E1" s="632"/>
      <c r="F1" s="632"/>
      <c r="G1" s="632"/>
      <c r="H1" s="632"/>
      <c r="I1" s="632"/>
      <c r="J1" s="632"/>
      <c r="K1" s="632"/>
      <c r="L1" s="632"/>
      <c r="M1" s="632"/>
      <c r="N1" s="632"/>
      <c r="O1" s="326"/>
      <c r="P1" s="327"/>
      <c r="Q1" s="328"/>
      <c r="R1" s="328"/>
      <c r="S1" s="328"/>
      <c r="T1" s="328"/>
      <c r="U1" s="328"/>
      <c r="V1" s="328"/>
      <c r="W1" s="328"/>
    </row>
    <row r="2" spans="1:23" x14ac:dyDescent="0.2">
      <c r="A2" s="631" t="s">
        <v>361</v>
      </c>
      <c r="B2" s="632"/>
      <c r="C2" s="632"/>
      <c r="D2" s="632"/>
      <c r="E2" s="632"/>
      <c r="F2" s="632"/>
      <c r="G2" s="632"/>
      <c r="H2" s="632"/>
      <c r="I2" s="632"/>
      <c r="J2" s="632"/>
      <c r="K2" s="632"/>
      <c r="L2" s="632"/>
      <c r="M2" s="632"/>
      <c r="N2" s="632"/>
      <c r="O2" s="326"/>
      <c r="P2" s="327"/>
      <c r="Q2" s="328"/>
      <c r="R2" s="328"/>
      <c r="S2" s="328"/>
      <c r="T2" s="328"/>
      <c r="U2" s="328"/>
      <c r="V2" s="328"/>
      <c r="W2" s="328"/>
    </row>
    <row r="3" spans="1:23" x14ac:dyDescent="0.2">
      <c r="A3" s="631" t="s">
        <v>362</v>
      </c>
      <c r="B3" s="632"/>
      <c r="C3" s="632"/>
      <c r="D3" s="632"/>
      <c r="E3" s="632"/>
      <c r="F3" s="632"/>
      <c r="G3" s="632"/>
      <c r="H3" s="632"/>
      <c r="I3" s="632"/>
      <c r="J3" s="632"/>
      <c r="K3" s="632"/>
      <c r="L3" s="632"/>
      <c r="M3" s="632"/>
      <c r="N3" s="632"/>
      <c r="O3" s="330"/>
      <c r="P3" s="327"/>
      <c r="Q3" s="328"/>
      <c r="R3" s="328"/>
      <c r="S3" s="328"/>
      <c r="T3" s="328"/>
      <c r="U3" s="328"/>
      <c r="V3" s="328"/>
      <c r="W3" s="328"/>
    </row>
    <row r="4" spans="1:23" x14ac:dyDescent="0.2">
      <c r="A4" s="633" t="str">
        <f>'Sch. 106 PGA Amort Rates'!A4</f>
        <v>Proposed Rates Effective November 1, 2023</v>
      </c>
      <c r="B4" s="634"/>
      <c r="C4" s="634"/>
      <c r="D4" s="634"/>
      <c r="E4" s="634"/>
      <c r="F4" s="634"/>
      <c r="G4" s="634"/>
      <c r="H4" s="634"/>
      <c r="I4" s="634"/>
      <c r="J4" s="634"/>
      <c r="K4" s="634"/>
      <c r="L4" s="634"/>
      <c r="M4" s="634"/>
      <c r="N4" s="634"/>
      <c r="O4" s="331"/>
      <c r="P4" s="331"/>
      <c r="Q4" s="332"/>
      <c r="R4" s="332"/>
      <c r="S4" s="332"/>
      <c r="T4" s="332"/>
      <c r="U4" s="332"/>
      <c r="V4" s="332"/>
      <c r="W4" s="332"/>
    </row>
    <row r="5" spans="1:23" x14ac:dyDescent="0.2">
      <c r="A5" s="333"/>
      <c r="B5" s="333"/>
      <c r="C5" s="333"/>
      <c r="D5" s="331"/>
      <c r="E5" s="331"/>
      <c r="F5" s="331"/>
      <c r="G5" s="331"/>
      <c r="H5" s="331"/>
      <c r="I5" s="331"/>
      <c r="J5" s="331"/>
      <c r="K5" s="331"/>
      <c r="L5" s="331"/>
      <c r="M5" s="333"/>
      <c r="N5" s="331"/>
      <c r="O5" s="331"/>
      <c r="P5" s="331"/>
      <c r="Q5" s="332"/>
      <c r="R5" s="332"/>
      <c r="S5" s="332"/>
      <c r="T5" s="332"/>
      <c r="U5" s="332"/>
      <c r="V5" s="332"/>
      <c r="W5" s="332"/>
    </row>
    <row r="6" spans="1:23" x14ac:dyDescent="0.2">
      <c r="A6" s="333" t="s">
        <v>285</v>
      </c>
      <c r="B6" s="333"/>
      <c r="C6" s="333"/>
      <c r="I6" s="333"/>
      <c r="J6" s="333"/>
      <c r="P6" s="334" t="str">
        <f>TEXT(D7,"MMM. YYYY")&amp;" - "&amp;TEXT(O7,"MMM. YYYY")</f>
        <v>Nov. 2023 - Oct. 2024</v>
      </c>
      <c r="Q6" s="334"/>
      <c r="R6" s="334"/>
      <c r="S6" s="334"/>
      <c r="T6" s="334"/>
      <c r="U6" s="334"/>
      <c r="V6" s="334"/>
      <c r="W6" s="334"/>
    </row>
    <row r="7" spans="1:23" x14ac:dyDescent="0.2">
      <c r="A7" s="335" t="s">
        <v>286</v>
      </c>
      <c r="B7" s="336">
        <f>EDATE(C7,-1)</f>
        <v>45170</v>
      </c>
      <c r="C7" s="336">
        <f>EDATE(D7,-1)</f>
        <v>45200</v>
      </c>
      <c r="D7" s="336">
        <v>45231</v>
      </c>
      <c r="E7" s="337">
        <f>EDATE(D7,1)</f>
        <v>45261</v>
      </c>
      <c r="F7" s="337">
        <f t="shared" ref="F7:O7" si="0">EDATE(E7,1)</f>
        <v>45292</v>
      </c>
      <c r="G7" s="337">
        <f t="shared" si="0"/>
        <v>45323</v>
      </c>
      <c r="H7" s="337">
        <f t="shared" si="0"/>
        <v>45352</v>
      </c>
      <c r="I7" s="337">
        <f t="shared" si="0"/>
        <v>45383</v>
      </c>
      <c r="J7" s="337">
        <f t="shared" si="0"/>
        <v>45413</v>
      </c>
      <c r="K7" s="337">
        <f t="shared" si="0"/>
        <v>45444</v>
      </c>
      <c r="L7" s="337">
        <f t="shared" si="0"/>
        <v>45474</v>
      </c>
      <c r="M7" s="337">
        <f t="shared" si="0"/>
        <v>45505</v>
      </c>
      <c r="N7" s="337">
        <f t="shared" si="0"/>
        <v>45536</v>
      </c>
      <c r="O7" s="337">
        <f t="shared" si="0"/>
        <v>45566</v>
      </c>
      <c r="P7" s="338" t="s">
        <v>10</v>
      </c>
      <c r="Q7" s="332"/>
      <c r="R7" s="332"/>
      <c r="S7" s="332"/>
      <c r="T7" s="332"/>
      <c r="U7" s="332"/>
      <c r="V7" s="332"/>
      <c r="W7" s="332"/>
    </row>
    <row r="8" spans="1:23" x14ac:dyDescent="0.2">
      <c r="A8" s="339">
        <v>23</v>
      </c>
      <c r="B8" s="576">
        <v>18497254</v>
      </c>
      <c r="C8" s="576">
        <v>39178664</v>
      </c>
      <c r="D8" s="576">
        <v>65562560</v>
      </c>
      <c r="E8" s="576">
        <v>87632029</v>
      </c>
      <c r="F8" s="576">
        <v>85099134</v>
      </c>
      <c r="G8" s="576">
        <v>74985418</v>
      </c>
      <c r="H8" s="576">
        <v>68653480</v>
      </c>
      <c r="I8" s="576">
        <v>46949280</v>
      </c>
      <c r="J8" s="576">
        <v>27300857</v>
      </c>
      <c r="K8" s="576">
        <v>18661784</v>
      </c>
      <c r="L8" s="576">
        <v>14141387</v>
      </c>
      <c r="M8" s="576">
        <v>13556472</v>
      </c>
      <c r="N8" s="576">
        <v>17856721</v>
      </c>
      <c r="O8" s="576">
        <v>38270559</v>
      </c>
      <c r="P8" s="340">
        <f>SUM(D8:O8)</f>
        <v>558669681</v>
      </c>
      <c r="Q8" s="340"/>
      <c r="R8" s="340"/>
      <c r="S8" s="340"/>
      <c r="T8" s="340"/>
      <c r="U8" s="340"/>
      <c r="V8" s="340"/>
      <c r="W8" s="340"/>
    </row>
    <row r="9" spans="1:23" x14ac:dyDescent="0.2">
      <c r="A9" s="339">
        <v>16</v>
      </c>
      <c r="B9" s="577">
        <v>583</v>
      </c>
      <c r="C9" s="577">
        <v>583</v>
      </c>
      <c r="D9" s="577">
        <v>583</v>
      </c>
      <c r="E9" s="577">
        <v>583</v>
      </c>
      <c r="F9" s="577">
        <v>583</v>
      </c>
      <c r="G9" s="577">
        <v>583</v>
      </c>
      <c r="H9" s="577">
        <v>583</v>
      </c>
      <c r="I9" s="577">
        <v>583</v>
      </c>
      <c r="J9" s="577">
        <v>583</v>
      </c>
      <c r="K9" s="577">
        <v>583</v>
      </c>
      <c r="L9" s="577">
        <v>583</v>
      </c>
      <c r="M9" s="577">
        <v>583</v>
      </c>
      <c r="N9" s="577">
        <v>583</v>
      </c>
      <c r="O9" s="577">
        <v>583</v>
      </c>
      <c r="P9" s="340">
        <f t="shared" ref="P9:P16" si="1">SUM(D9:O9)</f>
        <v>6996</v>
      </c>
      <c r="Q9" s="340"/>
      <c r="R9" s="340"/>
      <c r="S9" s="340"/>
      <c r="T9" s="340"/>
      <c r="U9" s="340"/>
      <c r="V9" s="340"/>
      <c r="W9" s="340"/>
    </row>
    <row r="10" spans="1:23" x14ac:dyDescent="0.2">
      <c r="A10" s="339">
        <v>31</v>
      </c>
      <c r="B10" s="577">
        <v>11544272</v>
      </c>
      <c r="C10" s="577">
        <v>19534170</v>
      </c>
      <c r="D10" s="577">
        <v>28075770</v>
      </c>
      <c r="E10" s="577">
        <v>34266762</v>
      </c>
      <c r="F10" s="577">
        <v>29841972</v>
      </c>
      <c r="G10" s="577">
        <v>26959673</v>
      </c>
      <c r="H10" s="577">
        <v>23951671</v>
      </c>
      <c r="I10" s="577">
        <v>17138745</v>
      </c>
      <c r="J10" s="577">
        <v>12479173</v>
      </c>
      <c r="K10" s="577">
        <v>10007332</v>
      </c>
      <c r="L10" s="577">
        <v>8541920</v>
      </c>
      <c r="M10" s="577">
        <v>9385859</v>
      </c>
      <c r="N10" s="577">
        <v>11554397</v>
      </c>
      <c r="O10" s="577">
        <v>19568959</v>
      </c>
      <c r="P10" s="340">
        <f t="shared" si="1"/>
        <v>231772233</v>
      </c>
      <c r="Q10" s="340"/>
      <c r="R10" s="340"/>
      <c r="S10" s="340"/>
      <c r="T10" s="340"/>
      <c r="U10" s="340"/>
      <c r="V10" s="340"/>
      <c r="W10" s="340"/>
    </row>
    <row r="11" spans="1:23" x14ac:dyDescent="0.2">
      <c r="A11" s="339">
        <v>41</v>
      </c>
      <c r="B11" s="577">
        <v>3677896</v>
      </c>
      <c r="C11" s="577">
        <v>5779482</v>
      </c>
      <c r="D11" s="577">
        <v>7466927</v>
      </c>
      <c r="E11" s="577">
        <v>8120651</v>
      </c>
      <c r="F11" s="577">
        <v>7027771</v>
      </c>
      <c r="G11" s="577">
        <v>6731689</v>
      </c>
      <c r="H11" s="577">
        <v>6193338</v>
      </c>
      <c r="I11" s="577">
        <v>4749198</v>
      </c>
      <c r="J11" s="577">
        <v>3794892</v>
      </c>
      <c r="K11" s="577">
        <v>3220044</v>
      </c>
      <c r="L11" s="577">
        <v>2633383</v>
      </c>
      <c r="M11" s="577">
        <v>2880961</v>
      </c>
      <c r="N11" s="577">
        <v>3593806</v>
      </c>
      <c r="O11" s="577">
        <v>5682283</v>
      </c>
      <c r="P11" s="340">
        <f t="shared" si="1"/>
        <v>62094943</v>
      </c>
      <c r="Q11" s="340"/>
      <c r="R11" s="340"/>
      <c r="S11" s="340"/>
      <c r="T11" s="340"/>
      <c r="U11" s="340"/>
      <c r="V11" s="340"/>
      <c r="W11" s="340"/>
    </row>
    <row r="12" spans="1:23" x14ac:dyDescent="0.2">
      <c r="A12" s="339">
        <v>85</v>
      </c>
      <c r="B12" s="577">
        <v>1210732</v>
      </c>
      <c r="C12" s="577">
        <v>1483047</v>
      </c>
      <c r="D12" s="577">
        <v>1566880</v>
      </c>
      <c r="E12" s="577">
        <v>1847879</v>
      </c>
      <c r="F12" s="577">
        <v>1599575</v>
      </c>
      <c r="G12" s="577">
        <v>1594052</v>
      </c>
      <c r="H12" s="577">
        <v>1547353</v>
      </c>
      <c r="I12" s="577">
        <v>1330588</v>
      </c>
      <c r="J12" s="577">
        <v>1333543</v>
      </c>
      <c r="K12" s="577">
        <v>1228915</v>
      </c>
      <c r="L12" s="577">
        <v>1241425</v>
      </c>
      <c r="M12" s="577">
        <v>1346578</v>
      </c>
      <c r="N12" s="577">
        <v>1180877</v>
      </c>
      <c r="O12" s="577">
        <v>1444713</v>
      </c>
      <c r="P12" s="340">
        <f t="shared" si="1"/>
        <v>17262378</v>
      </c>
      <c r="Q12" s="340"/>
      <c r="R12" s="340"/>
      <c r="S12" s="340"/>
      <c r="T12" s="340"/>
      <c r="U12" s="340"/>
      <c r="V12" s="340"/>
      <c r="W12" s="340"/>
    </row>
    <row r="13" spans="1:23" x14ac:dyDescent="0.2">
      <c r="A13" s="339">
        <v>86</v>
      </c>
      <c r="B13" s="577">
        <v>48255</v>
      </c>
      <c r="C13" s="577">
        <v>283016</v>
      </c>
      <c r="D13" s="577">
        <v>520057</v>
      </c>
      <c r="E13" s="577">
        <v>815418</v>
      </c>
      <c r="F13" s="577">
        <v>702664</v>
      </c>
      <c r="G13" s="577">
        <v>693062</v>
      </c>
      <c r="H13" s="577">
        <v>665938</v>
      </c>
      <c r="I13" s="577">
        <v>468531</v>
      </c>
      <c r="J13" s="577">
        <v>388605</v>
      </c>
      <c r="K13" s="577">
        <v>222624</v>
      </c>
      <c r="L13" s="577">
        <v>99487</v>
      </c>
      <c r="M13" s="577">
        <v>17695</v>
      </c>
      <c r="N13" s="577">
        <v>47188</v>
      </c>
      <c r="O13" s="577">
        <v>274533</v>
      </c>
      <c r="P13" s="340">
        <f t="shared" si="1"/>
        <v>4915802</v>
      </c>
      <c r="Q13" s="340"/>
      <c r="R13" s="340"/>
      <c r="S13" s="340"/>
      <c r="T13" s="340"/>
      <c r="U13" s="340"/>
      <c r="V13" s="340"/>
      <c r="W13" s="340"/>
    </row>
    <row r="14" spans="1:23" x14ac:dyDescent="0.2">
      <c r="A14" s="335">
        <v>87</v>
      </c>
      <c r="B14" s="577">
        <v>1546580</v>
      </c>
      <c r="C14" s="577">
        <v>2131847</v>
      </c>
      <c r="D14" s="577">
        <v>2056906</v>
      </c>
      <c r="E14" s="577">
        <v>2445861</v>
      </c>
      <c r="F14" s="577">
        <v>1836059</v>
      </c>
      <c r="G14" s="577">
        <v>1824391</v>
      </c>
      <c r="H14" s="577">
        <v>1749044</v>
      </c>
      <c r="I14" s="577">
        <v>1402353</v>
      </c>
      <c r="J14" s="577">
        <v>1509483</v>
      </c>
      <c r="K14" s="577">
        <v>1358291</v>
      </c>
      <c r="L14" s="577">
        <v>1475182</v>
      </c>
      <c r="M14" s="577">
        <v>1610634</v>
      </c>
      <c r="N14" s="577">
        <v>1501333</v>
      </c>
      <c r="O14" s="577">
        <v>2068873</v>
      </c>
      <c r="P14" s="340">
        <f t="shared" si="1"/>
        <v>20838410</v>
      </c>
      <c r="Q14" s="340"/>
      <c r="R14" s="340"/>
      <c r="S14" s="340"/>
      <c r="T14" s="340"/>
      <c r="U14" s="340"/>
      <c r="V14" s="340"/>
      <c r="W14" s="340"/>
    </row>
    <row r="15" spans="1:23" ht="12" thickBot="1" x14ac:dyDescent="0.25">
      <c r="A15" s="342" t="s">
        <v>10</v>
      </c>
      <c r="B15" s="343">
        <f t="shared" ref="B15:O15" si="2">SUM(B8:B14)</f>
        <v>36525572</v>
      </c>
      <c r="C15" s="343">
        <f t="shared" si="2"/>
        <v>68390809</v>
      </c>
      <c r="D15" s="343">
        <f t="shared" si="2"/>
        <v>105249683</v>
      </c>
      <c r="E15" s="343">
        <f t="shared" si="2"/>
        <v>135129183</v>
      </c>
      <c r="F15" s="343">
        <f t="shared" si="2"/>
        <v>126107758</v>
      </c>
      <c r="G15" s="343">
        <f t="shared" si="2"/>
        <v>112788868</v>
      </c>
      <c r="H15" s="343">
        <f t="shared" si="2"/>
        <v>102761407</v>
      </c>
      <c r="I15" s="343">
        <f t="shared" si="2"/>
        <v>72039278</v>
      </c>
      <c r="J15" s="343">
        <f t="shared" si="2"/>
        <v>46807136</v>
      </c>
      <c r="K15" s="343">
        <f t="shared" si="2"/>
        <v>34699573</v>
      </c>
      <c r="L15" s="343">
        <f t="shared" si="2"/>
        <v>28133367</v>
      </c>
      <c r="M15" s="343">
        <f t="shared" si="2"/>
        <v>28798782</v>
      </c>
      <c r="N15" s="343">
        <f t="shared" si="2"/>
        <v>35734905</v>
      </c>
      <c r="O15" s="343">
        <f t="shared" si="2"/>
        <v>67310503</v>
      </c>
      <c r="P15" s="344">
        <f>SUM(P8:P14)</f>
        <v>895560443</v>
      </c>
      <c r="Q15" s="345"/>
      <c r="R15" s="345"/>
      <c r="S15" s="345"/>
      <c r="T15" s="345"/>
      <c r="U15" s="345"/>
      <c r="V15" s="345"/>
      <c r="W15" s="345"/>
    </row>
    <row r="16" spans="1:23" ht="12" thickTop="1" x14ac:dyDescent="0.2">
      <c r="A16" s="346" t="s">
        <v>287</v>
      </c>
      <c r="B16" s="577">
        <v>17892810</v>
      </c>
      <c r="C16" s="577">
        <v>16983299</v>
      </c>
      <c r="D16" s="577">
        <v>17652529</v>
      </c>
      <c r="E16" s="577">
        <v>17230459</v>
      </c>
      <c r="F16" s="577">
        <v>15673042</v>
      </c>
      <c r="G16" s="577">
        <v>18245138</v>
      </c>
      <c r="H16" s="577">
        <v>15867517</v>
      </c>
      <c r="I16" s="577">
        <v>17116528</v>
      </c>
      <c r="J16" s="577">
        <v>18034634</v>
      </c>
      <c r="K16" s="577">
        <v>18807165</v>
      </c>
      <c r="L16" s="577">
        <v>18529021</v>
      </c>
      <c r="M16" s="577">
        <v>17997289</v>
      </c>
      <c r="N16" s="577">
        <v>19147834</v>
      </c>
      <c r="O16" s="577">
        <v>16329753</v>
      </c>
      <c r="P16" s="340">
        <f t="shared" si="1"/>
        <v>210630909</v>
      </c>
      <c r="Q16" s="340"/>
      <c r="R16" s="340"/>
      <c r="S16" s="340"/>
      <c r="T16" s="340"/>
      <c r="U16" s="340"/>
      <c r="V16" s="340"/>
      <c r="W16" s="340"/>
    </row>
    <row r="17" spans="1:23" x14ac:dyDescent="0.2">
      <c r="A17" s="36"/>
      <c r="B17" s="347"/>
      <c r="C17" s="347"/>
      <c r="D17" s="347"/>
      <c r="E17" s="347"/>
      <c r="F17" s="347"/>
      <c r="G17" s="347"/>
      <c r="H17" s="347"/>
      <c r="I17" s="347"/>
      <c r="J17" s="347"/>
      <c r="K17" s="347"/>
      <c r="L17" s="347"/>
      <c r="M17" s="347"/>
      <c r="N17" s="347"/>
      <c r="O17" s="347"/>
      <c r="P17" s="347"/>
      <c r="Q17" s="347"/>
      <c r="R17" s="347"/>
      <c r="S17" s="347"/>
      <c r="T17" s="347"/>
      <c r="U17" s="347"/>
      <c r="V17" s="347"/>
      <c r="W17" s="347"/>
    </row>
    <row r="18" spans="1:23" x14ac:dyDescent="0.2">
      <c r="A18" s="348"/>
      <c r="B18" s="348"/>
      <c r="C18" s="348"/>
      <c r="D18" s="349"/>
      <c r="E18" s="349"/>
      <c r="F18" s="349"/>
      <c r="G18" s="349"/>
      <c r="H18" s="349"/>
      <c r="I18" s="349"/>
      <c r="J18" s="349"/>
      <c r="K18" s="349"/>
      <c r="L18" s="349"/>
      <c r="M18" s="349"/>
      <c r="N18" s="349"/>
      <c r="O18" s="349"/>
      <c r="P18" s="350"/>
      <c r="Q18" s="350"/>
      <c r="R18" s="350"/>
      <c r="S18" s="350"/>
      <c r="T18" s="350"/>
      <c r="U18" s="350"/>
      <c r="V18" s="350"/>
      <c r="W18" s="350"/>
    </row>
    <row r="19" spans="1:23" x14ac:dyDescent="0.2">
      <c r="A19" s="351"/>
      <c r="B19" s="351"/>
      <c r="C19" s="351"/>
    </row>
    <row r="20" spans="1:23" x14ac:dyDescent="0.2">
      <c r="A20" s="333" t="s">
        <v>288</v>
      </c>
      <c r="B20" s="333"/>
      <c r="C20" s="333"/>
      <c r="I20" s="333"/>
      <c r="J20" s="333"/>
      <c r="P20" s="353" t="str">
        <f>TEXT(D21,"MMM. YYYY")&amp;" - "&amp;TEXT(O21,"MMM. YYYY")</f>
        <v>Nov. 2023 - Oct. 2024</v>
      </c>
      <c r="Q20" s="353"/>
      <c r="R20" s="353"/>
      <c r="S20" s="353"/>
      <c r="T20" s="353"/>
      <c r="U20" s="353"/>
      <c r="V20" s="353"/>
      <c r="W20" s="353"/>
    </row>
    <row r="21" spans="1:23" x14ac:dyDescent="0.2">
      <c r="A21" s="335" t="s">
        <v>286</v>
      </c>
      <c r="B21" s="337">
        <f t="shared" ref="B21:C21" si="3">B7</f>
        <v>45170</v>
      </c>
      <c r="C21" s="337">
        <f t="shared" si="3"/>
        <v>45200</v>
      </c>
      <c r="D21" s="337">
        <f>D7</f>
        <v>45231</v>
      </c>
      <c r="E21" s="337">
        <f>EDATE(D21,1)</f>
        <v>45261</v>
      </c>
      <c r="F21" s="337">
        <f t="shared" ref="F21:O21" si="4">EDATE(E21,1)</f>
        <v>45292</v>
      </c>
      <c r="G21" s="337">
        <f t="shared" si="4"/>
        <v>45323</v>
      </c>
      <c r="H21" s="337">
        <f t="shared" si="4"/>
        <v>45352</v>
      </c>
      <c r="I21" s="337">
        <f t="shared" si="4"/>
        <v>45383</v>
      </c>
      <c r="J21" s="337">
        <f t="shared" si="4"/>
        <v>45413</v>
      </c>
      <c r="K21" s="337">
        <f t="shared" si="4"/>
        <v>45444</v>
      </c>
      <c r="L21" s="337">
        <f t="shared" si="4"/>
        <v>45474</v>
      </c>
      <c r="M21" s="337">
        <f t="shared" si="4"/>
        <v>45505</v>
      </c>
      <c r="N21" s="337">
        <f t="shared" si="4"/>
        <v>45536</v>
      </c>
      <c r="O21" s="337">
        <f t="shared" si="4"/>
        <v>45566</v>
      </c>
      <c r="P21" s="338" t="s">
        <v>10</v>
      </c>
      <c r="Q21" s="332"/>
      <c r="R21" s="332"/>
      <c r="S21" s="332"/>
      <c r="T21" s="332"/>
      <c r="U21" s="332"/>
      <c r="V21" s="332"/>
      <c r="W21" s="332"/>
    </row>
    <row r="22" spans="1:23" x14ac:dyDescent="0.2">
      <c r="A22" s="339">
        <v>23</v>
      </c>
      <c r="B22" s="576">
        <v>0</v>
      </c>
      <c r="C22" s="576">
        <v>0</v>
      </c>
      <c r="D22" s="576">
        <v>0</v>
      </c>
      <c r="E22" s="576">
        <v>0</v>
      </c>
      <c r="F22" s="576">
        <v>0</v>
      </c>
      <c r="G22" s="576">
        <v>0</v>
      </c>
      <c r="H22" s="576">
        <v>0</v>
      </c>
      <c r="I22" s="576">
        <v>0</v>
      </c>
      <c r="J22" s="576">
        <v>0</v>
      </c>
      <c r="K22" s="576">
        <v>0</v>
      </c>
      <c r="L22" s="576">
        <v>0</v>
      </c>
      <c r="M22" s="576">
        <v>0</v>
      </c>
      <c r="N22" s="576">
        <v>0</v>
      </c>
      <c r="O22" s="576">
        <v>0</v>
      </c>
      <c r="P22" s="340">
        <f>SUM(D22:O22)</f>
        <v>0</v>
      </c>
      <c r="Q22" s="340"/>
      <c r="R22" s="340"/>
      <c r="S22" s="340"/>
      <c r="T22" s="340"/>
      <c r="U22" s="340"/>
      <c r="V22" s="340"/>
      <c r="W22" s="340"/>
    </row>
    <row r="23" spans="1:23" x14ac:dyDescent="0.2">
      <c r="A23" s="339">
        <v>16</v>
      </c>
      <c r="B23" s="577">
        <v>0</v>
      </c>
      <c r="C23" s="577">
        <v>0</v>
      </c>
      <c r="D23" s="577">
        <v>0</v>
      </c>
      <c r="E23" s="577">
        <v>0</v>
      </c>
      <c r="F23" s="577">
        <v>0</v>
      </c>
      <c r="G23" s="577">
        <v>0</v>
      </c>
      <c r="H23" s="577">
        <v>0</v>
      </c>
      <c r="I23" s="577">
        <v>0</v>
      </c>
      <c r="J23" s="577">
        <v>0</v>
      </c>
      <c r="K23" s="577">
        <v>0</v>
      </c>
      <c r="L23" s="577">
        <v>0</v>
      </c>
      <c r="M23" s="577">
        <v>0</v>
      </c>
      <c r="N23" s="577">
        <v>0</v>
      </c>
      <c r="O23" s="577">
        <v>0</v>
      </c>
      <c r="P23" s="340">
        <f t="shared" ref="P23:P28" si="5">SUM(D23:O23)</f>
        <v>0</v>
      </c>
      <c r="Q23" s="340"/>
      <c r="R23" s="340"/>
      <c r="S23" s="340"/>
      <c r="T23" s="340"/>
      <c r="U23" s="340"/>
      <c r="V23" s="340"/>
      <c r="W23" s="340"/>
    </row>
    <row r="24" spans="1:23" x14ac:dyDescent="0.2">
      <c r="A24" s="339">
        <v>31</v>
      </c>
      <c r="B24" s="577">
        <v>0</v>
      </c>
      <c r="C24" s="577">
        <v>0</v>
      </c>
      <c r="D24" s="577">
        <v>0</v>
      </c>
      <c r="E24" s="577">
        <v>0</v>
      </c>
      <c r="F24" s="577">
        <v>0</v>
      </c>
      <c r="G24" s="577">
        <v>0</v>
      </c>
      <c r="H24" s="577">
        <v>0</v>
      </c>
      <c r="I24" s="577">
        <v>0</v>
      </c>
      <c r="J24" s="577">
        <v>0</v>
      </c>
      <c r="K24" s="577">
        <v>0</v>
      </c>
      <c r="L24" s="577">
        <v>0</v>
      </c>
      <c r="M24" s="577">
        <v>0</v>
      </c>
      <c r="N24" s="577">
        <v>0</v>
      </c>
      <c r="O24" s="577">
        <v>0</v>
      </c>
      <c r="P24" s="340">
        <f t="shared" si="5"/>
        <v>0</v>
      </c>
      <c r="Q24" s="340"/>
      <c r="R24" s="340"/>
      <c r="S24" s="340"/>
      <c r="T24" s="340"/>
      <c r="U24" s="340"/>
      <c r="V24" s="340"/>
      <c r="W24" s="340"/>
    </row>
    <row r="25" spans="1:23" x14ac:dyDescent="0.2">
      <c r="A25" s="339">
        <v>41</v>
      </c>
      <c r="B25" s="577">
        <v>412853</v>
      </c>
      <c r="C25" s="577">
        <v>412853</v>
      </c>
      <c r="D25" s="577">
        <v>412853</v>
      </c>
      <c r="E25" s="577">
        <v>412853</v>
      </c>
      <c r="F25" s="577">
        <v>412853</v>
      </c>
      <c r="G25" s="577">
        <v>412853</v>
      </c>
      <c r="H25" s="577">
        <v>412853</v>
      </c>
      <c r="I25" s="577">
        <v>412853</v>
      </c>
      <c r="J25" s="577">
        <v>412853</v>
      </c>
      <c r="K25" s="577">
        <v>412853</v>
      </c>
      <c r="L25" s="577">
        <v>412853</v>
      </c>
      <c r="M25" s="577">
        <v>412853</v>
      </c>
      <c r="N25" s="577">
        <v>412853</v>
      </c>
      <c r="O25" s="577">
        <v>412853</v>
      </c>
      <c r="P25" s="340">
        <f t="shared" si="5"/>
        <v>4954236</v>
      </c>
      <c r="Q25" s="340"/>
      <c r="R25" s="340"/>
      <c r="S25" s="340"/>
      <c r="T25" s="340"/>
      <c r="U25" s="340"/>
      <c r="V25" s="340"/>
      <c r="W25" s="340"/>
    </row>
    <row r="26" spans="1:23" x14ac:dyDescent="0.2">
      <c r="A26" s="339">
        <v>85</v>
      </c>
      <c r="B26" s="577">
        <v>11003</v>
      </c>
      <c r="C26" s="577">
        <v>11003</v>
      </c>
      <c r="D26" s="577">
        <v>11003</v>
      </c>
      <c r="E26" s="577">
        <v>11003</v>
      </c>
      <c r="F26" s="577">
        <v>11003</v>
      </c>
      <c r="G26" s="577">
        <v>11003</v>
      </c>
      <c r="H26" s="577">
        <v>11003</v>
      </c>
      <c r="I26" s="577">
        <v>11003</v>
      </c>
      <c r="J26" s="577">
        <v>11003</v>
      </c>
      <c r="K26" s="577">
        <v>11003</v>
      </c>
      <c r="L26" s="577">
        <v>11003</v>
      </c>
      <c r="M26" s="577">
        <v>11003</v>
      </c>
      <c r="N26" s="577">
        <v>11003</v>
      </c>
      <c r="O26" s="577">
        <v>11003</v>
      </c>
      <c r="P26" s="340">
        <f t="shared" si="5"/>
        <v>132036</v>
      </c>
      <c r="Q26" s="340"/>
      <c r="R26" s="340"/>
      <c r="S26" s="340"/>
      <c r="T26" s="340"/>
      <c r="U26" s="340"/>
      <c r="V26" s="340"/>
      <c r="W26" s="340"/>
    </row>
    <row r="27" spans="1:23" x14ac:dyDescent="0.2">
      <c r="A27" s="339">
        <v>86</v>
      </c>
      <c r="B27" s="577">
        <v>2846</v>
      </c>
      <c r="C27" s="577">
        <v>2846</v>
      </c>
      <c r="D27" s="577">
        <v>2846</v>
      </c>
      <c r="E27" s="577">
        <v>2846</v>
      </c>
      <c r="F27" s="577">
        <v>2846</v>
      </c>
      <c r="G27" s="577">
        <v>2846</v>
      </c>
      <c r="H27" s="577">
        <v>2846</v>
      </c>
      <c r="I27" s="577">
        <v>2846</v>
      </c>
      <c r="J27" s="577">
        <v>2846</v>
      </c>
      <c r="K27" s="577">
        <v>2846</v>
      </c>
      <c r="L27" s="577">
        <v>2846</v>
      </c>
      <c r="M27" s="577">
        <v>2846</v>
      </c>
      <c r="N27" s="577">
        <v>2846</v>
      </c>
      <c r="O27" s="577">
        <v>2846</v>
      </c>
      <c r="P27" s="340">
        <f t="shared" si="5"/>
        <v>34152</v>
      </c>
      <c r="Q27" s="340"/>
      <c r="R27" s="340"/>
      <c r="S27" s="340"/>
      <c r="T27" s="340"/>
      <c r="U27" s="340"/>
      <c r="V27" s="340"/>
      <c r="W27" s="340"/>
    </row>
    <row r="28" spans="1:23" x14ac:dyDescent="0.2">
      <c r="A28" s="335">
        <v>87</v>
      </c>
      <c r="B28" s="577">
        <v>0</v>
      </c>
      <c r="C28" s="577">
        <v>0</v>
      </c>
      <c r="D28" s="577">
        <v>0</v>
      </c>
      <c r="E28" s="577">
        <v>0</v>
      </c>
      <c r="F28" s="577">
        <v>0</v>
      </c>
      <c r="G28" s="577">
        <v>0</v>
      </c>
      <c r="H28" s="577">
        <v>0</v>
      </c>
      <c r="I28" s="577">
        <v>0</v>
      </c>
      <c r="J28" s="577">
        <v>0</v>
      </c>
      <c r="K28" s="577">
        <v>0</v>
      </c>
      <c r="L28" s="577">
        <v>0</v>
      </c>
      <c r="M28" s="577">
        <v>0</v>
      </c>
      <c r="N28" s="577">
        <v>0</v>
      </c>
      <c r="O28" s="577">
        <v>0</v>
      </c>
      <c r="P28" s="340">
        <f t="shared" si="5"/>
        <v>0</v>
      </c>
      <c r="Q28" s="340"/>
      <c r="R28" s="340"/>
      <c r="S28" s="340"/>
      <c r="T28" s="340"/>
      <c r="U28" s="340"/>
      <c r="V28" s="340"/>
      <c r="W28" s="340"/>
    </row>
    <row r="29" spans="1:23" ht="12" thickBot="1" x14ac:dyDescent="0.25">
      <c r="A29" s="342" t="s">
        <v>10</v>
      </c>
      <c r="B29" s="343">
        <f t="shared" ref="B29:C29" si="6">SUM(B22:B28)</f>
        <v>426702</v>
      </c>
      <c r="C29" s="343">
        <f t="shared" si="6"/>
        <v>426702</v>
      </c>
      <c r="D29" s="343">
        <f>SUM(D22:D28)</f>
        <v>426702</v>
      </c>
      <c r="E29" s="343">
        <f t="shared" ref="E29:O29" si="7">SUM(E22:E28)</f>
        <v>426702</v>
      </c>
      <c r="F29" s="343">
        <f t="shared" si="7"/>
        <v>426702</v>
      </c>
      <c r="G29" s="343">
        <f t="shared" si="7"/>
        <v>426702</v>
      </c>
      <c r="H29" s="343">
        <f t="shared" si="7"/>
        <v>426702</v>
      </c>
      <c r="I29" s="343">
        <f t="shared" si="7"/>
        <v>426702</v>
      </c>
      <c r="J29" s="343">
        <f t="shared" si="7"/>
        <v>426702</v>
      </c>
      <c r="K29" s="343">
        <f t="shared" si="7"/>
        <v>426702</v>
      </c>
      <c r="L29" s="343">
        <f t="shared" si="7"/>
        <v>426702</v>
      </c>
      <c r="M29" s="343">
        <f t="shared" si="7"/>
        <v>426702</v>
      </c>
      <c r="N29" s="343">
        <f t="shared" si="7"/>
        <v>426702</v>
      </c>
      <c r="O29" s="343">
        <f t="shared" si="7"/>
        <v>426702</v>
      </c>
      <c r="P29" s="344">
        <f>SUM(P22:P28)</f>
        <v>5120424</v>
      </c>
      <c r="Q29" s="345"/>
      <c r="R29" s="345"/>
      <c r="S29" s="345"/>
      <c r="T29" s="345"/>
      <c r="U29" s="345"/>
      <c r="V29" s="345"/>
      <c r="W29" s="345"/>
    </row>
    <row r="30" spans="1:23" ht="12" thickTop="1" x14ac:dyDescent="0.2">
      <c r="A30" s="346" t="s">
        <v>287</v>
      </c>
      <c r="B30" s="354">
        <v>165068</v>
      </c>
      <c r="C30" s="354">
        <v>165068</v>
      </c>
      <c r="D30" s="354">
        <v>165068</v>
      </c>
      <c r="E30" s="354">
        <v>165068</v>
      </c>
      <c r="F30" s="354">
        <v>165068</v>
      </c>
      <c r="G30" s="354">
        <v>165068</v>
      </c>
      <c r="H30" s="354">
        <v>165068</v>
      </c>
      <c r="I30" s="354">
        <v>165068</v>
      </c>
      <c r="J30" s="354">
        <v>165068</v>
      </c>
      <c r="K30" s="354">
        <v>165068</v>
      </c>
      <c r="L30" s="354">
        <v>165068</v>
      </c>
      <c r="M30" s="354">
        <v>165068</v>
      </c>
      <c r="N30" s="354">
        <v>165068</v>
      </c>
      <c r="O30" s="354">
        <v>165068</v>
      </c>
      <c r="P30" s="340">
        <f>SUM(D30:O30)</f>
        <v>1980816</v>
      </c>
      <c r="Q30" s="340"/>
      <c r="R30" s="340"/>
      <c r="S30" s="340"/>
      <c r="T30" s="340"/>
      <c r="U30" s="340"/>
      <c r="V30" s="340"/>
      <c r="W30" s="340"/>
    </row>
    <row r="31" spans="1:23" x14ac:dyDescent="0.2">
      <c r="A31" s="36"/>
      <c r="B31" s="347"/>
      <c r="C31" s="347"/>
      <c r="D31" s="347"/>
      <c r="E31" s="347"/>
      <c r="F31" s="347"/>
      <c r="G31" s="347"/>
      <c r="H31" s="347"/>
      <c r="I31" s="347"/>
      <c r="J31" s="347"/>
      <c r="K31" s="347"/>
      <c r="L31" s="347"/>
      <c r="M31" s="347"/>
      <c r="N31" s="347"/>
      <c r="O31" s="347"/>
      <c r="P31" s="347"/>
      <c r="Q31" s="347"/>
      <c r="R31" s="347"/>
      <c r="S31" s="347"/>
      <c r="T31" s="347"/>
      <c r="U31" s="347"/>
      <c r="V31" s="347"/>
      <c r="W31" s="347"/>
    </row>
    <row r="32" spans="1:23" x14ac:dyDescent="0.2">
      <c r="A32" s="348"/>
      <c r="B32" s="348"/>
      <c r="C32" s="348"/>
      <c r="D32" s="347"/>
      <c r="E32" s="347"/>
      <c r="F32" s="347"/>
      <c r="G32" s="347"/>
      <c r="H32" s="347"/>
      <c r="I32" s="347"/>
      <c r="J32" s="347"/>
      <c r="K32" s="347"/>
      <c r="L32" s="347"/>
      <c r="M32" s="347"/>
      <c r="N32" s="347"/>
      <c r="O32" s="347"/>
      <c r="P32" s="347"/>
      <c r="Q32" s="347"/>
      <c r="R32" s="347"/>
      <c r="S32" s="347"/>
      <c r="T32" s="347"/>
      <c r="U32" s="347"/>
      <c r="V32" s="347"/>
      <c r="W32" s="347"/>
    </row>
    <row r="33" spans="1:23" x14ac:dyDescent="0.2">
      <c r="A33" s="36"/>
      <c r="B33" s="37"/>
      <c r="C33" s="37"/>
      <c r="D33" s="37"/>
      <c r="E33" s="37"/>
      <c r="F33" s="37"/>
      <c r="G33" s="37"/>
      <c r="H33" s="37"/>
      <c r="I33" s="37"/>
      <c r="J33" s="37"/>
      <c r="K33" s="37"/>
      <c r="L33" s="37"/>
      <c r="M33" s="37"/>
      <c r="N33" s="37"/>
    </row>
    <row r="34" spans="1:23" x14ac:dyDescent="0.2">
      <c r="A34" s="34" t="s">
        <v>420</v>
      </c>
      <c r="B34" s="34"/>
      <c r="C34" s="35"/>
      <c r="D34" s="38"/>
      <c r="E34" s="35"/>
      <c r="F34" s="37"/>
      <c r="G34" s="37"/>
      <c r="H34" s="37"/>
      <c r="I34" s="37"/>
      <c r="J34" s="37"/>
      <c r="K34" s="37"/>
      <c r="L34" s="37"/>
      <c r="M34" s="37"/>
      <c r="N34" s="37"/>
    </row>
    <row r="36" spans="1:23" x14ac:dyDescent="0.2">
      <c r="A36" s="355"/>
      <c r="B36" s="355"/>
      <c r="C36" s="355"/>
      <c r="D36" s="341"/>
      <c r="E36" s="341"/>
      <c r="F36" s="341"/>
      <c r="G36" s="341"/>
      <c r="H36" s="341"/>
      <c r="I36" s="341"/>
      <c r="J36" s="341"/>
      <c r="K36" s="341"/>
      <c r="L36" s="341"/>
      <c r="M36" s="341"/>
      <c r="N36" s="341"/>
      <c r="O36" s="341"/>
      <c r="P36" s="341"/>
      <c r="Q36" s="354"/>
      <c r="R36" s="354"/>
      <c r="S36" s="354"/>
      <c r="T36" s="354"/>
      <c r="U36" s="354"/>
      <c r="V36" s="354"/>
      <c r="W36" s="354"/>
    </row>
    <row r="37" spans="1:23" x14ac:dyDescent="0.2">
      <c r="A37" s="355"/>
      <c r="B37" s="355"/>
      <c r="C37" s="355"/>
      <c r="D37" s="341"/>
      <c r="E37" s="341"/>
      <c r="F37" s="341"/>
      <c r="G37" s="341"/>
      <c r="H37" s="341"/>
      <c r="I37" s="341"/>
      <c r="J37" s="341"/>
      <c r="K37" s="341"/>
      <c r="L37" s="341"/>
      <c r="M37" s="341"/>
      <c r="N37" s="341"/>
      <c r="O37" s="341"/>
      <c r="P37" s="341"/>
      <c r="Q37" s="354"/>
      <c r="R37" s="354"/>
      <c r="S37" s="354"/>
      <c r="T37" s="354"/>
      <c r="U37" s="354"/>
      <c r="V37" s="354"/>
      <c r="W37" s="354"/>
    </row>
    <row r="38" spans="1:23" x14ac:dyDescent="0.2">
      <c r="D38" s="341"/>
      <c r="E38" s="341"/>
      <c r="F38" s="341"/>
      <c r="G38" s="341"/>
      <c r="H38" s="341"/>
      <c r="I38" s="341"/>
      <c r="J38" s="341"/>
      <c r="K38" s="341"/>
      <c r="L38" s="341"/>
      <c r="M38" s="341"/>
      <c r="N38" s="341"/>
      <c r="O38" s="341"/>
      <c r="P38" s="341"/>
      <c r="Q38" s="354"/>
      <c r="R38" s="354"/>
      <c r="S38" s="354"/>
      <c r="T38" s="354"/>
      <c r="U38" s="354"/>
      <c r="V38" s="354"/>
      <c r="W38" s="354"/>
    </row>
    <row r="39" spans="1:23" x14ac:dyDescent="0.2">
      <c r="A39" s="355"/>
      <c r="B39" s="355"/>
      <c r="C39" s="355"/>
      <c r="D39" s="341"/>
      <c r="E39" s="341"/>
      <c r="F39" s="341"/>
      <c r="G39" s="341"/>
      <c r="H39" s="341"/>
      <c r="I39" s="341"/>
      <c r="J39" s="341"/>
      <c r="K39" s="341"/>
      <c r="L39" s="341"/>
      <c r="M39" s="341"/>
      <c r="N39" s="341"/>
      <c r="O39" s="341"/>
      <c r="P39" s="341"/>
      <c r="Q39" s="354"/>
      <c r="R39" s="354"/>
      <c r="S39" s="354"/>
      <c r="T39" s="354"/>
      <c r="U39" s="354"/>
      <c r="V39" s="354"/>
      <c r="W39" s="354"/>
    </row>
    <row r="40" spans="1:23" x14ac:dyDescent="0.2">
      <c r="A40" s="355"/>
      <c r="B40" s="355"/>
      <c r="C40" s="355"/>
      <c r="D40" s="341"/>
      <c r="E40" s="341"/>
      <c r="F40" s="341"/>
      <c r="G40" s="341"/>
      <c r="H40" s="341"/>
      <c r="I40" s="341"/>
      <c r="J40" s="341"/>
      <c r="K40" s="341"/>
      <c r="L40" s="341"/>
      <c r="M40" s="341"/>
      <c r="N40" s="341"/>
      <c r="O40" s="341"/>
      <c r="P40" s="341"/>
      <c r="Q40" s="354"/>
      <c r="R40" s="354"/>
      <c r="S40" s="354"/>
      <c r="T40" s="354"/>
      <c r="U40" s="354"/>
      <c r="V40" s="354"/>
      <c r="W40" s="354"/>
    </row>
    <row r="41" spans="1:23" x14ac:dyDescent="0.2">
      <c r="A41" s="355"/>
      <c r="B41" s="355"/>
      <c r="C41" s="355"/>
      <c r="D41" s="341"/>
      <c r="E41" s="341"/>
      <c r="F41" s="341"/>
      <c r="G41" s="341"/>
      <c r="H41" s="341"/>
      <c r="I41" s="341"/>
      <c r="J41" s="341"/>
      <c r="K41" s="341"/>
      <c r="L41" s="341"/>
      <c r="M41" s="341"/>
      <c r="N41" s="341"/>
      <c r="O41" s="341"/>
      <c r="P41" s="341"/>
      <c r="Q41" s="354"/>
      <c r="R41" s="354"/>
      <c r="S41" s="354"/>
      <c r="T41" s="354"/>
      <c r="U41" s="354"/>
      <c r="V41" s="354"/>
      <c r="W41" s="354"/>
    </row>
    <row r="42" spans="1:23" x14ac:dyDescent="0.2">
      <c r="A42" s="355"/>
      <c r="B42" s="355"/>
      <c r="C42" s="355"/>
      <c r="D42" s="341"/>
      <c r="E42" s="341"/>
      <c r="F42" s="341"/>
      <c r="G42" s="341"/>
      <c r="H42" s="341"/>
      <c r="I42" s="341"/>
      <c r="J42" s="341"/>
      <c r="K42" s="341"/>
      <c r="L42" s="341"/>
      <c r="M42" s="341"/>
      <c r="N42" s="341"/>
      <c r="O42" s="341"/>
      <c r="P42" s="341"/>
      <c r="Q42" s="354"/>
      <c r="R42" s="354"/>
      <c r="S42" s="354"/>
      <c r="T42" s="354"/>
      <c r="U42" s="354"/>
      <c r="V42" s="354"/>
      <c r="W42" s="354"/>
    </row>
    <row r="43" spans="1:23" x14ac:dyDescent="0.2">
      <c r="A43" s="355"/>
      <c r="B43" s="355"/>
      <c r="C43" s="355"/>
      <c r="D43" s="341"/>
      <c r="E43" s="341"/>
      <c r="F43" s="341"/>
      <c r="G43" s="341"/>
      <c r="H43" s="341"/>
      <c r="I43" s="341"/>
      <c r="J43" s="341"/>
      <c r="K43" s="341"/>
      <c r="L43" s="341"/>
      <c r="M43" s="341"/>
      <c r="N43" s="341"/>
      <c r="O43" s="341"/>
      <c r="P43" s="341"/>
      <c r="Q43" s="354"/>
      <c r="R43" s="354"/>
      <c r="S43" s="354"/>
      <c r="T43" s="354"/>
      <c r="U43" s="354"/>
      <c r="V43" s="354"/>
      <c r="W43" s="354"/>
    </row>
    <row r="44" spans="1:23" x14ac:dyDescent="0.2">
      <c r="A44" s="355"/>
      <c r="B44" s="355"/>
      <c r="C44" s="355"/>
      <c r="D44" s="341"/>
      <c r="E44" s="341"/>
      <c r="F44" s="341"/>
      <c r="G44" s="341"/>
      <c r="H44" s="341"/>
      <c r="I44" s="341"/>
      <c r="J44" s="341"/>
      <c r="K44" s="341"/>
      <c r="L44" s="341"/>
      <c r="M44" s="341"/>
      <c r="N44" s="341"/>
      <c r="O44" s="341"/>
      <c r="P44" s="341"/>
      <c r="Q44" s="354"/>
      <c r="R44" s="354"/>
      <c r="S44" s="354"/>
      <c r="T44" s="354"/>
      <c r="U44" s="354"/>
      <c r="V44" s="354"/>
      <c r="W44" s="354"/>
    </row>
    <row r="45" spans="1:23" x14ac:dyDescent="0.2">
      <c r="A45" s="355"/>
      <c r="B45" s="355"/>
      <c r="C45" s="355"/>
      <c r="D45" s="341"/>
      <c r="E45" s="341"/>
      <c r="F45" s="341"/>
      <c r="G45" s="341"/>
      <c r="H45" s="341"/>
      <c r="I45" s="341"/>
      <c r="J45" s="341"/>
      <c r="K45" s="341"/>
      <c r="L45" s="341"/>
      <c r="M45" s="341"/>
      <c r="N45" s="341"/>
      <c r="O45" s="341"/>
      <c r="P45" s="341"/>
      <c r="Q45" s="354"/>
      <c r="R45" s="354"/>
      <c r="S45" s="354"/>
      <c r="T45" s="354"/>
      <c r="U45" s="354"/>
      <c r="V45" s="354"/>
      <c r="W45" s="354"/>
    </row>
    <row r="46" spans="1:23" x14ac:dyDescent="0.2">
      <c r="D46" s="341"/>
      <c r="E46" s="341"/>
      <c r="F46" s="341"/>
      <c r="G46" s="341"/>
      <c r="H46" s="341"/>
      <c r="I46" s="341"/>
      <c r="J46" s="341"/>
      <c r="K46" s="341"/>
      <c r="L46" s="341"/>
      <c r="M46" s="341"/>
      <c r="N46" s="341"/>
      <c r="O46" s="341"/>
      <c r="P46" s="341"/>
      <c r="Q46" s="354"/>
      <c r="R46" s="354"/>
      <c r="S46" s="354"/>
      <c r="T46" s="354"/>
      <c r="U46" s="354"/>
      <c r="V46" s="354"/>
      <c r="W46" s="354"/>
    </row>
    <row r="48" spans="1:23" x14ac:dyDescent="0.2">
      <c r="D48" s="341"/>
      <c r="E48" s="341"/>
      <c r="F48" s="341"/>
      <c r="G48" s="341"/>
      <c r="H48" s="341"/>
      <c r="I48" s="341"/>
      <c r="J48" s="341"/>
      <c r="K48" s="341"/>
      <c r="L48" s="341"/>
      <c r="M48" s="341"/>
      <c r="N48" s="341"/>
      <c r="O48" s="341"/>
      <c r="P48" s="341"/>
      <c r="Q48" s="354"/>
      <c r="R48" s="354"/>
      <c r="S48" s="354"/>
      <c r="T48" s="354"/>
      <c r="U48" s="354"/>
      <c r="V48" s="354"/>
      <c r="W48" s="354"/>
    </row>
    <row r="49" spans="4:15" x14ac:dyDescent="0.2">
      <c r="D49" s="341"/>
      <c r="E49" s="341"/>
      <c r="F49" s="341"/>
      <c r="G49" s="341"/>
      <c r="H49" s="341"/>
      <c r="I49" s="341"/>
      <c r="J49" s="341"/>
      <c r="K49" s="341"/>
      <c r="L49" s="341"/>
      <c r="M49" s="341"/>
      <c r="N49" s="341"/>
      <c r="O49" s="341"/>
    </row>
  </sheetData>
  <mergeCells count="4">
    <mergeCell ref="A1:N1"/>
    <mergeCell ref="A2:N2"/>
    <mergeCell ref="A3:N3"/>
    <mergeCell ref="A4:N4"/>
  </mergeCells>
  <printOptions horizontalCentered="1"/>
  <pageMargins left="0.75" right="0.75" top="1" bottom="1" header="0.5" footer="0.5"/>
  <pageSetup scale="55" orientation="landscape" blackAndWhite="1" r:id="rId1"/>
  <headerFooter alignWithMargins="0">
    <oddFooter>&amp;L&amp;F
&amp;A&amp;RPage &amp;P of &amp;N</oddFooter>
  </headerFooter>
  <customProperties>
    <customPr name="_pios_id" r:id="rId2"/>
    <customPr name="EpmWorksheetKeyString_GUID" r:id="rId3"/>
  </customPropertie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pageSetUpPr fitToPage="1"/>
  </sheetPr>
  <dimension ref="A1:N63"/>
  <sheetViews>
    <sheetView zoomScaleNormal="100" workbookViewId="0">
      <pane xSplit="5" ySplit="6" topLeftCell="F7" activePane="bottomRight" state="frozen"/>
      <selection activeCell="S41" sqref="S41"/>
      <selection pane="topRight" activeCell="S41" sqref="S41"/>
      <selection pane="bottomLeft" activeCell="S41" sqref="S41"/>
      <selection pane="bottomRight" activeCell="O37" sqref="O37"/>
    </sheetView>
  </sheetViews>
  <sheetFormatPr defaultColWidth="8.85546875" defaultRowHeight="11.25" x14ac:dyDescent="0.2"/>
  <cols>
    <col min="1" max="1" width="2.42578125" style="358" customWidth="1"/>
    <col min="2" max="2" width="3.85546875" style="358" customWidth="1"/>
    <col min="3" max="3" width="1" style="358" customWidth="1"/>
    <col min="4" max="4" width="68.85546875" style="358" customWidth="1"/>
    <col min="5" max="5" width="14.85546875" style="358" customWidth="1"/>
    <col min="6" max="6" width="15" style="358" customWidth="1"/>
    <col min="7" max="7" width="14.140625" style="358" customWidth="1"/>
    <col min="8" max="8" width="13.5703125" style="358" customWidth="1"/>
    <col min="9" max="9" width="13.42578125" style="358" customWidth="1"/>
    <col min="10" max="10" width="13.140625" style="358" customWidth="1"/>
    <col min="11" max="12" width="14.85546875" style="358" customWidth="1"/>
    <col min="13" max="13" width="14.42578125" style="358" customWidth="1"/>
    <col min="14" max="14" width="12.42578125" style="358" customWidth="1"/>
    <col min="15" max="15" width="11.85546875" style="358" bestFit="1" customWidth="1"/>
    <col min="16" max="17" width="12.5703125" style="358" customWidth="1"/>
    <col min="18" max="16384" width="8.85546875" style="358"/>
  </cols>
  <sheetData>
    <row r="1" spans="1:13" x14ac:dyDescent="0.2">
      <c r="A1" s="356" t="s">
        <v>1</v>
      </c>
      <c r="B1" s="357"/>
      <c r="C1" s="357"/>
      <c r="D1" s="357"/>
      <c r="E1" s="357"/>
      <c r="F1" s="357"/>
      <c r="G1" s="356"/>
      <c r="H1" s="357"/>
      <c r="I1" s="357"/>
      <c r="J1" s="357"/>
      <c r="K1" s="357"/>
      <c r="L1" s="357"/>
      <c r="M1" s="357"/>
    </row>
    <row r="2" spans="1:13" x14ac:dyDescent="0.2">
      <c r="A2" s="356" t="s">
        <v>403</v>
      </c>
      <c r="B2" s="357"/>
      <c r="C2" s="357"/>
      <c r="D2" s="357"/>
      <c r="E2" s="357"/>
      <c r="F2" s="357"/>
      <c r="G2" s="356"/>
      <c r="H2" s="357"/>
      <c r="I2" s="357"/>
      <c r="J2" s="357"/>
      <c r="K2" s="357"/>
      <c r="L2" s="357"/>
      <c r="M2" s="357"/>
    </row>
    <row r="3" spans="1:13" x14ac:dyDescent="0.2">
      <c r="A3" s="356" t="s">
        <v>289</v>
      </c>
      <c r="B3" s="356"/>
      <c r="C3" s="356"/>
      <c r="D3" s="356"/>
      <c r="E3" s="356"/>
      <c r="F3" s="356"/>
      <c r="G3" s="356"/>
      <c r="H3" s="356"/>
      <c r="I3" s="356"/>
      <c r="J3" s="356"/>
      <c r="K3" s="356"/>
      <c r="L3" s="356"/>
      <c r="M3" s="356"/>
    </row>
    <row r="4" spans="1:13" x14ac:dyDescent="0.2">
      <c r="A4" s="359" t="s">
        <v>421</v>
      </c>
      <c r="B4" s="356"/>
      <c r="C4" s="356"/>
      <c r="D4" s="356"/>
      <c r="E4" s="356"/>
      <c r="F4" s="356"/>
      <c r="G4" s="356"/>
      <c r="H4" s="356"/>
      <c r="I4" s="356"/>
      <c r="J4" s="356"/>
      <c r="K4" s="356"/>
      <c r="L4" s="356"/>
      <c r="M4" s="356"/>
    </row>
    <row r="5" spans="1:13" x14ac:dyDescent="0.2">
      <c r="A5" s="356"/>
      <c r="B5" s="356"/>
      <c r="C5" s="356"/>
      <c r="D5" s="360"/>
      <c r="E5" s="356"/>
      <c r="F5" s="356"/>
      <c r="G5" s="356"/>
      <c r="H5" s="356"/>
      <c r="I5" s="356"/>
      <c r="J5" s="356"/>
      <c r="K5" s="356"/>
      <c r="L5" s="356"/>
      <c r="M5" s="356"/>
    </row>
    <row r="6" spans="1:13" ht="23.25" customHeight="1" x14ac:dyDescent="0.2">
      <c r="B6" s="361"/>
      <c r="D6" s="362" t="s">
        <v>138</v>
      </c>
      <c r="E6" s="362" t="s">
        <v>139</v>
      </c>
      <c r="F6" s="362" t="s">
        <v>140</v>
      </c>
      <c r="G6" s="362" t="s">
        <v>141</v>
      </c>
      <c r="H6" s="362" t="s">
        <v>290</v>
      </c>
      <c r="I6" s="362" t="s">
        <v>177</v>
      </c>
      <c r="J6" s="363" t="s">
        <v>291</v>
      </c>
      <c r="K6" s="362" t="s">
        <v>145</v>
      </c>
      <c r="L6" s="362" t="s">
        <v>146</v>
      </c>
      <c r="M6" s="362" t="s">
        <v>147</v>
      </c>
    </row>
    <row r="7" spans="1:13" ht="33.75" x14ac:dyDescent="0.2">
      <c r="B7" s="358">
        <v>1</v>
      </c>
      <c r="D7" s="364" t="s">
        <v>8</v>
      </c>
      <c r="E7" s="365" t="s">
        <v>292</v>
      </c>
      <c r="F7" s="365" t="s">
        <v>10</v>
      </c>
      <c r="G7" s="366" t="s">
        <v>293</v>
      </c>
      <c r="H7" s="367" t="s">
        <v>294</v>
      </c>
      <c r="I7" s="367" t="s">
        <v>295</v>
      </c>
      <c r="J7" s="367" t="s">
        <v>296</v>
      </c>
      <c r="K7" s="367" t="s">
        <v>297</v>
      </c>
      <c r="L7" s="367" t="s">
        <v>298</v>
      </c>
      <c r="M7" s="368" t="s">
        <v>299</v>
      </c>
    </row>
    <row r="8" spans="1:13" x14ac:dyDescent="0.2">
      <c r="B8" s="358">
        <f>B7+1</f>
        <v>2</v>
      </c>
      <c r="D8" s="369" t="s">
        <v>300</v>
      </c>
      <c r="E8" s="370" t="s">
        <v>301</v>
      </c>
      <c r="F8" s="371">
        <f>SUM(G8:M8)</f>
        <v>1140752508.5224547</v>
      </c>
      <c r="G8" s="578">
        <v>620844874.32387149</v>
      </c>
      <c r="H8" s="578">
        <v>222203870.67539161</v>
      </c>
      <c r="I8" s="578">
        <v>82012496.764967203</v>
      </c>
      <c r="J8" s="578">
        <v>88879730.522698998</v>
      </c>
      <c r="K8" s="578">
        <v>7491654.8276905455</v>
      </c>
      <c r="L8" s="578">
        <v>119319881.4078348</v>
      </c>
      <c r="M8" s="372">
        <v>0</v>
      </c>
    </row>
    <row r="9" spans="1:13" x14ac:dyDescent="0.2">
      <c r="B9" s="358">
        <f t="shared" ref="B9:B21" si="0">B8+1</f>
        <v>3</v>
      </c>
      <c r="D9" s="369" t="s">
        <v>114</v>
      </c>
      <c r="E9" s="373"/>
      <c r="F9" s="371"/>
      <c r="G9" s="374">
        <f t="shared" ref="G9:L9" si="1">G8/$F8</f>
        <v>0.54424151574123025</v>
      </c>
      <c r="H9" s="375">
        <f t="shared" si="1"/>
        <v>0.19478709800357868</v>
      </c>
      <c r="I9" s="375">
        <f t="shared" si="1"/>
        <v>7.1893330194112703E-2</v>
      </c>
      <c r="J9" s="375">
        <f t="shared" si="1"/>
        <v>7.7913245737955328E-2</v>
      </c>
      <c r="K9" s="375">
        <f t="shared" si="1"/>
        <v>6.5672920039369599E-3</v>
      </c>
      <c r="L9" s="375">
        <f t="shared" si="1"/>
        <v>0.10459751831918596</v>
      </c>
      <c r="M9" s="376">
        <f>M8/$F8</f>
        <v>0</v>
      </c>
    </row>
    <row r="10" spans="1:13" x14ac:dyDescent="0.2">
      <c r="B10" s="358">
        <f t="shared" si="0"/>
        <v>4</v>
      </c>
      <c r="D10" s="369"/>
      <c r="E10" s="373"/>
      <c r="F10" s="371"/>
      <c r="G10" s="377"/>
      <c r="H10" s="378"/>
      <c r="I10" s="378"/>
      <c r="J10" s="378"/>
      <c r="K10" s="378"/>
      <c r="L10" s="378"/>
      <c r="M10" s="379"/>
    </row>
    <row r="11" spans="1:13" x14ac:dyDescent="0.2">
      <c r="B11" s="358">
        <f t="shared" si="0"/>
        <v>5</v>
      </c>
      <c r="D11" s="369" t="s">
        <v>302</v>
      </c>
      <c r="E11" s="370" t="s">
        <v>301</v>
      </c>
      <c r="F11" s="371">
        <f>SUM(G11:M11)</f>
        <v>953115343.37899733</v>
      </c>
      <c r="G11" s="579">
        <v>620844874.32387149</v>
      </c>
      <c r="H11" s="579">
        <v>222166912.14539161</v>
      </c>
      <c r="I11" s="579">
        <v>62517991.156948172</v>
      </c>
      <c r="J11" s="579">
        <v>19992939.502740223</v>
      </c>
      <c r="K11" s="579">
        <v>5773170.4876905456</v>
      </c>
      <c r="L11" s="579">
        <v>21819455.762355208</v>
      </c>
      <c r="M11" s="372"/>
    </row>
    <row r="12" spans="1:13" x14ac:dyDescent="0.2">
      <c r="B12" s="358">
        <f t="shared" si="0"/>
        <v>6</v>
      </c>
      <c r="D12" s="369" t="s">
        <v>114</v>
      </c>
      <c r="E12" s="373"/>
      <c r="F12" s="371"/>
      <c r="G12" s="374">
        <f t="shared" ref="G12:M12" si="2">G11/$F11</f>
        <v>0.65138482832816846</v>
      </c>
      <c r="H12" s="375">
        <f t="shared" si="2"/>
        <v>0.23309551534210171</v>
      </c>
      <c r="I12" s="375">
        <f t="shared" si="2"/>
        <v>6.5593311020792661E-2</v>
      </c>
      <c r="J12" s="375">
        <f t="shared" si="2"/>
        <v>2.0976411345830386E-2</v>
      </c>
      <c r="K12" s="375">
        <f t="shared" si="2"/>
        <v>6.0571582734398376E-3</v>
      </c>
      <c r="L12" s="375">
        <f t="shared" si="2"/>
        <v>2.2892775689666876E-2</v>
      </c>
      <c r="M12" s="376">
        <f t="shared" si="2"/>
        <v>0</v>
      </c>
    </row>
    <row r="13" spans="1:13" x14ac:dyDescent="0.2">
      <c r="B13" s="358">
        <f t="shared" si="0"/>
        <v>7</v>
      </c>
      <c r="D13" s="369"/>
      <c r="E13" s="373"/>
      <c r="F13" s="371"/>
      <c r="G13" s="377"/>
      <c r="H13" s="378"/>
      <c r="I13" s="378"/>
      <c r="J13" s="378"/>
      <c r="K13" s="378"/>
      <c r="L13" s="378"/>
      <c r="M13" s="379"/>
    </row>
    <row r="14" spans="1:13" x14ac:dyDescent="0.2">
      <c r="B14" s="358">
        <f t="shared" si="0"/>
        <v>8</v>
      </c>
      <c r="D14" s="369" t="s">
        <v>303</v>
      </c>
      <c r="E14" s="370" t="s">
        <v>301</v>
      </c>
      <c r="F14" s="371">
        <f t="shared" ref="F14:F17" si="3">SUM(G14:M14)</f>
        <v>716143122.74986231</v>
      </c>
      <c r="G14" s="579">
        <v>424612257.90986878</v>
      </c>
      <c r="H14" s="579">
        <v>146721274.39194626</v>
      </c>
      <c r="I14" s="579">
        <v>44979557.172003679</v>
      </c>
      <c r="J14" s="579">
        <v>41765772.219842479</v>
      </c>
      <c r="K14" s="579">
        <v>4315203.25819562</v>
      </c>
      <c r="L14" s="579">
        <v>53749057.798005626</v>
      </c>
      <c r="M14" s="379">
        <v>0</v>
      </c>
    </row>
    <row r="15" spans="1:13" x14ac:dyDescent="0.2">
      <c r="B15" s="358">
        <f t="shared" si="0"/>
        <v>9</v>
      </c>
      <c r="D15" s="369" t="s">
        <v>114</v>
      </c>
      <c r="E15" s="373"/>
      <c r="F15" s="371"/>
      <c r="G15" s="374">
        <f t="shared" ref="G15:M15" si="4">G14/$F14</f>
        <v>0.5929153606606361</v>
      </c>
      <c r="H15" s="375">
        <f t="shared" si="4"/>
        <v>0.20487702769323909</v>
      </c>
      <c r="I15" s="375">
        <f t="shared" si="4"/>
        <v>6.2808055740715865E-2</v>
      </c>
      <c r="J15" s="375">
        <f t="shared" si="4"/>
        <v>5.8320426312926575E-2</v>
      </c>
      <c r="K15" s="375">
        <f t="shared" si="4"/>
        <v>6.0256157199778818E-3</v>
      </c>
      <c r="L15" s="375">
        <f t="shared" si="4"/>
        <v>7.5053513872504696E-2</v>
      </c>
      <c r="M15" s="376">
        <f t="shared" si="4"/>
        <v>0</v>
      </c>
    </row>
    <row r="16" spans="1:13" x14ac:dyDescent="0.2">
      <c r="B16" s="358">
        <f t="shared" si="0"/>
        <v>10</v>
      </c>
      <c r="D16" s="369"/>
      <c r="E16" s="373"/>
      <c r="F16" s="371"/>
      <c r="G16" s="377"/>
      <c r="H16" s="378"/>
      <c r="I16" s="378"/>
      <c r="J16" s="378"/>
      <c r="K16" s="378"/>
      <c r="L16" s="378"/>
      <c r="M16" s="379"/>
    </row>
    <row r="17" spans="2:14" x14ac:dyDescent="0.2">
      <c r="B17" s="358">
        <f t="shared" si="0"/>
        <v>11</v>
      </c>
      <c r="D17" s="369" t="s">
        <v>304</v>
      </c>
      <c r="E17" s="370" t="s">
        <v>301</v>
      </c>
      <c r="F17" s="371">
        <f t="shared" si="3"/>
        <v>633843859.46692252</v>
      </c>
      <c r="G17" s="579">
        <v>424612257.90986878</v>
      </c>
      <c r="H17" s="579">
        <v>146697982.93194625</v>
      </c>
      <c r="I17" s="579">
        <v>36289085.62542785</v>
      </c>
      <c r="J17" s="579">
        <v>11243304.220912216</v>
      </c>
      <c r="K17" s="579">
        <v>3670961.1381956204</v>
      </c>
      <c r="L17" s="579">
        <v>11330267.640571874</v>
      </c>
      <c r="M17" s="372"/>
    </row>
    <row r="18" spans="2:14" x14ac:dyDescent="0.2">
      <c r="B18" s="358">
        <f t="shared" si="0"/>
        <v>12</v>
      </c>
      <c r="D18" s="369" t="s">
        <v>114</v>
      </c>
      <c r="E18" s="373"/>
      <c r="F18" s="371"/>
      <c r="G18" s="374">
        <f t="shared" ref="G18:M18" si="5">G17/$F17</f>
        <v>0.66990040459960853</v>
      </c>
      <c r="H18" s="375">
        <f t="shared" si="5"/>
        <v>0.23144183025662293</v>
      </c>
      <c r="I18" s="375">
        <f t="shared" si="5"/>
        <v>5.7252405436171327E-2</v>
      </c>
      <c r="J18" s="375">
        <f t="shared" si="5"/>
        <v>1.7738286887196631E-2</v>
      </c>
      <c r="K18" s="375">
        <f t="shared" si="5"/>
        <v>5.7915858667195808E-3</v>
      </c>
      <c r="L18" s="375">
        <f t="shared" si="5"/>
        <v>1.7875486953681137E-2</v>
      </c>
      <c r="M18" s="376">
        <f t="shared" si="5"/>
        <v>0</v>
      </c>
    </row>
    <row r="19" spans="2:14" x14ac:dyDescent="0.2">
      <c r="B19" s="358">
        <f t="shared" si="0"/>
        <v>13</v>
      </c>
      <c r="D19" s="369"/>
      <c r="E19" s="373"/>
      <c r="F19" s="371"/>
      <c r="G19" s="377"/>
      <c r="H19" s="378"/>
      <c r="I19" s="378"/>
      <c r="J19" s="378"/>
      <c r="K19" s="378"/>
      <c r="L19" s="378"/>
      <c r="M19" s="379"/>
    </row>
    <row r="20" spans="2:14" x14ac:dyDescent="0.2">
      <c r="B20" s="358">
        <f t="shared" si="0"/>
        <v>14</v>
      </c>
      <c r="D20" s="369" t="s">
        <v>305</v>
      </c>
      <c r="E20" s="370" t="s">
        <v>301</v>
      </c>
      <c r="F20" s="371">
        <f>SUM(G20:M20)</f>
        <v>9513986.6299762093</v>
      </c>
      <c r="G20" s="579">
        <v>6800522.7102754265</v>
      </c>
      <c r="H20" s="579">
        <v>2215708.7608185471</v>
      </c>
      <c r="I20" s="579">
        <v>486433.94146557047</v>
      </c>
      <c r="J20" s="579">
        <v>8063.8863333333338</v>
      </c>
      <c r="K20" s="579">
        <v>3257.331083333333</v>
      </c>
      <c r="L20" s="579">
        <v>0</v>
      </c>
      <c r="M20" s="372"/>
    </row>
    <row r="21" spans="2:14" x14ac:dyDescent="0.2">
      <c r="B21" s="358">
        <f t="shared" si="0"/>
        <v>15</v>
      </c>
      <c r="D21" s="380" t="s">
        <v>114</v>
      </c>
      <c r="E21" s="381"/>
      <c r="F21" s="382"/>
      <c r="G21" s="383">
        <f t="shared" ref="G21:M21" si="6">G20/$F20</f>
        <v>0.71479212392927571</v>
      </c>
      <c r="H21" s="384">
        <f t="shared" si="6"/>
        <v>0.23288962314046133</v>
      </c>
      <c r="I21" s="384">
        <f t="shared" si="6"/>
        <v>5.1128297777183952E-2</v>
      </c>
      <c r="J21" s="384">
        <f t="shared" si="6"/>
        <v>8.4758226461303097E-4</v>
      </c>
      <c r="K21" s="384">
        <f t="shared" si="6"/>
        <v>3.4237288846615484E-4</v>
      </c>
      <c r="L21" s="384">
        <f t="shared" si="6"/>
        <v>0</v>
      </c>
      <c r="M21" s="385">
        <f t="shared" si="6"/>
        <v>0</v>
      </c>
    </row>
    <row r="22" spans="2:14" x14ac:dyDescent="0.2">
      <c r="D22" s="386"/>
      <c r="E22" s="386"/>
      <c r="F22" s="386"/>
      <c r="G22" s="387"/>
      <c r="H22" s="387"/>
      <c r="I22" s="387"/>
      <c r="J22" s="387"/>
      <c r="K22" s="387"/>
      <c r="L22" s="387"/>
      <c r="M22" s="388"/>
      <c r="N22" s="388"/>
    </row>
    <row r="23" spans="2:14" x14ac:dyDescent="0.2">
      <c r="B23" s="358">
        <f>B21+1</f>
        <v>16</v>
      </c>
      <c r="D23" s="389" t="s">
        <v>306</v>
      </c>
      <c r="E23" s="386"/>
      <c r="F23" s="386"/>
      <c r="G23" s="386"/>
      <c r="H23" s="386"/>
      <c r="I23" s="386"/>
      <c r="J23" s="386"/>
      <c r="K23" s="386"/>
      <c r="L23" s="386"/>
    </row>
    <row r="24" spans="2:14" x14ac:dyDescent="0.2">
      <c r="B24" s="358">
        <f>B23+1</f>
        <v>17</v>
      </c>
      <c r="D24" s="390" t="s">
        <v>8</v>
      </c>
      <c r="E24" s="390" t="s">
        <v>307</v>
      </c>
      <c r="F24" s="365" t="s">
        <v>10</v>
      </c>
      <c r="G24" s="391" t="s">
        <v>302</v>
      </c>
      <c r="H24" s="391" t="s">
        <v>308</v>
      </c>
      <c r="I24" s="391" t="s">
        <v>309</v>
      </c>
      <c r="J24" s="392" t="s">
        <v>310</v>
      </c>
      <c r="K24" s="386"/>
      <c r="L24" s="386"/>
    </row>
    <row r="25" spans="2:14" x14ac:dyDescent="0.2">
      <c r="B25" s="358">
        <f t="shared" ref="B25:B29" si="7">B24+1</f>
        <v>18</v>
      </c>
      <c r="D25" s="393" t="s">
        <v>311</v>
      </c>
      <c r="E25" s="393" t="s">
        <v>312</v>
      </c>
      <c r="F25" s="394">
        <f>SUM(G25:J25)</f>
        <v>1</v>
      </c>
      <c r="G25" s="580">
        <v>0.27745620077450889</v>
      </c>
      <c r="H25" s="580">
        <v>0.42662186752804077</v>
      </c>
      <c r="I25" s="580">
        <v>0.29592193169745035</v>
      </c>
      <c r="J25" s="581">
        <v>0</v>
      </c>
      <c r="K25" s="386"/>
      <c r="L25" s="386"/>
    </row>
    <row r="26" spans="2:14" x14ac:dyDescent="0.2">
      <c r="B26" s="358">
        <f t="shared" si="7"/>
        <v>19</v>
      </c>
      <c r="D26" s="373" t="s">
        <v>313</v>
      </c>
      <c r="E26" s="373" t="s">
        <v>314</v>
      </c>
      <c r="F26" s="395">
        <f t="shared" ref="F26:F29" si="8">SUM(G26:J26)</f>
        <v>1</v>
      </c>
      <c r="G26" s="582"/>
      <c r="H26" s="583">
        <v>9.2976695787655078E-2</v>
      </c>
      <c r="I26" s="583">
        <v>0.69702330421234493</v>
      </c>
      <c r="J26" s="584">
        <v>0.20999999999999996</v>
      </c>
      <c r="K26" s="386"/>
      <c r="L26" s="386"/>
    </row>
    <row r="27" spans="2:14" x14ac:dyDescent="0.2">
      <c r="B27" s="358">
        <f t="shared" si="7"/>
        <v>20</v>
      </c>
      <c r="D27" s="373" t="s">
        <v>315</v>
      </c>
      <c r="E27" s="373" t="s">
        <v>316</v>
      </c>
      <c r="F27" s="395">
        <f t="shared" si="8"/>
        <v>1</v>
      </c>
      <c r="G27" s="582"/>
      <c r="H27" s="583">
        <v>9.2976695787655078E-2</v>
      </c>
      <c r="I27" s="583">
        <v>0.69702330421234493</v>
      </c>
      <c r="J27" s="584">
        <v>0.20999999999999996</v>
      </c>
      <c r="K27" s="386"/>
      <c r="L27" s="386"/>
    </row>
    <row r="28" spans="2:14" x14ac:dyDescent="0.2">
      <c r="B28" s="358">
        <f t="shared" si="7"/>
        <v>21</v>
      </c>
      <c r="D28" s="373" t="s">
        <v>317</v>
      </c>
      <c r="E28" s="373" t="s">
        <v>318</v>
      </c>
      <c r="F28" s="395">
        <f t="shared" si="8"/>
        <v>0</v>
      </c>
      <c r="G28" s="582"/>
      <c r="H28" s="582"/>
      <c r="I28" s="585"/>
      <c r="J28" s="584"/>
      <c r="K28" s="386"/>
      <c r="L28" s="386"/>
    </row>
    <row r="29" spans="2:14" x14ac:dyDescent="0.2">
      <c r="B29" s="358">
        <f t="shared" si="7"/>
        <v>22</v>
      </c>
      <c r="D29" s="381" t="s">
        <v>319</v>
      </c>
      <c r="E29" s="381" t="s">
        <v>320</v>
      </c>
      <c r="F29" s="396">
        <f t="shared" si="8"/>
        <v>1</v>
      </c>
      <c r="G29" s="586"/>
      <c r="H29" s="587">
        <v>1</v>
      </c>
      <c r="I29" s="587"/>
      <c r="J29" s="588">
        <v>0</v>
      </c>
      <c r="K29" s="386"/>
      <c r="L29" s="386"/>
    </row>
    <row r="30" spans="2:14" x14ac:dyDescent="0.2">
      <c r="D30" s="397"/>
      <c r="E30" s="397"/>
      <c r="F30" s="398"/>
      <c r="G30" s="397"/>
      <c r="H30" s="397"/>
      <c r="I30" s="397"/>
      <c r="J30" s="397"/>
      <c r="K30" s="386"/>
      <c r="L30" s="386"/>
    </row>
    <row r="31" spans="2:14" x14ac:dyDescent="0.2">
      <c r="B31" s="358">
        <f>B29+1</f>
        <v>23</v>
      </c>
      <c r="D31" s="399" t="s">
        <v>321</v>
      </c>
      <c r="E31" s="397"/>
      <c r="F31" s="386"/>
      <c r="G31" s="386"/>
      <c r="H31" s="386"/>
      <c r="I31" s="386"/>
      <c r="J31" s="386"/>
      <c r="K31" s="386"/>
      <c r="L31" s="386"/>
    </row>
    <row r="32" spans="2:14" x14ac:dyDescent="0.2">
      <c r="B32" s="358">
        <f>B31+1</f>
        <v>24</v>
      </c>
      <c r="D32" s="390" t="s">
        <v>8</v>
      </c>
      <c r="E32" s="390" t="s">
        <v>307</v>
      </c>
      <c r="F32" s="365" t="s">
        <v>10</v>
      </c>
      <c r="G32" s="400" t="s">
        <v>302</v>
      </c>
      <c r="H32" s="400" t="s">
        <v>308</v>
      </c>
      <c r="I32" s="400" t="s">
        <v>309</v>
      </c>
      <c r="J32" s="401" t="s">
        <v>310</v>
      </c>
      <c r="K32" s="386"/>
      <c r="L32" s="386"/>
    </row>
    <row r="33" spans="2:13" x14ac:dyDescent="0.2">
      <c r="B33" s="358">
        <f t="shared" ref="B33:B38" si="9">B32+1</f>
        <v>25</v>
      </c>
      <c r="D33" s="373" t="s">
        <v>311</v>
      </c>
      <c r="E33" s="373" t="s">
        <v>312</v>
      </c>
      <c r="F33" s="589">
        <v>120331553.95709854</v>
      </c>
      <c r="G33" s="402">
        <f>G25*F33</f>
        <v>33386735.794229385</v>
      </c>
      <c r="H33" s="402">
        <f>H25*F33</f>
        <v>51336072.271728583</v>
      </c>
      <c r="I33" s="402">
        <f>I25*F33</f>
        <v>35608745.891140573</v>
      </c>
      <c r="J33" s="402">
        <f>J25*F33</f>
        <v>0</v>
      </c>
      <c r="K33" s="386"/>
      <c r="L33" s="386"/>
    </row>
    <row r="34" spans="2:13" x14ac:dyDescent="0.2">
      <c r="B34" s="358">
        <f t="shared" si="9"/>
        <v>26</v>
      </c>
      <c r="D34" s="373" t="s">
        <v>313</v>
      </c>
      <c r="E34" s="373" t="s">
        <v>314</v>
      </c>
      <c r="F34" s="589">
        <v>6844028.2941000005</v>
      </c>
      <c r="G34" s="402">
        <f t="shared" ref="G34:G37" si="10">G26*F34</f>
        <v>0</v>
      </c>
      <c r="H34" s="402">
        <f t="shared" ref="H34:H37" si="11">H26*F34</f>
        <v>636335.13666263968</v>
      </c>
      <c r="I34" s="402">
        <f t="shared" ref="I34:I37" si="12">I26*F34</f>
        <v>4770447.2156763608</v>
      </c>
      <c r="J34" s="402">
        <f t="shared" ref="J34:J37" si="13">J26*F34</f>
        <v>1437245.9417609998</v>
      </c>
      <c r="K34" s="386"/>
      <c r="L34" s="386"/>
    </row>
    <row r="35" spans="2:13" x14ac:dyDescent="0.2">
      <c r="B35" s="358">
        <f t="shared" si="9"/>
        <v>27</v>
      </c>
      <c r="D35" s="373" t="s">
        <v>315</v>
      </c>
      <c r="E35" s="373" t="s">
        <v>316</v>
      </c>
      <c r="F35" s="589">
        <v>521597.32604999997</v>
      </c>
      <c r="G35" s="402">
        <f t="shared" si="10"/>
        <v>0</v>
      </c>
      <c r="H35" s="402">
        <f t="shared" si="11"/>
        <v>48496.395907805185</v>
      </c>
      <c r="I35" s="402">
        <f t="shared" si="12"/>
        <v>363565.49167169479</v>
      </c>
      <c r="J35" s="402">
        <f t="shared" si="13"/>
        <v>109535.43847049998</v>
      </c>
      <c r="K35" s="386"/>
      <c r="L35" s="386"/>
    </row>
    <row r="36" spans="2:13" x14ac:dyDescent="0.2">
      <c r="B36" s="358">
        <f t="shared" si="9"/>
        <v>28</v>
      </c>
      <c r="D36" s="373" t="s">
        <v>317</v>
      </c>
      <c r="E36" s="373" t="s">
        <v>318</v>
      </c>
      <c r="F36" s="589"/>
      <c r="G36" s="402">
        <f t="shared" si="10"/>
        <v>0</v>
      </c>
      <c r="H36" s="402">
        <f t="shared" si="11"/>
        <v>0</v>
      </c>
      <c r="I36" s="402">
        <f t="shared" si="12"/>
        <v>0</v>
      </c>
      <c r="J36" s="402">
        <f t="shared" si="13"/>
        <v>0</v>
      </c>
      <c r="K36" s="386"/>
      <c r="L36" s="386"/>
    </row>
    <row r="37" spans="2:13" x14ac:dyDescent="0.2">
      <c r="B37" s="358">
        <f t="shared" si="9"/>
        <v>29</v>
      </c>
      <c r="D37" s="381" t="s">
        <v>322</v>
      </c>
      <c r="E37" s="381" t="s">
        <v>320</v>
      </c>
      <c r="F37" s="589">
        <v>5438883.0993599985</v>
      </c>
      <c r="G37" s="402">
        <f t="shared" si="10"/>
        <v>0</v>
      </c>
      <c r="H37" s="402">
        <f t="shared" si="11"/>
        <v>5438883.0993599985</v>
      </c>
      <c r="I37" s="402">
        <f t="shared" si="12"/>
        <v>0</v>
      </c>
      <c r="J37" s="402">
        <f t="shared" si="13"/>
        <v>0</v>
      </c>
      <c r="K37" s="386"/>
      <c r="L37" s="386"/>
    </row>
    <row r="38" spans="2:13" x14ac:dyDescent="0.2">
      <c r="B38" s="358">
        <f t="shared" si="9"/>
        <v>30</v>
      </c>
      <c r="D38" s="403" t="s">
        <v>10</v>
      </c>
      <c r="E38" s="403"/>
      <c r="F38" s="404">
        <f>SUM(F33:F37)</f>
        <v>133136062.67660855</v>
      </c>
      <c r="G38" s="405">
        <f>SUM(G33:G37)</f>
        <v>33386735.794229385</v>
      </c>
      <c r="H38" s="405">
        <f t="shared" ref="H38:J38" si="14">SUM(H33:H37)</f>
        <v>57459786.903659023</v>
      </c>
      <c r="I38" s="405">
        <f t="shared" si="14"/>
        <v>40742758.598488629</v>
      </c>
      <c r="J38" s="406">
        <f t="shared" si="14"/>
        <v>1546781.3802314999</v>
      </c>
      <c r="K38" s="386"/>
      <c r="L38" s="386"/>
    </row>
    <row r="39" spans="2:13" x14ac:dyDescent="0.2">
      <c r="D39" s="397"/>
      <c r="E39" s="397"/>
      <c r="F39" s="386"/>
      <c r="G39" s="386"/>
      <c r="H39" s="386"/>
      <c r="I39" s="386"/>
      <c r="J39" s="386"/>
      <c r="K39" s="386"/>
      <c r="L39" s="386"/>
    </row>
    <row r="40" spans="2:13" ht="33.75" x14ac:dyDescent="0.2">
      <c r="B40" s="358">
        <f>B38+1</f>
        <v>31</v>
      </c>
      <c r="D40" s="407" t="s">
        <v>8</v>
      </c>
      <c r="E40" s="408"/>
      <c r="F40" s="365" t="s">
        <v>10</v>
      </c>
      <c r="G40" s="366" t="s">
        <v>293</v>
      </c>
      <c r="H40" s="367" t="s">
        <v>294</v>
      </c>
      <c r="I40" s="367" t="s">
        <v>295</v>
      </c>
      <c r="J40" s="367" t="s">
        <v>296</v>
      </c>
      <c r="K40" s="367" t="s">
        <v>297</v>
      </c>
      <c r="L40" s="367" t="s">
        <v>298</v>
      </c>
      <c r="M40" s="368" t="s">
        <v>299</v>
      </c>
    </row>
    <row r="41" spans="2:13" x14ac:dyDescent="0.2">
      <c r="B41" s="358">
        <f>B40+1</f>
        <v>32</v>
      </c>
      <c r="D41" s="369"/>
      <c r="E41" s="397"/>
      <c r="F41" s="373"/>
      <c r="G41" s="397"/>
      <c r="H41" s="397"/>
      <c r="I41" s="397"/>
      <c r="J41" s="397"/>
      <c r="K41" s="397"/>
      <c r="L41" s="397"/>
      <c r="M41" s="409"/>
    </row>
    <row r="42" spans="2:13" x14ac:dyDescent="0.2">
      <c r="B42" s="358">
        <f t="shared" ref="B42:B47" si="15">B41+1</f>
        <v>33</v>
      </c>
      <c r="D42" s="369" t="s">
        <v>302</v>
      </c>
      <c r="E42" s="397"/>
      <c r="F42" s="410">
        <f>G38</f>
        <v>33386735.794229385</v>
      </c>
      <c r="G42" s="402">
        <f>$F42*G12</f>
        <v>21747613.163762026</v>
      </c>
      <c r="H42" s="402">
        <f t="shared" ref="H42:M42" si="16">$F42*H12</f>
        <v>7782298.3855464915</v>
      </c>
      <c r="I42" s="402">
        <f t="shared" si="16"/>
        <v>2189946.5449199192</v>
      </c>
      <c r="J42" s="402">
        <f t="shared" si="16"/>
        <v>700333.90351431468</v>
      </c>
      <c r="K42" s="402">
        <f t="shared" si="16"/>
        <v>202228.74293916649</v>
      </c>
      <c r="L42" s="402">
        <f t="shared" si="16"/>
        <v>764315.05354746536</v>
      </c>
      <c r="M42" s="411">
        <f t="shared" si="16"/>
        <v>0</v>
      </c>
    </row>
    <row r="43" spans="2:13" x14ac:dyDescent="0.2">
      <c r="B43" s="358">
        <f t="shared" si="15"/>
        <v>34</v>
      </c>
      <c r="D43" s="369" t="s">
        <v>308</v>
      </c>
      <c r="E43" s="397"/>
      <c r="F43" s="410">
        <f>H38</f>
        <v>57459786.903659023</v>
      </c>
      <c r="G43" s="402">
        <f t="shared" ref="G43:M43" si="17">$F43*G18</f>
        <v>38492334.494968466</v>
      </c>
      <c r="H43" s="402">
        <f t="shared" si="17"/>
        <v>13298598.247138377</v>
      </c>
      <c r="I43" s="402">
        <f t="shared" si="17"/>
        <v>3289711.0160842938</v>
      </c>
      <c r="J43" s="402">
        <f t="shared" si="17"/>
        <v>1019238.1845742876</v>
      </c>
      <c r="K43" s="402">
        <f t="shared" si="17"/>
        <v>332783.28973595047</v>
      </c>
      <c r="L43" s="402">
        <f t="shared" si="17"/>
        <v>1027121.6711576551</v>
      </c>
      <c r="M43" s="411">
        <f t="shared" si="17"/>
        <v>0</v>
      </c>
    </row>
    <row r="44" spans="2:13" x14ac:dyDescent="0.2">
      <c r="B44" s="358">
        <f t="shared" si="15"/>
        <v>35</v>
      </c>
      <c r="D44" s="369" t="s">
        <v>309</v>
      </c>
      <c r="E44" s="397"/>
      <c r="F44" s="410">
        <f>I38</f>
        <v>40742758.598488629</v>
      </c>
      <c r="G44" s="402">
        <f t="shared" ref="G44:M44" si="18">$F44*G21</f>
        <v>29122602.953351449</v>
      </c>
      <c r="H44" s="402">
        <f t="shared" si="18"/>
        <v>9488565.6957048066</v>
      </c>
      <c r="I44" s="402">
        <f t="shared" si="18"/>
        <v>2083107.8938874486</v>
      </c>
      <c r="J44" s="402">
        <f t="shared" si="18"/>
        <v>34532.839599489031</v>
      </c>
      <c r="K44" s="402">
        <f t="shared" si="18"/>
        <v>13949.215945443819</v>
      </c>
      <c r="L44" s="402">
        <f t="shared" si="18"/>
        <v>0</v>
      </c>
      <c r="M44" s="411">
        <f t="shared" si="18"/>
        <v>0</v>
      </c>
    </row>
    <row r="45" spans="2:13" x14ac:dyDescent="0.2">
      <c r="B45" s="358">
        <f t="shared" si="15"/>
        <v>36</v>
      </c>
      <c r="D45" s="369" t="s">
        <v>310</v>
      </c>
      <c r="E45" s="397"/>
      <c r="F45" s="410">
        <f>J38</f>
        <v>1546781.3802314999</v>
      </c>
      <c r="G45" s="402">
        <f t="shared" ref="G45:L45" si="19">$F45*G9</f>
        <v>841822.64289750368</v>
      </c>
      <c r="H45" s="402">
        <f t="shared" si="19"/>
        <v>301293.05630126386</v>
      </c>
      <c r="I45" s="402">
        <f t="shared" si="19"/>
        <v>111203.26450708862</v>
      </c>
      <c r="J45" s="402">
        <f t="shared" si="19"/>
        <v>120514.75778087057</v>
      </c>
      <c r="K45" s="402">
        <f t="shared" si="19"/>
        <v>10158.164990232905</v>
      </c>
      <c r="L45" s="402">
        <f t="shared" si="19"/>
        <v>161789.49375454005</v>
      </c>
      <c r="M45" s="411">
        <f>$F45*M9</f>
        <v>0</v>
      </c>
    </row>
    <row r="46" spans="2:13" x14ac:dyDescent="0.2">
      <c r="B46" s="358">
        <f t="shared" si="15"/>
        <v>37</v>
      </c>
      <c r="D46" s="369"/>
      <c r="E46" s="397"/>
      <c r="F46" s="410"/>
      <c r="G46" s="402"/>
      <c r="H46" s="402"/>
      <c r="I46" s="402"/>
      <c r="J46" s="402"/>
      <c r="K46" s="402"/>
      <c r="L46" s="402"/>
      <c r="M46" s="411"/>
    </row>
    <row r="47" spans="2:13" x14ac:dyDescent="0.2">
      <c r="B47" s="358">
        <f t="shared" si="15"/>
        <v>38</v>
      </c>
      <c r="D47" s="412" t="s">
        <v>10</v>
      </c>
      <c r="E47" s="413"/>
      <c r="F47" s="414">
        <f>SUM(F42:F45)</f>
        <v>133136062.67660853</v>
      </c>
      <c r="G47" s="415">
        <f t="shared" ref="G47:M47" si="20">SUM(G42:G45)</f>
        <v>90204373.254979447</v>
      </c>
      <c r="H47" s="415">
        <f t="shared" si="20"/>
        <v>30870755.384690937</v>
      </c>
      <c r="I47" s="415">
        <f t="shared" si="20"/>
        <v>7673968.71939875</v>
      </c>
      <c r="J47" s="415">
        <f t="shared" si="20"/>
        <v>1874619.685468962</v>
      </c>
      <c r="K47" s="415">
        <f t="shared" si="20"/>
        <v>559119.41361079377</v>
      </c>
      <c r="L47" s="415">
        <f t="shared" si="20"/>
        <v>1953226.2184596607</v>
      </c>
      <c r="M47" s="416">
        <f t="shared" si="20"/>
        <v>0</v>
      </c>
    </row>
    <row r="48" spans="2:13" x14ac:dyDescent="0.2">
      <c r="D48" s="417"/>
      <c r="E48" s="397"/>
      <c r="F48" s="378"/>
      <c r="G48" s="378"/>
      <c r="H48" s="378"/>
      <c r="I48" s="378"/>
      <c r="J48" s="378"/>
      <c r="K48" s="378"/>
      <c r="L48" s="378"/>
      <c r="M48" s="418"/>
    </row>
    <row r="49" spans="2:13" x14ac:dyDescent="0.2">
      <c r="B49" s="358">
        <f>B47+1</f>
        <v>39</v>
      </c>
      <c r="D49" s="412" t="s">
        <v>302</v>
      </c>
      <c r="E49" s="413"/>
      <c r="F49" s="419">
        <f>SUM(G49:M49)</f>
        <v>953115343.37899733</v>
      </c>
      <c r="G49" s="419">
        <f>G11</f>
        <v>620844874.32387149</v>
      </c>
      <c r="H49" s="419">
        <f t="shared" ref="H49:M49" si="21">H11</f>
        <v>222166912.14539161</v>
      </c>
      <c r="I49" s="419">
        <f t="shared" si="21"/>
        <v>62517991.156948172</v>
      </c>
      <c r="J49" s="419">
        <f t="shared" si="21"/>
        <v>19992939.502740223</v>
      </c>
      <c r="K49" s="419">
        <f t="shared" si="21"/>
        <v>5773170.4876905456</v>
      </c>
      <c r="L49" s="419">
        <f t="shared" si="21"/>
        <v>21819455.762355208</v>
      </c>
      <c r="M49" s="420">
        <f t="shared" si="21"/>
        <v>0</v>
      </c>
    </row>
    <row r="50" spans="2:13" x14ac:dyDescent="0.2">
      <c r="D50" s="397"/>
      <c r="E50" s="397"/>
      <c r="F50" s="378"/>
      <c r="G50" s="378"/>
      <c r="H50" s="378"/>
      <c r="I50" s="378"/>
      <c r="J50" s="378"/>
      <c r="K50" s="378"/>
      <c r="L50" s="378"/>
      <c r="M50" s="418"/>
    </row>
    <row r="51" spans="2:13" x14ac:dyDescent="0.2">
      <c r="B51" s="358">
        <f>B49+1</f>
        <v>40</v>
      </c>
      <c r="D51" s="399" t="s">
        <v>323</v>
      </c>
      <c r="E51" s="397"/>
      <c r="F51" s="378"/>
      <c r="G51" s="378"/>
      <c r="H51" s="378"/>
      <c r="I51" s="378"/>
      <c r="J51" s="378"/>
      <c r="K51" s="378"/>
      <c r="L51" s="378"/>
      <c r="M51" s="418"/>
    </row>
    <row r="52" spans="2:13" x14ac:dyDescent="0.2">
      <c r="B52" s="358">
        <f>B51+1</f>
        <v>41</v>
      </c>
      <c r="D52" s="421" t="s">
        <v>324</v>
      </c>
      <c r="E52" s="417"/>
      <c r="F52" s="422"/>
      <c r="G52" s="423">
        <f>ROUND(SUM(G42:G44)/G49,5)</f>
        <v>0.14394000000000001</v>
      </c>
      <c r="H52" s="423">
        <f>ROUND(SUM(H42:H44)/H49,5)</f>
        <v>0.1376</v>
      </c>
      <c r="I52" s="423">
        <f t="shared" ref="I52:J52" si="22">ROUND(SUM(I42:I44)/I49,5)</f>
        <v>0.12096999999999999</v>
      </c>
      <c r="J52" s="423">
        <f t="shared" si="22"/>
        <v>8.7739999999999999E-2</v>
      </c>
      <c r="K52" s="423">
        <f>ROUND(SUM(K42:K44)/K49,5)</f>
        <v>9.5089999999999994E-2</v>
      </c>
      <c r="L52" s="423">
        <f>ROUND(SUM(L42:L44)/L49,5)</f>
        <v>8.2100000000000006E-2</v>
      </c>
      <c r="M52" s="424"/>
    </row>
    <row r="53" spans="2:13" x14ac:dyDescent="0.2">
      <c r="B53" s="358">
        <f t="shared" ref="B53:B54" si="23">B52+1</f>
        <v>42</v>
      </c>
      <c r="D53" s="369" t="s">
        <v>325</v>
      </c>
      <c r="E53" s="397"/>
      <c r="F53" s="425"/>
      <c r="G53" s="426">
        <f>ROUND($F$45/$F$8,5)</f>
        <v>1.3600000000000001E-3</v>
      </c>
      <c r="H53" s="426">
        <f t="shared" ref="H53:L53" si="24">ROUND($F$45/$F$8,5)</f>
        <v>1.3600000000000001E-3</v>
      </c>
      <c r="I53" s="426">
        <f t="shared" si="24"/>
        <v>1.3600000000000001E-3</v>
      </c>
      <c r="J53" s="426">
        <f t="shared" si="24"/>
        <v>1.3600000000000001E-3</v>
      </c>
      <c r="K53" s="426">
        <f t="shared" si="24"/>
        <v>1.3600000000000001E-3</v>
      </c>
      <c r="L53" s="426">
        <f t="shared" si="24"/>
        <v>1.3600000000000001E-3</v>
      </c>
      <c r="M53" s="427"/>
    </row>
    <row r="54" spans="2:13" x14ac:dyDescent="0.2">
      <c r="B54" s="358">
        <f t="shared" si="23"/>
        <v>43</v>
      </c>
      <c r="D54" s="412" t="s">
        <v>10</v>
      </c>
      <c r="E54" s="413"/>
      <c r="F54" s="428"/>
      <c r="G54" s="429">
        <f>SUM(G52:G53)</f>
        <v>0.14530000000000001</v>
      </c>
      <c r="H54" s="429">
        <f t="shared" ref="H54:M54" si="25">SUM(H52:H53)</f>
        <v>0.13896</v>
      </c>
      <c r="I54" s="429">
        <f t="shared" si="25"/>
        <v>0.12232999999999999</v>
      </c>
      <c r="J54" s="429">
        <f t="shared" si="25"/>
        <v>8.9099999999999999E-2</v>
      </c>
      <c r="K54" s="429">
        <f t="shared" si="25"/>
        <v>9.6449999999999994E-2</v>
      </c>
      <c r="L54" s="429">
        <f t="shared" si="25"/>
        <v>8.3460000000000006E-2</v>
      </c>
      <c r="M54" s="430">
        <f t="shared" si="25"/>
        <v>0</v>
      </c>
    </row>
    <row r="55" spans="2:13" x14ac:dyDescent="0.2">
      <c r="D55" s="397"/>
      <c r="E55" s="397"/>
      <c r="F55" s="386"/>
      <c r="G55" s="386"/>
      <c r="H55" s="386"/>
      <c r="I55" s="386"/>
      <c r="J55" s="386"/>
      <c r="K55" s="386"/>
      <c r="L55" s="386"/>
    </row>
    <row r="56" spans="2:13" x14ac:dyDescent="0.2">
      <c r="D56" s="386" t="s">
        <v>422</v>
      </c>
      <c r="E56" s="397"/>
      <c r="F56" s="386"/>
      <c r="G56" s="386"/>
      <c r="H56" s="386"/>
      <c r="I56" s="386"/>
      <c r="J56" s="386"/>
      <c r="K56" s="386"/>
      <c r="L56" s="386"/>
    </row>
    <row r="57" spans="2:13" x14ac:dyDescent="0.2">
      <c r="D57" s="35"/>
      <c r="E57" s="397"/>
      <c r="F57" s="386"/>
      <c r="G57" s="386"/>
      <c r="H57" s="386"/>
      <c r="I57" s="386"/>
      <c r="J57" s="386"/>
      <c r="K57" s="386"/>
      <c r="L57" s="386"/>
    </row>
    <row r="58" spans="2:13" x14ac:dyDescent="0.2">
      <c r="D58" s="397"/>
      <c r="E58" s="397"/>
      <c r="F58" s="386"/>
      <c r="G58" s="386"/>
      <c r="H58" s="386"/>
      <c r="I58" s="386"/>
      <c r="J58" s="386"/>
      <c r="K58" s="386"/>
      <c r="L58" s="386"/>
    </row>
    <row r="59" spans="2:13" x14ac:dyDescent="0.2">
      <c r="D59" s="397"/>
      <c r="E59" s="397"/>
      <c r="F59" s="386"/>
      <c r="G59" s="386"/>
      <c r="H59" s="386"/>
      <c r="I59" s="386"/>
      <c r="J59" s="386"/>
      <c r="K59" s="386"/>
      <c r="L59" s="386"/>
    </row>
    <row r="60" spans="2:13" x14ac:dyDescent="0.2">
      <c r="D60" s="431"/>
      <c r="E60" s="431"/>
    </row>
    <row r="61" spans="2:13" x14ac:dyDescent="0.2">
      <c r="D61" s="431"/>
      <c r="E61" s="431"/>
    </row>
    <row r="62" spans="2:13" x14ac:dyDescent="0.2">
      <c r="D62" s="431"/>
      <c r="E62" s="431"/>
    </row>
    <row r="63" spans="2:13" x14ac:dyDescent="0.2">
      <c r="D63" s="431"/>
      <c r="E63" s="431"/>
    </row>
  </sheetData>
  <printOptions horizontalCentered="1"/>
  <pageMargins left="0.5" right="0.5" top="0.75" bottom="0.75" header="0.5" footer="0.3"/>
  <pageSetup scale="63" orientation="landscape" r:id="rId1"/>
  <headerFooter>
    <oddHeader xml:space="preserve">&amp;R
</oddHeader>
    <oddFooter>&amp;L&amp;F
&amp;A&amp;RPage &amp;P of &amp;N</oddFooter>
  </headerFooter>
  <customProperties>
    <customPr name="_pios_id" r:id="rId2"/>
    <customPr name="EpmWorksheetKeyString_GUID" r:id="rId3"/>
  </customPropertie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pageSetUpPr fitToPage="1"/>
  </sheetPr>
  <dimension ref="A1:J33"/>
  <sheetViews>
    <sheetView zoomScaleNormal="100" workbookViewId="0">
      <selection activeCell="C29" sqref="C29"/>
    </sheetView>
  </sheetViews>
  <sheetFormatPr defaultColWidth="9.140625" defaultRowHeight="11.25" x14ac:dyDescent="0.2"/>
  <cols>
    <col min="1" max="1" width="25.42578125" style="49" customWidth="1"/>
    <col min="2" max="2" width="12.85546875" style="49" customWidth="1"/>
    <col min="3" max="3" width="13.85546875" style="49" customWidth="1"/>
    <col min="4" max="16384" width="9.140625" style="49"/>
  </cols>
  <sheetData>
    <row r="1" spans="1:10" x14ac:dyDescent="0.2">
      <c r="A1" s="432" t="str">
        <f>'Summary Rates'!$A$1</f>
        <v>Puget Sound Energy</v>
      </c>
      <c r="B1" s="432"/>
      <c r="C1" s="432"/>
      <c r="D1" s="432"/>
      <c r="E1" s="432"/>
      <c r="F1" s="432"/>
      <c r="G1" s="432"/>
      <c r="H1" s="432"/>
      <c r="I1" s="432"/>
      <c r="J1" s="432"/>
    </row>
    <row r="2" spans="1:10" ht="12.95" customHeight="1" x14ac:dyDescent="0.2">
      <c r="A2" s="432" t="str">
        <f>'Summary Rates'!$A$2</f>
        <v xml:space="preserve">2023 Gas Schedule 106 PGA Deferral Amortization Tracker Filing </v>
      </c>
      <c r="B2" s="432"/>
      <c r="C2" s="432"/>
      <c r="D2" s="432"/>
      <c r="E2" s="432"/>
      <c r="F2" s="432"/>
      <c r="G2" s="432"/>
      <c r="H2" s="432"/>
      <c r="I2" s="432"/>
      <c r="J2" s="432"/>
    </row>
    <row r="3" spans="1:10" ht="12.95" customHeight="1" x14ac:dyDescent="0.2">
      <c r="A3" s="635" t="s">
        <v>326</v>
      </c>
      <c r="B3" s="635"/>
      <c r="C3" s="635"/>
      <c r="D3" s="635"/>
      <c r="E3" s="635"/>
      <c r="F3" s="635"/>
      <c r="G3" s="635"/>
      <c r="H3" s="635"/>
      <c r="I3" s="635"/>
      <c r="J3" s="635"/>
    </row>
    <row r="4" spans="1:10" x14ac:dyDescent="0.2">
      <c r="A4" s="635"/>
      <c r="B4" s="635"/>
      <c r="C4" s="635"/>
      <c r="D4" s="635"/>
      <c r="E4" s="635"/>
      <c r="F4" s="635"/>
      <c r="G4" s="635"/>
      <c r="H4" s="635"/>
      <c r="I4" s="635"/>
      <c r="J4" s="635"/>
    </row>
    <row r="7" spans="1:10" x14ac:dyDescent="0.2">
      <c r="A7" s="433" t="s">
        <v>327</v>
      </c>
      <c r="B7" s="434" t="s">
        <v>328</v>
      </c>
      <c r="C7" s="435" t="s">
        <v>329</v>
      </c>
    </row>
    <row r="8" spans="1:10" x14ac:dyDescent="0.2">
      <c r="A8" s="436"/>
      <c r="B8" s="437"/>
      <c r="C8" s="438"/>
    </row>
    <row r="9" spans="1:10" x14ac:dyDescent="0.2">
      <c r="A9" s="453" t="s">
        <v>350</v>
      </c>
      <c r="B9" s="454">
        <v>8.0199999999999994E-2</v>
      </c>
      <c r="C9" s="440">
        <f>B9/12</f>
        <v>6.6833333333333328E-3</v>
      </c>
    </row>
    <row r="10" spans="1:10" x14ac:dyDescent="0.2">
      <c r="A10" s="441"/>
      <c r="B10" s="442"/>
      <c r="C10" s="443"/>
    </row>
    <row r="13" spans="1:10" x14ac:dyDescent="0.2">
      <c r="A13" s="433" t="s">
        <v>327</v>
      </c>
      <c r="B13" s="434" t="s">
        <v>328</v>
      </c>
      <c r="C13" s="435" t="s">
        <v>329</v>
      </c>
    </row>
    <row r="14" spans="1:10" x14ac:dyDescent="0.2">
      <c r="A14" s="436"/>
      <c r="B14" s="437"/>
      <c r="C14" s="438"/>
    </row>
    <row r="15" spans="1:10" x14ac:dyDescent="0.2">
      <c r="A15" s="453" t="s">
        <v>404</v>
      </c>
      <c r="B15" s="454">
        <v>8.3500000000000005E-2</v>
      </c>
      <c r="C15" s="440">
        <f>B15/12</f>
        <v>6.9583333333333337E-3</v>
      </c>
    </row>
    <row r="16" spans="1:10" x14ac:dyDescent="0.2">
      <c r="A16" s="441"/>
      <c r="B16" s="442"/>
      <c r="C16" s="443"/>
    </row>
    <row r="19" spans="1:1" x14ac:dyDescent="0.2">
      <c r="A19" s="49" t="s">
        <v>330</v>
      </c>
    </row>
    <row r="20" spans="1:1" x14ac:dyDescent="0.2">
      <c r="A20" s="138" t="s">
        <v>331</v>
      </c>
    </row>
    <row r="33" spans="1:1" x14ac:dyDescent="0.2">
      <c r="A33" s="439"/>
    </row>
  </sheetData>
  <mergeCells count="2">
    <mergeCell ref="A3:J3"/>
    <mergeCell ref="A4:J4"/>
  </mergeCells>
  <pageMargins left="0.7" right="0.7" top="0.75" bottom="0.75" header="0.3" footer="0.3"/>
  <pageSetup scale="75" orientation="landscape" horizontalDpi="90" verticalDpi="90" r:id="rId1"/>
  <headerFooter>
    <oddFooter>&amp;L&amp;F
&amp;A&amp;RPage &amp;P of &amp;N</oddFooter>
  </headerFooter>
  <customProperties>
    <customPr name="_pios_id" r:id="rId2"/>
    <customPr name="EpmWorksheetKeyString_GUID" r:id="rId3"/>
  </customProperties>
  <drawing r:id="rId4"/>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1:I26"/>
  <sheetViews>
    <sheetView zoomScaleNormal="100" workbookViewId="0">
      <selection activeCell="E26" sqref="E26"/>
    </sheetView>
  </sheetViews>
  <sheetFormatPr defaultColWidth="9.140625" defaultRowHeight="11.25" x14ac:dyDescent="0.2"/>
  <cols>
    <col min="1" max="1" width="5.85546875" style="31" customWidth="1"/>
    <col min="2" max="2" width="64.7109375" style="31" customWidth="1"/>
    <col min="3" max="3" width="3.42578125" style="31" customWidth="1"/>
    <col min="4" max="4" width="9.140625" style="31" customWidth="1"/>
    <col min="5" max="5" width="12.140625" style="31" customWidth="1"/>
    <col min="6" max="8" width="9.140625" style="31"/>
    <col min="9" max="9" width="8.85546875" style="31" bestFit="1" customWidth="1"/>
    <col min="10" max="16384" width="9.140625" style="31"/>
  </cols>
  <sheetData>
    <row r="1" spans="1:9" x14ac:dyDescent="0.2">
      <c r="B1" s="636" t="s">
        <v>332</v>
      </c>
      <c r="C1" s="636"/>
      <c r="D1" s="636"/>
      <c r="E1" s="636"/>
      <c r="F1" s="29"/>
      <c r="G1" s="29"/>
      <c r="H1" s="29"/>
      <c r="I1" s="29"/>
    </row>
    <row r="2" spans="1:9" x14ac:dyDescent="0.2">
      <c r="A2" s="45"/>
      <c r="B2" s="637" t="s">
        <v>333</v>
      </c>
      <c r="C2" s="637"/>
      <c r="D2" s="637"/>
      <c r="E2" s="637"/>
      <c r="F2" s="29"/>
      <c r="G2" s="29"/>
      <c r="H2" s="29"/>
      <c r="I2" s="29"/>
    </row>
    <row r="3" spans="1:9" x14ac:dyDescent="0.2">
      <c r="A3" s="44"/>
      <c r="B3" s="638" t="s">
        <v>423</v>
      </c>
      <c r="C3" s="638"/>
      <c r="D3" s="638"/>
      <c r="E3" s="638"/>
      <c r="F3" s="29"/>
      <c r="G3" s="29"/>
      <c r="H3" s="29"/>
      <c r="I3" s="29"/>
    </row>
    <row r="4" spans="1:9" x14ac:dyDescent="0.2">
      <c r="A4" s="44"/>
      <c r="B4" s="638" t="s">
        <v>348</v>
      </c>
      <c r="C4" s="638"/>
      <c r="D4" s="638"/>
      <c r="E4" s="638"/>
      <c r="F4" s="29"/>
      <c r="G4" s="29"/>
      <c r="H4" s="29"/>
      <c r="I4" s="29"/>
    </row>
    <row r="5" spans="1:9" x14ac:dyDescent="0.2">
      <c r="A5" s="444"/>
      <c r="B5" s="444"/>
      <c r="C5" s="444"/>
      <c r="D5" s="444"/>
      <c r="E5" s="444"/>
      <c r="F5" s="29"/>
      <c r="G5" s="29"/>
      <c r="H5" s="29"/>
      <c r="I5" s="29"/>
    </row>
    <row r="6" spans="1:9" x14ac:dyDescent="0.2">
      <c r="A6" s="45" t="s">
        <v>334</v>
      </c>
      <c r="B6" s="444"/>
      <c r="C6" s="444"/>
      <c r="D6" s="444"/>
      <c r="E6" s="444"/>
      <c r="F6" s="29"/>
      <c r="G6" s="29"/>
      <c r="H6" s="29"/>
      <c r="I6" s="29"/>
    </row>
    <row r="7" spans="1:9" x14ac:dyDescent="0.2">
      <c r="A7" s="445" t="s">
        <v>335</v>
      </c>
      <c r="B7" s="446" t="s">
        <v>336</v>
      </c>
      <c r="C7" s="447"/>
      <c r="D7" s="447"/>
      <c r="E7" s="448" t="s">
        <v>337</v>
      </c>
      <c r="F7" s="29"/>
      <c r="G7" s="29"/>
      <c r="H7" s="29"/>
      <c r="I7" s="29"/>
    </row>
    <row r="8" spans="1:9" x14ac:dyDescent="0.2">
      <c r="A8" s="29"/>
      <c r="B8" s="29"/>
      <c r="C8" s="29"/>
      <c r="D8" s="29"/>
      <c r="E8" s="32"/>
      <c r="F8" s="29"/>
      <c r="G8" s="29"/>
      <c r="H8" s="29"/>
      <c r="I8" s="29"/>
    </row>
    <row r="9" spans="1:9" x14ac:dyDescent="0.2">
      <c r="A9" s="32">
        <v>1</v>
      </c>
      <c r="B9" s="33" t="s">
        <v>338</v>
      </c>
      <c r="C9" s="29"/>
      <c r="D9" s="29"/>
      <c r="E9" s="22">
        <v>4.1980000000000003E-3</v>
      </c>
      <c r="F9" s="29"/>
      <c r="G9" s="29"/>
      <c r="H9" s="29"/>
      <c r="I9" s="29"/>
    </row>
    <row r="10" spans="1:9" x14ac:dyDescent="0.2">
      <c r="A10" s="32">
        <v>2</v>
      </c>
      <c r="B10" s="33" t="s">
        <v>339</v>
      </c>
      <c r="C10" s="29"/>
      <c r="D10" s="29"/>
      <c r="E10" s="23">
        <v>4.0000000000000001E-3</v>
      </c>
      <c r="F10" s="29"/>
      <c r="G10" s="29"/>
      <c r="H10" s="29"/>
      <c r="I10" s="29"/>
    </row>
    <row r="11" spans="1:9" x14ac:dyDescent="0.2">
      <c r="A11" s="32">
        <v>3</v>
      </c>
      <c r="B11" s="33" t="str">
        <f>"STATE UTILITY TAX - NET OF BAD DEBTS ( "&amp;D11*100&amp;"% - ( LINE 1 * "&amp;D11*100&amp;"%) )"</f>
        <v>STATE UTILITY TAX - NET OF BAD DEBTS ( 3.852% - ( LINE 1 * 3.852%) )</v>
      </c>
      <c r="C11" s="29"/>
      <c r="D11" s="28">
        <v>3.8519999999999999E-2</v>
      </c>
      <c r="E11" s="24">
        <v>3.8358000000000003E-2</v>
      </c>
      <c r="F11" s="29"/>
      <c r="G11" s="29"/>
      <c r="H11" s="29"/>
      <c r="I11" s="29"/>
    </row>
    <row r="12" spans="1:9" x14ac:dyDescent="0.2">
      <c r="A12" s="32">
        <v>4</v>
      </c>
      <c r="B12" s="33"/>
      <c r="C12" s="29"/>
      <c r="D12" s="29"/>
      <c r="E12" s="25"/>
      <c r="F12" s="29"/>
      <c r="G12" s="29"/>
      <c r="H12" s="29"/>
      <c r="I12" s="29"/>
    </row>
    <row r="13" spans="1:9" x14ac:dyDescent="0.2">
      <c r="A13" s="32">
        <v>5</v>
      </c>
      <c r="B13" s="33" t="s">
        <v>340</v>
      </c>
      <c r="C13" s="29"/>
      <c r="D13" s="29"/>
      <c r="E13" s="26">
        <f>ROUND(SUM(E9:E11),6)</f>
        <v>4.6556E-2</v>
      </c>
      <c r="F13" s="29"/>
      <c r="G13" s="29"/>
      <c r="H13" s="29"/>
      <c r="I13" s="29"/>
    </row>
    <row r="14" spans="1:9" x14ac:dyDescent="0.2">
      <c r="A14" s="32">
        <v>6</v>
      </c>
      <c r="B14" s="29"/>
      <c r="C14" s="29"/>
      <c r="D14" s="29"/>
      <c r="E14" s="26"/>
      <c r="F14" s="29"/>
      <c r="G14" s="29"/>
      <c r="H14" s="29"/>
      <c r="I14" s="29"/>
    </row>
    <row r="15" spans="1:9" x14ac:dyDescent="0.2">
      <c r="A15" s="32">
        <v>7</v>
      </c>
      <c r="B15" s="29" t="s">
        <v>341</v>
      </c>
      <c r="C15" s="29"/>
      <c r="D15" s="29"/>
      <c r="E15" s="26">
        <f>ROUND(1-E13,6)</f>
        <v>0.95344399999999996</v>
      </c>
      <c r="F15" s="29"/>
      <c r="G15" s="29"/>
      <c r="H15" s="26"/>
      <c r="I15" s="29"/>
    </row>
    <row r="16" spans="1:9" x14ac:dyDescent="0.2">
      <c r="A16" s="32">
        <v>8</v>
      </c>
      <c r="B16" s="33" t="s">
        <v>342</v>
      </c>
      <c r="C16" s="29"/>
      <c r="D16" s="28">
        <v>0.21</v>
      </c>
      <c r="E16" s="26">
        <f>ROUND((E15)*D16,6)</f>
        <v>0.20022300000000001</v>
      </c>
      <c r="F16" s="29"/>
      <c r="G16" s="29"/>
      <c r="H16" s="29"/>
      <c r="I16" s="29"/>
    </row>
    <row r="17" spans="1:9" x14ac:dyDescent="0.2">
      <c r="A17" s="32">
        <v>9</v>
      </c>
      <c r="B17" s="33" t="s">
        <v>343</v>
      </c>
      <c r="C17" s="29"/>
      <c r="D17" s="29"/>
      <c r="E17" s="27">
        <f>ROUND(1-E16-E13,6)</f>
        <v>0.75322100000000003</v>
      </c>
      <c r="F17" s="29"/>
      <c r="G17" s="29"/>
      <c r="H17" s="29"/>
      <c r="I17" s="29"/>
    </row>
    <row r="18" spans="1:9" x14ac:dyDescent="0.2">
      <c r="A18" s="29"/>
      <c r="B18" s="29"/>
      <c r="C18" s="29"/>
      <c r="D18" s="29"/>
      <c r="E18" s="32"/>
      <c r="F18" s="29"/>
      <c r="G18" s="29"/>
      <c r="H18" s="29"/>
      <c r="I18" s="29"/>
    </row>
    <row r="19" spans="1:9" x14ac:dyDescent="0.2">
      <c r="F19" s="29"/>
      <c r="G19" s="29"/>
      <c r="H19" s="29"/>
      <c r="I19" s="29"/>
    </row>
    <row r="20" spans="1:9" x14ac:dyDescent="0.2">
      <c r="A20" s="449" t="s">
        <v>424</v>
      </c>
      <c r="F20" s="29"/>
      <c r="G20" s="29"/>
      <c r="H20" s="29"/>
      <c r="I20" s="29"/>
    </row>
    <row r="21" spans="1:9" x14ac:dyDescent="0.2">
      <c r="E21" s="450"/>
      <c r="F21" s="29"/>
      <c r="G21" s="29"/>
      <c r="H21" s="29"/>
      <c r="I21" s="29"/>
    </row>
    <row r="22" spans="1:9" x14ac:dyDescent="0.2">
      <c r="F22" s="29"/>
      <c r="G22" s="29"/>
      <c r="H22" s="29"/>
      <c r="I22" s="29"/>
    </row>
    <row r="23" spans="1:9" ht="12" thickBot="1" x14ac:dyDescent="0.25">
      <c r="B23" s="31" t="s">
        <v>49</v>
      </c>
      <c r="E23" s="21">
        <f>1/E15</f>
        <v>1.0488292967389801</v>
      </c>
      <c r="F23" s="29"/>
      <c r="G23" s="29"/>
      <c r="H23" s="29"/>
      <c r="I23" s="451"/>
    </row>
    <row r="24" spans="1:9" ht="12" thickTop="1" x14ac:dyDescent="0.2">
      <c r="F24" s="29"/>
      <c r="G24" s="29"/>
      <c r="H24" s="29"/>
      <c r="I24" s="29"/>
    </row>
    <row r="26" spans="1:9" x14ac:dyDescent="0.2">
      <c r="B26" s="30" t="s">
        <v>349</v>
      </c>
    </row>
  </sheetData>
  <mergeCells count="4">
    <mergeCell ref="B1:E1"/>
    <mergeCell ref="B2:E2"/>
    <mergeCell ref="B3:E3"/>
    <mergeCell ref="B4:E4"/>
  </mergeCells>
  <printOptions horizontalCentered="1"/>
  <pageMargins left="0.68" right="0.56000000000000005" top="1" bottom="1" header="0.5" footer="0.5"/>
  <pageSetup scale="96" orientation="portrait" r:id="rId1"/>
  <headerFooter alignWithMargins="0">
    <oddFooter>&amp;L&amp;F
&amp;A&amp;RPage &amp;P of &amp;N</oddFooter>
  </headerFooter>
  <customProperties>
    <customPr name="_pios_id" r:id="rId2"/>
    <customPr name="EpmWorksheetKeyString_GUID" r:id="rId3"/>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R45"/>
  <sheetViews>
    <sheetView zoomScaleNormal="100" workbookViewId="0">
      <pane ySplit="7" topLeftCell="A8" activePane="bottomLeft" state="frozen"/>
      <selection activeCell="A2" sqref="A2"/>
      <selection pane="bottomLeft" activeCell="N26" sqref="N26"/>
    </sheetView>
  </sheetViews>
  <sheetFormatPr defaultColWidth="8.7109375" defaultRowHeight="11.25" x14ac:dyDescent="0.2"/>
  <cols>
    <col min="1" max="1" width="6.85546875" style="108" bestFit="1" customWidth="1"/>
    <col min="2" max="2" width="50.140625" style="99" customWidth="1"/>
    <col min="3" max="4" width="11.5703125" style="99" customWidth="1"/>
    <col min="5" max="6" width="12" style="99" customWidth="1"/>
    <col min="7" max="9" width="11.5703125" style="99" customWidth="1"/>
    <col min="10" max="16384" width="8.7109375" style="99"/>
  </cols>
  <sheetData>
    <row r="1" spans="1:18" x14ac:dyDescent="0.2">
      <c r="A1" s="97" t="str">
        <f>'Sch. 106 PGA Amort Rates'!$A$1</f>
        <v>Puget Sound Energy</v>
      </c>
      <c r="B1" s="98"/>
      <c r="C1" s="98"/>
      <c r="D1" s="98"/>
      <c r="E1" s="98"/>
      <c r="F1" s="98"/>
      <c r="G1" s="98"/>
      <c r="H1" s="98"/>
      <c r="I1" s="98"/>
    </row>
    <row r="2" spans="1:18" x14ac:dyDescent="0.2">
      <c r="A2" s="97" t="s">
        <v>347</v>
      </c>
      <c r="B2" s="46"/>
      <c r="C2" s="46"/>
      <c r="D2" s="46"/>
      <c r="E2" s="46"/>
      <c r="F2" s="46"/>
      <c r="G2" s="46"/>
      <c r="H2" s="46"/>
      <c r="I2" s="46"/>
    </row>
    <row r="3" spans="1:18" x14ac:dyDescent="0.2">
      <c r="A3" s="97" t="s">
        <v>406</v>
      </c>
      <c r="B3" s="46"/>
      <c r="C3" s="46"/>
      <c r="D3" s="46"/>
      <c r="E3" s="46"/>
      <c r="F3" s="46"/>
      <c r="G3" s="46"/>
      <c r="H3" s="46"/>
      <c r="I3" s="46"/>
    </row>
    <row r="4" spans="1:18" x14ac:dyDescent="0.2">
      <c r="A4" s="100" t="str">
        <f>'Sch. 106 PGA Amort Rates'!$A$4</f>
        <v>Proposed Rates Effective November 1, 2023</v>
      </c>
      <c r="B4" s="46"/>
      <c r="C4" s="46"/>
      <c r="D4" s="46"/>
      <c r="E4" s="46"/>
      <c r="F4" s="46"/>
      <c r="G4" s="46"/>
      <c r="H4" s="46"/>
      <c r="I4" s="46"/>
    </row>
    <row r="5" spans="1:18" x14ac:dyDescent="0.2">
      <c r="A5" s="101"/>
      <c r="B5" s="102"/>
      <c r="C5" s="102"/>
      <c r="D5" s="49"/>
      <c r="E5" s="49"/>
      <c r="F5" s="49"/>
      <c r="G5" s="49"/>
      <c r="H5" s="49"/>
      <c r="I5" s="49"/>
    </row>
    <row r="6" spans="1:18" s="106" customFormat="1" x14ac:dyDescent="0.2">
      <c r="A6" s="51" t="s">
        <v>3</v>
      </c>
      <c r="B6" s="47"/>
      <c r="C6" s="103" t="s">
        <v>4</v>
      </c>
      <c r="D6" s="104"/>
      <c r="E6" s="103" t="s">
        <v>5</v>
      </c>
      <c r="F6" s="104"/>
      <c r="G6" s="103" t="s">
        <v>6</v>
      </c>
      <c r="H6" s="105"/>
      <c r="I6" s="104"/>
    </row>
    <row r="7" spans="1:18" s="106" customFormat="1" x14ac:dyDescent="0.2">
      <c r="A7" s="57" t="s">
        <v>7</v>
      </c>
      <c r="B7" s="58" t="s">
        <v>8</v>
      </c>
      <c r="C7" s="63">
        <v>23</v>
      </c>
      <c r="D7" s="62">
        <v>16</v>
      </c>
      <c r="E7" s="61">
        <v>31</v>
      </c>
      <c r="F7" s="61">
        <v>41</v>
      </c>
      <c r="G7" s="63">
        <v>85</v>
      </c>
      <c r="H7" s="61">
        <v>86</v>
      </c>
      <c r="I7" s="62">
        <v>87</v>
      </c>
    </row>
    <row r="8" spans="1:18" s="106" customFormat="1" x14ac:dyDescent="0.2">
      <c r="B8" s="67" t="s">
        <v>56</v>
      </c>
      <c r="C8" s="107"/>
      <c r="D8" s="107"/>
      <c r="E8" s="107"/>
      <c r="F8" s="107"/>
      <c r="G8" s="107"/>
      <c r="H8" s="107"/>
      <c r="I8" s="107"/>
    </row>
    <row r="9" spans="1:18" x14ac:dyDescent="0.2">
      <c r="A9" s="108">
        <v>1</v>
      </c>
      <c r="B9" s="69" t="s">
        <v>57</v>
      </c>
      <c r="C9" s="110">
        <v>1.541E-2</v>
      </c>
      <c r="D9" s="110">
        <v>1.541E-2</v>
      </c>
      <c r="E9" s="110">
        <v>1.54E-2</v>
      </c>
      <c r="F9" s="110">
        <v>1.533E-2</v>
      </c>
      <c r="G9" s="110">
        <v>1.5270000000000001E-2</v>
      </c>
      <c r="H9" s="110">
        <v>1.5299999999999999E-2</v>
      </c>
      <c r="I9" s="110">
        <v>1.5270000000000001E-2</v>
      </c>
      <c r="R9" s="109"/>
    </row>
    <row r="10" spans="1:18" x14ac:dyDescent="0.2">
      <c r="A10" s="108">
        <f t="shared" ref="A10:A35" si="0">A9+1</f>
        <v>2</v>
      </c>
      <c r="B10" s="80" t="s">
        <v>58</v>
      </c>
      <c r="C10" s="110"/>
      <c r="D10" s="113">
        <v>0.28999999999999998</v>
      </c>
      <c r="E10" s="110"/>
      <c r="F10" s="110"/>
      <c r="G10" s="110"/>
      <c r="H10" s="110"/>
      <c r="I10" s="110"/>
      <c r="J10" s="112"/>
      <c r="R10" s="109"/>
    </row>
    <row r="11" spans="1:18" x14ac:dyDescent="0.2">
      <c r="A11" s="108">
        <f t="shared" si="0"/>
        <v>3</v>
      </c>
      <c r="B11" s="69"/>
      <c r="C11" s="110"/>
      <c r="D11" s="110"/>
      <c r="E11" s="110"/>
      <c r="F11" s="110"/>
      <c r="G11" s="110"/>
      <c r="H11" s="110"/>
      <c r="I11" s="110"/>
      <c r="R11" s="109"/>
    </row>
    <row r="12" spans="1:18" x14ac:dyDescent="0.2">
      <c r="A12" s="108">
        <f t="shared" si="0"/>
        <v>4</v>
      </c>
      <c r="B12" s="69" t="s">
        <v>394</v>
      </c>
      <c r="C12" s="110">
        <v>0</v>
      </c>
      <c r="D12" s="110">
        <v>0</v>
      </c>
      <c r="E12" s="110">
        <v>0</v>
      </c>
      <c r="F12" s="110">
        <v>0</v>
      </c>
      <c r="G12" s="110">
        <v>0</v>
      </c>
      <c r="H12" s="110">
        <v>0</v>
      </c>
      <c r="I12" s="110">
        <v>0</v>
      </c>
    </row>
    <row r="13" spans="1:18" x14ac:dyDescent="0.2">
      <c r="A13" s="108">
        <f t="shared" si="0"/>
        <v>5</v>
      </c>
      <c r="B13" s="80" t="s">
        <v>58</v>
      </c>
      <c r="C13" s="110"/>
      <c r="D13" s="113">
        <v>0</v>
      </c>
      <c r="E13" s="110"/>
      <c r="F13" s="110"/>
      <c r="G13" s="110"/>
      <c r="H13" s="110"/>
      <c r="I13" s="110"/>
    </row>
    <row r="14" spans="1:18" x14ac:dyDescent="0.2">
      <c r="A14" s="108">
        <f t="shared" si="0"/>
        <v>6</v>
      </c>
      <c r="B14" s="69"/>
      <c r="C14" s="73"/>
      <c r="D14" s="111"/>
      <c r="E14" s="73"/>
      <c r="F14" s="73"/>
      <c r="G14" s="73"/>
      <c r="H14" s="73"/>
      <c r="I14" s="73"/>
    </row>
    <row r="15" spans="1:18" x14ac:dyDescent="0.2">
      <c r="A15" s="108">
        <f t="shared" si="0"/>
        <v>7</v>
      </c>
      <c r="B15" s="69" t="s">
        <v>395</v>
      </c>
      <c r="C15" s="110">
        <v>2.495E-2</v>
      </c>
      <c r="D15" s="110">
        <v>2.495E-2</v>
      </c>
      <c r="E15" s="110">
        <v>2.495E-2</v>
      </c>
      <c r="F15" s="110">
        <v>2.495E-2</v>
      </c>
      <c r="G15" s="110">
        <v>2.495E-2</v>
      </c>
      <c r="H15" s="110">
        <v>2.495E-2</v>
      </c>
      <c r="I15" s="110">
        <v>2.495E-2</v>
      </c>
    </row>
    <row r="16" spans="1:18" x14ac:dyDescent="0.2">
      <c r="A16" s="108">
        <f t="shared" si="0"/>
        <v>8</v>
      </c>
      <c r="B16" s="80" t="s">
        <v>58</v>
      </c>
      <c r="C16" s="110"/>
      <c r="D16" s="113">
        <v>0.47</v>
      </c>
      <c r="E16" s="110"/>
      <c r="F16" s="110"/>
      <c r="G16" s="110"/>
      <c r="H16" s="110"/>
      <c r="I16" s="110"/>
    </row>
    <row r="17" spans="1:9" x14ac:dyDescent="0.2">
      <c r="A17" s="108">
        <f t="shared" si="0"/>
        <v>9</v>
      </c>
      <c r="B17" s="69"/>
      <c r="C17" s="73"/>
      <c r="D17" s="111"/>
      <c r="E17" s="73"/>
      <c r="F17" s="73"/>
      <c r="G17" s="73"/>
      <c r="H17" s="73"/>
      <c r="I17" s="73"/>
    </row>
    <row r="18" spans="1:9" x14ac:dyDescent="0.2">
      <c r="A18" s="108">
        <f t="shared" si="0"/>
        <v>10</v>
      </c>
      <c r="B18" s="69" t="s">
        <v>59</v>
      </c>
      <c r="C18" s="87">
        <f>C9+C12+C15</f>
        <v>4.036E-2</v>
      </c>
      <c r="D18" s="87">
        <f t="shared" ref="D18:I18" si="1">D9+D12+D15</f>
        <v>4.036E-2</v>
      </c>
      <c r="E18" s="87">
        <f t="shared" si="1"/>
        <v>4.0349999999999997E-2</v>
      </c>
      <c r="F18" s="87">
        <f t="shared" si="1"/>
        <v>4.0279999999999996E-2</v>
      </c>
      <c r="G18" s="87">
        <f t="shared" si="1"/>
        <v>4.0219999999999999E-2</v>
      </c>
      <c r="H18" s="87">
        <f t="shared" si="1"/>
        <v>4.0250000000000001E-2</v>
      </c>
      <c r="I18" s="87">
        <f t="shared" si="1"/>
        <v>4.0219999999999999E-2</v>
      </c>
    </row>
    <row r="19" spans="1:9" x14ac:dyDescent="0.2">
      <c r="A19" s="108">
        <f t="shared" si="0"/>
        <v>11</v>
      </c>
      <c r="B19" s="80" t="s">
        <v>58</v>
      </c>
      <c r="C19" s="73"/>
      <c r="D19" s="114">
        <f>SUM(D10,D13,D16)</f>
        <v>0.76</v>
      </c>
      <c r="E19" s="73"/>
      <c r="F19" s="73"/>
      <c r="G19" s="73"/>
      <c r="H19" s="73"/>
      <c r="I19" s="73"/>
    </row>
    <row r="20" spans="1:9" x14ac:dyDescent="0.2">
      <c r="A20" s="108">
        <f t="shared" si="0"/>
        <v>12</v>
      </c>
      <c r="B20" s="80"/>
      <c r="C20" s="73"/>
      <c r="D20" s="114"/>
      <c r="E20" s="73"/>
      <c r="F20" s="73"/>
      <c r="G20" s="73"/>
      <c r="H20" s="73"/>
      <c r="I20" s="73"/>
    </row>
    <row r="21" spans="1:9" x14ac:dyDescent="0.2">
      <c r="A21" s="108">
        <f t="shared" si="0"/>
        <v>13</v>
      </c>
      <c r="B21" s="49"/>
      <c r="C21" s="49"/>
      <c r="D21" s="49"/>
      <c r="E21" s="49"/>
      <c r="F21" s="49"/>
      <c r="G21" s="49"/>
      <c r="H21" s="49"/>
      <c r="I21" s="49"/>
    </row>
    <row r="22" spans="1:9" x14ac:dyDescent="0.2">
      <c r="A22" s="108">
        <f t="shared" si="0"/>
        <v>14</v>
      </c>
      <c r="B22" s="67" t="s">
        <v>60</v>
      </c>
      <c r="C22" s="73"/>
      <c r="D22" s="111"/>
      <c r="E22" s="73"/>
      <c r="F22" s="73"/>
      <c r="G22" s="73"/>
      <c r="H22" s="73"/>
      <c r="I22" s="73"/>
    </row>
    <row r="23" spans="1:9" x14ac:dyDescent="0.2">
      <c r="A23" s="108">
        <f t="shared" si="0"/>
        <v>15</v>
      </c>
      <c r="B23" s="69" t="s">
        <v>61</v>
      </c>
      <c r="C23" s="73">
        <f>'Sch. 106 PGA Amort Rates'!E40</f>
        <v>-0.16732</v>
      </c>
      <c r="D23" s="73">
        <f>'Sch. 106 PGA Amort Rates'!F40</f>
        <v>-0.16732</v>
      </c>
      <c r="E23" s="73">
        <f>'Sch. 106 PGA Amort Rates'!G40</f>
        <v>-0.16730999999999999</v>
      </c>
      <c r="F23" s="73">
        <f>'Sch. 106 PGA Amort Rates'!H40</f>
        <v>-0.1673</v>
      </c>
      <c r="G23" s="73">
        <f>'Sch. 106 PGA Amort Rates'!I40</f>
        <v>-0.16728999999999999</v>
      </c>
      <c r="H23" s="73">
        <f>'Sch. 106 PGA Amort Rates'!J40</f>
        <v>-0.16728999999999999</v>
      </c>
      <c r="I23" s="73">
        <f>'Sch. 106 PGA Amort Rates'!K40</f>
        <v>-0.16728999999999999</v>
      </c>
    </row>
    <row r="24" spans="1:9" x14ac:dyDescent="0.2">
      <c r="A24" s="108">
        <f t="shared" si="0"/>
        <v>16</v>
      </c>
      <c r="B24" s="80" t="s">
        <v>62</v>
      </c>
      <c r="C24" s="73"/>
      <c r="D24" s="111">
        <f>'Sch. 106 PGA Amort Rates'!F41</f>
        <v>-3.18</v>
      </c>
      <c r="E24" s="73"/>
      <c r="F24" s="73"/>
      <c r="G24" s="73"/>
      <c r="H24" s="73"/>
      <c r="I24" s="73"/>
    </row>
    <row r="25" spans="1:9" x14ac:dyDescent="0.2">
      <c r="A25" s="108">
        <f t="shared" si="0"/>
        <v>17</v>
      </c>
      <c r="B25" s="67"/>
      <c r="C25" s="73"/>
      <c r="D25" s="111"/>
      <c r="E25" s="73"/>
      <c r="F25" s="73"/>
      <c r="G25" s="73"/>
      <c r="H25" s="73"/>
      <c r="I25" s="73"/>
    </row>
    <row r="26" spans="1:9" x14ac:dyDescent="0.2">
      <c r="A26" s="108">
        <f t="shared" si="0"/>
        <v>18</v>
      </c>
      <c r="B26" s="69" t="s">
        <v>407</v>
      </c>
      <c r="C26" s="73">
        <f>'Sch. 106B Amort Balances'!D27</f>
        <v>-3.4410000000000003E-2</v>
      </c>
      <c r="D26" s="73">
        <f>'Sch. 106B Amort Balances'!E27</f>
        <v>-3.4410000000000003E-2</v>
      </c>
      <c r="E26" s="73">
        <f>'Sch. 106B Amort Balances'!F27</f>
        <v>-3.2890000000000003E-2</v>
      </c>
      <c r="F26" s="73">
        <f>'Sch. 106B Amort Balances'!G27</f>
        <v>-2.8920000000000001E-2</v>
      </c>
      <c r="G26" s="73">
        <f>'Sch. 106B Amort Balances'!H27</f>
        <v>-2.0979999999999999E-2</v>
      </c>
      <c r="H26" s="73">
        <f>'Sch. 106B Amort Balances'!I27</f>
        <v>-2.273E-2</v>
      </c>
      <c r="I26" s="73">
        <f>'Sch. 106B Amort Balances'!J27</f>
        <v>-1.9619999999999999E-2</v>
      </c>
    </row>
    <row r="27" spans="1:9" x14ac:dyDescent="0.2">
      <c r="A27" s="108">
        <f t="shared" si="0"/>
        <v>19</v>
      </c>
      <c r="B27" s="80" t="s">
        <v>62</v>
      </c>
      <c r="C27" s="110"/>
      <c r="D27" s="111">
        <f>'Sch. 106B Amort Balances'!E28</f>
        <v>-0.65</v>
      </c>
      <c r="E27" s="110"/>
      <c r="F27" s="110"/>
      <c r="G27" s="110"/>
      <c r="H27" s="110"/>
      <c r="I27" s="110"/>
    </row>
    <row r="28" spans="1:9" x14ac:dyDescent="0.2">
      <c r="A28" s="108">
        <f t="shared" si="0"/>
        <v>20</v>
      </c>
      <c r="B28" s="69"/>
      <c r="C28" s="73"/>
      <c r="D28" s="111"/>
      <c r="E28" s="73"/>
      <c r="F28" s="73"/>
      <c r="G28" s="73"/>
      <c r="H28" s="73"/>
      <c r="I28" s="73"/>
    </row>
    <row r="29" spans="1:9" x14ac:dyDescent="0.2">
      <c r="A29" s="108">
        <f t="shared" si="0"/>
        <v>21</v>
      </c>
      <c r="B29" s="115" t="s">
        <v>63</v>
      </c>
      <c r="C29" s="116">
        <f>C23+C26</f>
        <v>-0.20172999999999999</v>
      </c>
      <c r="D29" s="116">
        <f t="shared" ref="D29:I29" si="2">D23+D26</f>
        <v>-0.20172999999999999</v>
      </c>
      <c r="E29" s="116">
        <f t="shared" si="2"/>
        <v>-0.20019999999999999</v>
      </c>
      <c r="F29" s="116">
        <f t="shared" si="2"/>
        <v>-0.19622000000000001</v>
      </c>
      <c r="G29" s="116">
        <f t="shared" si="2"/>
        <v>-0.18826999999999999</v>
      </c>
      <c r="H29" s="116">
        <f t="shared" si="2"/>
        <v>-0.19001999999999999</v>
      </c>
      <c r="I29" s="116">
        <f t="shared" si="2"/>
        <v>-0.18690999999999999</v>
      </c>
    </row>
    <row r="30" spans="1:9" x14ac:dyDescent="0.2">
      <c r="A30" s="108">
        <f t="shared" si="0"/>
        <v>22</v>
      </c>
      <c r="B30" s="92" t="s">
        <v>64</v>
      </c>
      <c r="C30" s="117"/>
      <c r="D30" s="118">
        <f>D24+D27</f>
        <v>-3.83</v>
      </c>
      <c r="E30" s="117"/>
      <c r="F30" s="117"/>
      <c r="G30" s="117"/>
      <c r="H30" s="117"/>
      <c r="I30" s="117"/>
    </row>
    <row r="31" spans="1:9" x14ac:dyDescent="0.2">
      <c r="A31" s="108">
        <f t="shared" si="0"/>
        <v>23</v>
      </c>
    </row>
    <row r="32" spans="1:9" x14ac:dyDescent="0.2">
      <c r="A32" s="108">
        <f t="shared" si="0"/>
        <v>24</v>
      </c>
    </row>
    <row r="33" spans="1:9" x14ac:dyDescent="0.2">
      <c r="A33" s="108">
        <f t="shared" si="0"/>
        <v>25</v>
      </c>
      <c r="B33" s="119" t="s">
        <v>65</v>
      </c>
    </row>
    <row r="34" spans="1:9" x14ac:dyDescent="0.2">
      <c r="A34" s="108">
        <f t="shared" si="0"/>
        <v>26</v>
      </c>
      <c r="B34" s="120" t="s">
        <v>66</v>
      </c>
      <c r="C34" s="121">
        <f t="shared" ref="C34:I34" si="3">C29-C18</f>
        <v>-0.24209</v>
      </c>
      <c r="D34" s="121">
        <f t="shared" si="3"/>
        <v>-0.24209</v>
      </c>
      <c r="E34" s="121">
        <f t="shared" si="3"/>
        <v>-0.24054999999999999</v>
      </c>
      <c r="F34" s="121">
        <f t="shared" si="3"/>
        <v>-0.23649999999999999</v>
      </c>
      <c r="G34" s="121">
        <f t="shared" si="3"/>
        <v>-0.22849</v>
      </c>
      <c r="H34" s="121">
        <f t="shared" si="3"/>
        <v>-0.23027</v>
      </c>
      <c r="I34" s="121">
        <f t="shared" si="3"/>
        <v>-0.22713</v>
      </c>
    </row>
    <row r="35" spans="1:9" x14ac:dyDescent="0.2">
      <c r="A35" s="108">
        <f t="shared" si="0"/>
        <v>27</v>
      </c>
      <c r="B35" s="120" t="s">
        <v>67</v>
      </c>
      <c r="C35" s="122">
        <f t="shared" ref="C35:I35" si="4">C34/C18</f>
        <v>-5.9982656095143705</v>
      </c>
      <c r="D35" s="122">
        <f t="shared" si="4"/>
        <v>-5.9982656095143705</v>
      </c>
      <c r="E35" s="122">
        <f t="shared" si="4"/>
        <v>-5.9615861214374224</v>
      </c>
      <c r="F35" s="122">
        <f t="shared" si="4"/>
        <v>-5.8714001986097317</v>
      </c>
      <c r="G35" s="122">
        <f t="shared" si="4"/>
        <v>-5.6810044753853806</v>
      </c>
      <c r="H35" s="122">
        <f t="shared" si="4"/>
        <v>-5.7209937888198761</v>
      </c>
      <c r="I35" s="122">
        <f t="shared" si="4"/>
        <v>-5.6471904525111887</v>
      </c>
    </row>
    <row r="36" spans="1:9" x14ac:dyDescent="0.2">
      <c r="B36" s="120"/>
      <c r="C36" s="122"/>
      <c r="D36" s="122"/>
      <c r="E36" s="122"/>
      <c r="F36" s="122"/>
      <c r="G36" s="122"/>
      <c r="H36" s="122"/>
      <c r="I36" s="122"/>
    </row>
    <row r="37" spans="1:9" ht="12.6" customHeight="1" x14ac:dyDescent="0.2">
      <c r="B37" s="120"/>
      <c r="C37" s="122"/>
      <c r="D37" s="122"/>
      <c r="E37" s="122"/>
      <c r="F37" s="122"/>
      <c r="G37" s="122"/>
      <c r="H37" s="122"/>
      <c r="I37" s="122"/>
    </row>
    <row r="38" spans="1:9" x14ac:dyDescent="0.2">
      <c r="A38" s="94"/>
      <c r="B38" s="81"/>
      <c r="C38" s="122"/>
      <c r="D38" s="123"/>
      <c r="E38" s="122"/>
      <c r="F38" s="122"/>
      <c r="G38" s="122"/>
      <c r="H38" s="122"/>
      <c r="I38" s="122"/>
    </row>
    <row r="39" spans="1:9" ht="14.45" customHeight="1" x14ac:dyDescent="0.2">
      <c r="A39" s="95"/>
      <c r="B39" s="49"/>
      <c r="C39" s="49"/>
      <c r="D39" s="49"/>
      <c r="E39" s="49"/>
      <c r="F39" s="49"/>
      <c r="G39" s="49"/>
      <c r="H39" s="49"/>
      <c r="I39" s="49"/>
    </row>
    <row r="40" spans="1:9" ht="14.45" customHeight="1" x14ac:dyDescent="0.2">
      <c r="A40" s="95"/>
      <c r="B40" s="49"/>
      <c r="C40" s="49"/>
      <c r="D40" s="49"/>
      <c r="E40" s="49"/>
      <c r="F40" s="49"/>
      <c r="G40" s="49"/>
      <c r="H40" s="49"/>
      <c r="I40" s="49"/>
    </row>
    <row r="41" spans="1:9" x14ac:dyDescent="0.2">
      <c r="A41" s="95"/>
    </row>
    <row r="43" spans="1:9" x14ac:dyDescent="0.2">
      <c r="C43" s="124"/>
      <c r="D43" s="125"/>
      <c r="E43" s="125"/>
      <c r="F43" s="125"/>
      <c r="G43" s="125"/>
      <c r="H43" s="125"/>
      <c r="I43" s="125"/>
    </row>
    <row r="44" spans="1:9" x14ac:dyDescent="0.2">
      <c r="C44" s="124"/>
    </row>
    <row r="45" spans="1:9" x14ac:dyDescent="0.2">
      <c r="C45" s="49"/>
    </row>
  </sheetData>
  <pageMargins left="0.7" right="0.7" top="0.75" bottom="0.75" header="0.3" footer="0.3"/>
  <pageSetup scale="88" orientation="landscape" horizontalDpi="90" verticalDpi="90" r:id="rId1"/>
  <headerFooter>
    <oddFooter>&amp;L&amp;F
&amp;A&amp;RPage &amp;P of &amp;N</oddFooter>
  </headerFooter>
  <customProperties>
    <customPr name="_pios_id" r:id="rId2"/>
    <customPr name="EpmWorksheetKeyString_GUID" r:id="rId3"/>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Q46"/>
  <sheetViews>
    <sheetView zoomScaleNormal="100" workbookViewId="0">
      <pane ySplit="8" topLeftCell="A9" activePane="bottomLeft" state="frozen"/>
      <selection activeCell="A2" sqref="A2"/>
      <selection pane="bottomLeft" activeCell="D38" sqref="D38"/>
    </sheetView>
  </sheetViews>
  <sheetFormatPr defaultColWidth="9.140625" defaultRowHeight="11.25" x14ac:dyDescent="0.2"/>
  <cols>
    <col min="1" max="1" width="4.5703125" style="49" bestFit="1" customWidth="1"/>
    <col min="2" max="2" width="46.85546875" style="49" customWidth="1"/>
    <col min="3" max="3" width="14.28515625" style="50" bestFit="1" customWidth="1"/>
    <col min="4" max="4" width="12.140625" style="49" bestFit="1" customWidth="1"/>
    <col min="5" max="5" width="13.28515625" style="49" bestFit="1" customWidth="1"/>
    <col min="6" max="6" width="11.28515625" style="49" bestFit="1" customWidth="1"/>
    <col min="7" max="7" width="13.28515625" style="49" bestFit="1" customWidth="1"/>
    <col min="8" max="9" width="12.140625" style="49" bestFit="1" customWidth="1"/>
    <col min="10" max="10" width="11.28515625" style="49" bestFit="1" customWidth="1"/>
    <col min="11" max="11" width="12.140625" style="49" bestFit="1" customWidth="1"/>
    <col min="12" max="13" width="9.140625" style="96"/>
    <col min="14" max="14" width="10.28515625" style="96" bestFit="1" customWidth="1"/>
    <col min="15" max="16384" width="9.140625" style="96"/>
  </cols>
  <sheetData>
    <row r="1" spans="1:11" s="47" customFormat="1" x14ac:dyDescent="0.2">
      <c r="A1" s="46" t="s">
        <v>1</v>
      </c>
      <c r="B1" s="46"/>
      <c r="C1" s="46"/>
      <c r="D1" s="46"/>
      <c r="E1" s="46"/>
      <c r="F1" s="46"/>
      <c r="G1" s="46"/>
      <c r="H1" s="46"/>
      <c r="I1" s="46"/>
      <c r="J1" s="46"/>
      <c r="K1" s="46"/>
    </row>
    <row r="2" spans="1:11" s="47" customFormat="1" x14ac:dyDescent="0.2">
      <c r="A2" s="46" t="s">
        <v>353</v>
      </c>
      <c r="B2" s="46"/>
      <c r="C2" s="46"/>
      <c r="D2" s="46"/>
      <c r="E2" s="46"/>
      <c r="F2" s="46"/>
      <c r="G2" s="46"/>
      <c r="H2" s="46"/>
      <c r="I2" s="46"/>
      <c r="J2" s="46"/>
      <c r="K2" s="46"/>
    </row>
    <row r="3" spans="1:11" s="47" customFormat="1" x14ac:dyDescent="0.2">
      <c r="A3" s="46" t="s">
        <v>2</v>
      </c>
      <c r="B3" s="46"/>
      <c r="C3" s="46"/>
      <c r="D3" s="46"/>
      <c r="E3" s="46"/>
      <c r="F3" s="46"/>
      <c r="G3" s="46"/>
      <c r="H3" s="46"/>
      <c r="I3" s="46"/>
      <c r="J3" s="46"/>
      <c r="K3" s="46"/>
    </row>
    <row r="4" spans="1:11" s="47" customFormat="1" x14ac:dyDescent="0.2">
      <c r="A4" s="48" t="s">
        <v>408</v>
      </c>
      <c r="B4" s="46"/>
      <c r="C4" s="46"/>
      <c r="D4" s="46"/>
      <c r="E4" s="46"/>
      <c r="F4" s="46"/>
      <c r="G4" s="46"/>
      <c r="H4" s="46"/>
      <c r="I4" s="46"/>
      <c r="J4" s="46"/>
      <c r="K4" s="46"/>
    </row>
    <row r="5" spans="1:11" s="49" customFormat="1" x14ac:dyDescent="0.2">
      <c r="C5" s="50"/>
    </row>
    <row r="6" spans="1:11" s="47" customFormat="1" x14ac:dyDescent="0.2">
      <c r="A6" s="51" t="s">
        <v>3</v>
      </c>
      <c r="C6" s="52"/>
      <c r="D6" s="53"/>
      <c r="E6" s="54" t="s">
        <v>4</v>
      </c>
      <c r="F6" s="55"/>
      <c r="G6" s="54" t="s">
        <v>5</v>
      </c>
      <c r="H6" s="54"/>
      <c r="I6" s="56" t="s">
        <v>6</v>
      </c>
      <c r="J6" s="54"/>
      <c r="K6" s="55"/>
    </row>
    <row r="7" spans="1:11" s="47" customFormat="1" x14ac:dyDescent="0.2">
      <c r="A7" s="57" t="s">
        <v>7</v>
      </c>
      <c r="B7" s="58" t="s">
        <v>8</v>
      </c>
      <c r="C7" s="59" t="s">
        <v>9</v>
      </c>
      <c r="D7" s="60" t="s">
        <v>10</v>
      </c>
      <c r="E7" s="61">
        <v>23</v>
      </c>
      <c r="F7" s="62">
        <v>16</v>
      </c>
      <c r="G7" s="61">
        <v>31</v>
      </c>
      <c r="H7" s="61">
        <v>41</v>
      </c>
      <c r="I7" s="63">
        <v>85</v>
      </c>
      <c r="J7" s="61">
        <v>86</v>
      </c>
      <c r="K7" s="62">
        <v>87</v>
      </c>
    </row>
    <row r="8" spans="1:11" s="47" customFormat="1" x14ac:dyDescent="0.2">
      <c r="A8" s="51"/>
      <c r="B8" s="64" t="s">
        <v>11</v>
      </c>
      <c r="C8" s="65" t="s">
        <v>12</v>
      </c>
      <c r="D8" s="65" t="s">
        <v>13</v>
      </c>
      <c r="E8" s="64" t="s">
        <v>14</v>
      </c>
      <c r="F8" s="65" t="s">
        <v>15</v>
      </c>
      <c r="G8" s="65" t="s">
        <v>16</v>
      </c>
      <c r="H8" s="64" t="s">
        <v>17</v>
      </c>
      <c r="I8" s="65" t="s">
        <v>18</v>
      </c>
      <c r="J8" s="65" t="s">
        <v>19</v>
      </c>
      <c r="K8" s="66" t="s">
        <v>20</v>
      </c>
    </row>
    <row r="9" spans="1:11" s="49" customFormat="1" x14ac:dyDescent="0.2">
      <c r="B9" s="67" t="s">
        <v>21</v>
      </c>
      <c r="C9" s="68"/>
    </row>
    <row r="10" spans="1:11" s="49" customFormat="1" x14ac:dyDescent="0.2">
      <c r="A10" s="50">
        <v>1</v>
      </c>
      <c r="B10" s="69" t="str">
        <f>"Projected Volume "&amp;'Therm Forecast'!P6&amp;" (therms)"</f>
        <v>Projected Volume Nov. 2023 - Oct. 2024 (therms)</v>
      </c>
      <c r="C10" s="50" t="s">
        <v>22</v>
      </c>
      <c r="D10" s="70">
        <f>SUM(E10:K10)</f>
        <v>895560443</v>
      </c>
      <c r="E10" s="71">
        <f>'Therm Forecast'!$P$8</f>
        <v>558669681</v>
      </c>
      <c r="F10" s="71">
        <f>'Therm Forecast'!$P$9</f>
        <v>6996</v>
      </c>
      <c r="G10" s="71">
        <f>'Therm Forecast'!$P$10</f>
        <v>231772233</v>
      </c>
      <c r="H10" s="71">
        <f>'Therm Forecast'!$P$11</f>
        <v>62094943</v>
      </c>
      <c r="I10" s="71">
        <f>'Therm Forecast'!$P$12</f>
        <v>17262378</v>
      </c>
      <c r="J10" s="71">
        <f>'Therm Forecast'!$P$13</f>
        <v>4915802</v>
      </c>
      <c r="K10" s="71">
        <f>'Therm Forecast'!$P$14</f>
        <v>20838410</v>
      </c>
    </row>
    <row r="11" spans="1:11" s="49" customFormat="1" x14ac:dyDescent="0.2">
      <c r="A11" s="50">
        <f>A10+1</f>
        <v>2</v>
      </c>
      <c r="B11" s="69"/>
      <c r="C11" s="50"/>
      <c r="E11" s="72"/>
      <c r="F11" s="72"/>
      <c r="G11" s="72"/>
      <c r="H11" s="72"/>
      <c r="I11" s="72"/>
      <c r="J11" s="72"/>
      <c r="K11" s="72"/>
    </row>
    <row r="12" spans="1:11" s="49" customFormat="1" x14ac:dyDescent="0.2">
      <c r="A12" s="50">
        <f t="shared" ref="A12:A41" si="0">A11+1</f>
        <v>3</v>
      </c>
      <c r="B12" s="69" t="s">
        <v>393</v>
      </c>
      <c r="C12" s="50" t="s">
        <v>22</v>
      </c>
      <c r="D12" s="73"/>
      <c r="E12" s="73">
        <f>'Gas Resource Allocation Study'!G52</f>
        <v>0.14394000000000001</v>
      </c>
      <c r="F12" s="73">
        <f>'Gas Resource Allocation Study'!G52</f>
        <v>0.14394000000000001</v>
      </c>
      <c r="G12" s="73">
        <f>'Gas Resource Allocation Study'!H52</f>
        <v>0.1376</v>
      </c>
      <c r="H12" s="73">
        <f>'Gas Resource Allocation Study'!I52</f>
        <v>0.12096999999999999</v>
      </c>
      <c r="I12" s="73">
        <f>'Gas Resource Allocation Study'!J52</f>
        <v>8.7739999999999999E-2</v>
      </c>
      <c r="J12" s="73">
        <f>'Gas Resource Allocation Study'!K52</f>
        <v>9.5089999999999994E-2</v>
      </c>
      <c r="K12" s="73">
        <f>'Gas Resource Allocation Study'!L52</f>
        <v>8.2100000000000006E-2</v>
      </c>
    </row>
    <row r="13" spans="1:11" s="49" customFormat="1" x14ac:dyDescent="0.2">
      <c r="A13" s="50">
        <f t="shared" si="0"/>
        <v>4</v>
      </c>
      <c r="B13" s="69" t="s">
        <v>23</v>
      </c>
      <c r="C13" s="50" t="s">
        <v>24</v>
      </c>
      <c r="D13" s="74">
        <f>SUM(E13:K13)</f>
        <v>123512283.52179001</v>
      </c>
      <c r="E13" s="74">
        <f>E10*E12</f>
        <v>80414913.883140013</v>
      </c>
      <c r="F13" s="74">
        <f t="shared" ref="F13:K13" si="1">F10*F12</f>
        <v>1007.0042400000001</v>
      </c>
      <c r="G13" s="74">
        <f t="shared" si="1"/>
        <v>31891859.2608</v>
      </c>
      <c r="H13" s="74">
        <f t="shared" si="1"/>
        <v>7511625.25471</v>
      </c>
      <c r="I13" s="74">
        <f t="shared" si="1"/>
        <v>1514601.0457200001</v>
      </c>
      <c r="J13" s="74">
        <f t="shared" si="1"/>
        <v>467443.61218</v>
      </c>
      <c r="K13" s="74">
        <f t="shared" si="1"/>
        <v>1710833.4610000001</v>
      </c>
    </row>
    <row r="14" spans="1:11" s="49" customFormat="1" x14ac:dyDescent="0.2">
      <c r="A14" s="50">
        <f t="shared" si="0"/>
        <v>5</v>
      </c>
      <c r="B14" s="69"/>
      <c r="C14" s="50"/>
      <c r="F14" s="75"/>
    </row>
    <row r="15" spans="1:11" s="49" customFormat="1" x14ac:dyDescent="0.2">
      <c r="A15" s="50">
        <f t="shared" si="0"/>
        <v>6</v>
      </c>
      <c r="B15" s="69" t="s">
        <v>25</v>
      </c>
      <c r="C15" s="50" t="s">
        <v>26</v>
      </c>
      <c r="D15" s="74">
        <f>'Sch. 106 Amort Balances'!C37</f>
        <v>-55873.99</v>
      </c>
      <c r="E15" s="76">
        <f>$D15*(E13/$D13)</f>
        <v>-36377.775279045454</v>
      </c>
      <c r="F15" s="76">
        <f>$D15*(F13/$D13)</f>
        <v>-0.45554452748654167</v>
      </c>
      <c r="G15" s="76">
        <f t="shared" ref="G15:K15" si="2">$D15*(G13/$D13)</f>
        <v>-14427.111009610469</v>
      </c>
      <c r="H15" s="76">
        <f t="shared" si="2"/>
        <v>-3398.0788177345116</v>
      </c>
      <c r="I15" s="76">
        <f t="shared" si="2"/>
        <v>-685.16912868523707</v>
      </c>
      <c r="J15" s="76">
        <f t="shared" si="2"/>
        <v>-211.46026101850407</v>
      </c>
      <c r="K15" s="76">
        <f t="shared" si="2"/>
        <v>-773.93995937833358</v>
      </c>
    </row>
    <row r="16" spans="1:11" s="49" customFormat="1" x14ac:dyDescent="0.2">
      <c r="A16" s="50">
        <f t="shared" si="0"/>
        <v>7</v>
      </c>
      <c r="B16" s="69" t="s">
        <v>27</v>
      </c>
      <c r="C16" s="50" t="s">
        <v>28</v>
      </c>
      <c r="D16" s="77">
        <f>SUM(E16:K16)</f>
        <v>1</v>
      </c>
      <c r="E16" s="78">
        <f>E15/$D$15</f>
        <v>0.65106814958168291</v>
      </c>
      <c r="F16" s="78">
        <f>F15/$D$15</f>
        <v>8.1530695675490816E-6</v>
      </c>
      <c r="G16" s="78">
        <f t="shared" ref="G16:K16" si="3">G15/$D$15</f>
        <v>0.25820799641497716</v>
      </c>
      <c r="H16" s="78">
        <f t="shared" si="3"/>
        <v>6.0816827610387439E-2</v>
      </c>
      <c r="I16" s="78">
        <f t="shared" si="3"/>
        <v>1.2262756403923132E-2</v>
      </c>
      <c r="J16" s="78">
        <f t="shared" si="3"/>
        <v>3.7845920976558875E-3</v>
      </c>
      <c r="K16" s="78">
        <f t="shared" si="3"/>
        <v>1.3851524821805881E-2</v>
      </c>
    </row>
    <row r="17" spans="1:17" s="49" customFormat="1" x14ac:dyDescent="0.2">
      <c r="A17" s="50">
        <f t="shared" si="0"/>
        <v>8</v>
      </c>
      <c r="B17" s="69"/>
      <c r="C17" s="50"/>
      <c r="D17" s="76"/>
      <c r="E17" s="76"/>
      <c r="F17" s="76"/>
      <c r="G17" s="76"/>
      <c r="H17" s="76"/>
      <c r="I17" s="76"/>
      <c r="J17" s="76"/>
      <c r="K17" s="76"/>
    </row>
    <row r="18" spans="1:17" s="49" customFormat="1" x14ac:dyDescent="0.2">
      <c r="A18" s="50">
        <f t="shared" si="0"/>
        <v>9</v>
      </c>
      <c r="B18" s="69" t="s">
        <v>29</v>
      </c>
      <c r="C18" s="50" t="s">
        <v>30</v>
      </c>
      <c r="E18" s="79">
        <f t="shared" ref="E18:K18" si="4">ROUND(E15/E10,5)</f>
        <v>-6.9999999999999994E-5</v>
      </c>
      <c r="F18" s="79">
        <f t="shared" si="4"/>
        <v>-6.9999999999999994E-5</v>
      </c>
      <c r="G18" s="79">
        <f t="shared" si="4"/>
        <v>-6.0000000000000002E-5</v>
      </c>
      <c r="H18" s="79">
        <f t="shared" si="4"/>
        <v>-5.0000000000000002E-5</v>
      </c>
      <c r="I18" s="79">
        <f t="shared" si="4"/>
        <v>-4.0000000000000003E-5</v>
      </c>
      <c r="J18" s="79">
        <f t="shared" si="4"/>
        <v>-4.0000000000000003E-5</v>
      </c>
      <c r="K18" s="79">
        <f t="shared" si="4"/>
        <v>-4.0000000000000003E-5</v>
      </c>
    </row>
    <row r="19" spans="1:17" s="49" customFormat="1" x14ac:dyDescent="0.2">
      <c r="A19" s="50">
        <f t="shared" si="0"/>
        <v>10</v>
      </c>
      <c r="B19" s="80" t="s">
        <v>31</v>
      </c>
      <c r="C19" s="50" t="s">
        <v>32</v>
      </c>
      <c r="F19" s="75">
        <f>ROUND(F18*19,2)</f>
        <v>0</v>
      </c>
    </row>
    <row r="20" spans="1:17" s="49" customFormat="1" x14ac:dyDescent="0.2">
      <c r="A20" s="50">
        <f t="shared" si="0"/>
        <v>11</v>
      </c>
      <c r="B20" s="81"/>
      <c r="C20" s="50"/>
      <c r="F20" s="75"/>
    </row>
    <row r="21" spans="1:17" s="49" customFormat="1" x14ac:dyDescent="0.2">
      <c r="A21" s="50">
        <f t="shared" si="0"/>
        <v>12</v>
      </c>
      <c r="B21" s="81"/>
      <c r="C21" s="50"/>
      <c r="F21" s="75"/>
    </row>
    <row r="22" spans="1:17" s="49" customFormat="1" x14ac:dyDescent="0.2">
      <c r="A22" s="50">
        <f t="shared" si="0"/>
        <v>13</v>
      </c>
      <c r="B22" s="82" t="s">
        <v>33</v>
      </c>
      <c r="C22" s="52"/>
    </row>
    <row r="23" spans="1:17" s="49" customFormat="1" x14ac:dyDescent="0.2">
      <c r="A23" s="50">
        <f t="shared" si="0"/>
        <v>14</v>
      </c>
      <c r="B23" s="69" t="s">
        <v>34</v>
      </c>
      <c r="C23" s="50" t="s">
        <v>22</v>
      </c>
      <c r="D23" s="74">
        <f>'Sch. 106 Amort Balances'!C38</f>
        <v>-142809319.75999999</v>
      </c>
      <c r="M23" s="83"/>
      <c r="N23" s="84"/>
      <c r="O23" s="84"/>
      <c r="P23" s="84"/>
      <c r="Q23" s="84"/>
    </row>
    <row r="24" spans="1:17" s="49" customFormat="1" x14ac:dyDescent="0.2">
      <c r="A24" s="50">
        <f t="shared" si="0"/>
        <v>15</v>
      </c>
      <c r="B24" s="69" t="str">
        <f>B10</f>
        <v>Projected Volume Nov. 2023 - Oct. 2024 (therms)</v>
      </c>
      <c r="C24" s="85" t="s">
        <v>35</v>
      </c>
      <c r="D24" s="70">
        <f>SUM(E24:K24)</f>
        <v>895560443</v>
      </c>
      <c r="E24" s="70">
        <f t="shared" ref="E24:K24" si="5">E10</f>
        <v>558669681</v>
      </c>
      <c r="F24" s="70">
        <f t="shared" si="5"/>
        <v>6996</v>
      </c>
      <c r="G24" s="70">
        <f t="shared" si="5"/>
        <v>231772233</v>
      </c>
      <c r="H24" s="70">
        <f t="shared" si="5"/>
        <v>62094943</v>
      </c>
      <c r="I24" s="70">
        <f t="shared" si="5"/>
        <v>17262378</v>
      </c>
      <c r="J24" s="70">
        <f t="shared" si="5"/>
        <v>4915802</v>
      </c>
      <c r="K24" s="70">
        <f t="shared" si="5"/>
        <v>20838410</v>
      </c>
    </row>
    <row r="25" spans="1:17" s="49" customFormat="1" x14ac:dyDescent="0.2">
      <c r="A25" s="50">
        <f t="shared" si="0"/>
        <v>16</v>
      </c>
      <c r="B25" s="69"/>
      <c r="C25" s="85"/>
      <c r="D25" s="70"/>
      <c r="E25" s="70"/>
      <c r="F25" s="70"/>
      <c r="G25" s="70"/>
      <c r="H25" s="70"/>
      <c r="I25" s="70"/>
      <c r="J25" s="70"/>
      <c r="K25" s="70"/>
    </row>
    <row r="26" spans="1:17" s="49" customFormat="1" x14ac:dyDescent="0.2">
      <c r="A26" s="50">
        <f t="shared" si="0"/>
        <v>17</v>
      </c>
      <c r="B26" s="69" t="s">
        <v>36</v>
      </c>
      <c r="C26" s="50" t="s">
        <v>37</v>
      </c>
      <c r="D26" s="86">
        <f>ROUND(D23/D24,5)</f>
        <v>-0.15945999999999999</v>
      </c>
      <c r="E26" s="86">
        <f t="shared" ref="E26:K26" si="6">$D$26</f>
        <v>-0.15945999999999999</v>
      </c>
      <c r="F26" s="86">
        <f t="shared" si="6"/>
        <v>-0.15945999999999999</v>
      </c>
      <c r="G26" s="86">
        <f t="shared" si="6"/>
        <v>-0.15945999999999999</v>
      </c>
      <c r="H26" s="86">
        <f t="shared" si="6"/>
        <v>-0.15945999999999999</v>
      </c>
      <c r="I26" s="86">
        <f t="shared" si="6"/>
        <v>-0.15945999999999999</v>
      </c>
      <c r="J26" s="86">
        <f t="shared" si="6"/>
        <v>-0.15945999999999999</v>
      </c>
      <c r="K26" s="86">
        <f t="shared" si="6"/>
        <v>-0.15945999999999999</v>
      </c>
    </row>
    <row r="27" spans="1:17" s="49" customFormat="1" x14ac:dyDescent="0.2">
      <c r="A27" s="50">
        <f t="shared" si="0"/>
        <v>18</v>
      </c>
      <c r="B27" s="80" t="s">
        <v>38</v>
      </c>
      <c r="C27" s="50" t="s">
        <v>39</v>
      </c>
      <c r="D27" s="76"/>
      <c r="F27" s="75">
        <f>ROUND(F26*19,2)</f>
        <v>-3.03</v>
      </c>
    </row>
    <row r="28" spans="1:17" s="49" customFormat="1" x14ac:dyDescent="0.2">
      <c r="A28" s="50">
        <f t="shared" si="0"/>
        <v>19</v>
      </c>
      <c r="C28" s="50"/>
    </row>
    <row r="29" spans="1:17" s="49" customFormat="1" x14ac:dyDescent="0.2">
      <c r="A29" s="50">
        <f t="shared" si="0"/>
        <v>20</v>
      </c>
      <c r="C29" s="50"/>
    </row>
    <row r="30" spans="1:17" s="49" customFormat="1" x14ac:dyDescent="0.2">
      <c r="A30" s="50">
        <f t="shared" si="0"/>
        <v>21</v>
      </c>
      <c r="B30" s="82" t="s">
        <v>40</v>
      </c>
      <c r="C30" s="52"/>
    </row>
    <row r="31" spans="1:17" s="49" customFormat="1" x14ac:dyDescent="0.2">
      <c r="A31" s="50">
        <f t="shared" si="0"/>
        <v>22</v>
      </c>
      <c r="B31" s="69" t="s">
        <v>29</v>
      </c>
      <c r="C31" s="85" t="s">
        <v>41</v>
      </c>
      <c r="E31" s="86">
        <f>E18</f>
        <v>-6.9999999999999994E-5</v>
      </c>
      <c r="F31" s="86">
        <f t="shared" ref="F31:K31" si="7">F18</f>
        <v>-6.9999999999999994E-5</v>
      </c>
      <c r="G31" s="86">
        <f t="shared" si="7"/>
        <v>-6.0000000000000002E-5</v>
      </c>
      <c r="H31" s="86">
        <f t="shared" si="7"/>
        <v>-5.0000000000000002E-5</v>
      </c>
      <c r="I31" s="86">
        <f t="shared" si="7"/>
        <v>-4.0000000000000003E-5</v>
      </c>
      <c r="J31" s="86">
        <f t="shared" si="7"/>
        <v>-4.0000000000000003E-5</v>
      </c>
      <c r="K31" s="86">
        <f t="shared" si="7"/>
        <v>-4.0000000000000003E-5</v>
      </c>
    </row>
    <row r="32" spans="1:17" s="49" customFormat="1" x14ac:dyDescent="0.2">
      <c r="A32" s="50">
        <f t="shared" si="0"/>
        <v>23</v>
      </c>
      <c r="B32" s="80" t="s">
        <v>31</v>
      </c>
      <c r="C32" s="85" t="s">
        <v>42</v>
      </c>
      <c r="F32" s="75">
        <f>F19</f>
        <v>0</v>
      </c>
    </row>
    <row r="33" spans="1:14" s="49" customFormat="1" x14ac:dyDescent="0.2">
      <c r="A33" s="50">
        <f t="shared" si="0"/>
        <v>24</v>
      </c>
      <c r="B33" s="69" t="s">
        <v>43</v>
      </c>
      <c r="C33" s="85" t="s">
        <v>44</v>
      </c>
      <c r="D33" s="76"/>
      <c r="E33" s="86">
        <f t="shared" ref="E33:K33" si="8">E26</f>
        <v>-0.15945999999999999</v>
      </c>
      <c r="F33" s="86">
        <f t="shared" si="8"/>
        <v>-0.15945999999999999</v>
      </c>
      <c r="G33" s="86">
        <f t="shared" si="8"/>
        <v>-0.15945999999999999</v>
      </c>
      <c r="H33" s="86">
        <f t="shared" si="8"/>
        <v>-0.15945999999999999</v>
      </c>
      <c r="I33" s="86">
        <f t="shared" si="8"/>
        <v>-0.15945999999999999</v>
      </c>
      <c r="J33" s="86">
        <f t="shared" si="8"/>
        <v>-0.15945999999999999</v>
      </c>
      <c r="K33" s="86">
        <f t="shared" si="8"/>
        <v>-0.15945999999999999</v>
      </c>
    </row>
    <row r="34" spans="1:14" s="49" customFormat="1" x14ac:dyDescent="0.2">
      <c r="A34" s="50">
        <f t="shared" si="0"/>
        <v>25</v>
      </c>
      <c r="B34" s="80" t="s">
        <v>31</v>
      </c>
      <c r="C34" s="85" t="s">
        <v>45</v>
      </c>
      <c r="F34" s="75">
        <f>F27</f>
        <v>-3.03</v>
      </c>
    </row>
    <row r="35" spans="1:14" s="49" customFormat="1" x14ac:dyDescent="0.2">
      <c r="A35" s="50">
        <f t="shared" si="0"/>
        <v>26</v>
      </c>
      <c r="B35" s="69" t="s">
        <v>46</v>
      </c>
      <c r="C35" s="50" t="s">
        <v>47</v>
      </c>
      <c r="E35" s="87">
        <f>E31+E33</f>
        <v>-0.15952999999999998</v>
      </c>
      <c r="F35" s="87">
        <f t="shared" ref="F35:K35" si="9">F31+F33</f>
        <v>-0.15952999999999998</v>
      </c>
      <c r="G35" s="87">
        <f t="shared" si="9"/>
        <v>-0.15952</v>
      </c>
      <c r="H35" s="87">
        <f t="shared" si="9"/>
        <v>-0.15950999999999999</v>
      </c>
      <c r="I35" s="87">
        <f t="shared" si="9"/>
        <v>-0.1595</v>
      </c>
      <c r="J35" s="87">
        <f t="shared" si="9"/>
        <v>-0.1595</v>
      </c>
      <c r="K35" s="87">
        <f t="shared" si="9"/>
        <v>-0.1595</v>
      </c>
    </row>
    <row r="36" spans="1:14" s="49" customFormat="1" x14ac:dyDescent="0.2">
      <c r="A36" s="50">
        <f t="shared" si="0"/>
        <v>27</v>
      </c>
      <c r="B36" s="80" t="s">
        <v>31</v>
      </c>
      <c r="C36" s="85" t="s">
        <v>48</v>
      </c>
      <c r="F36" s="75">
        <f>F32+F34</f>
        <v>-3.03</v>
      </c>
    </row>
    <row r="37" spans="1:14" s="49" customFormat="1" x14ac:dyDescent="0.2">
      <c r="A37" s="50">
        <f t="shared" si="0"/>
        <v>28</v>
      </c>
      <c r="B37" s="69"/>
      <c r="C37" s="50"/>
    </row>
    <row r="38" spans="1:14" s="49" customFormat="1" x14ac:dyDescent="0.2">
      <c r="A38" s="50">
        <f t="shared" si="0"/>
        <v>29</v>
      </c>
      <c r="B38" s="69" t="s">
        <v>49</v>
      </c>
      <c r="C38" s="50" t="s">
        <v>22</v>
      </c>
      <c r="D38" s="88">
        <f>'Conversion Factor'!E23-1</f>
        <v>4.8829296738980066E-2</v>
      </c>
      <c r="N38" s="89"/>
    </row>
    <row r="39" spans="1:14" s="49" customFormat="1" x14ac:dyDescent="0.2">
      <c r="A39" s="50">
        <f t="shared" si="0"/>
        <v>30</v>
      </c>
      <c r="B39" s="69"/>
      <c r="C39" s="50"/>
      <c r="D39" s="47"/>
      <c r="N39" s="75"/>
    </row>
    <row r="40" spans="1:14" s="49" customFormat="1" x14ac:dyDescent="0.2">
      <c r="A40" s="50">
        <f t="shared" si="0"/>
        <v>31</v>
      </c>
      <c r="B40" s="90" t="s">
        <v>50</v>
      </c>
      <c r="C40" s="85" t="s">
        <v>51</v>
      </c>
      <c r="D40" s="47"/>
      <c r="E40" s="91">
        <f t="shared" ref="E40:K40" si="10">ROUND(E35*(1+$D$38),5)</f>
        <v>-0.16732</v>
      </c>
      <c r="F40" s="91">
        <f t="shared" si="10"/>
        <v>-0.16732</v>
      </c>
      <c r="G40" s="91">
        <f t="shared" si="10"/>
        <v>-0.16730999999999999</v>
      </c>
      <c r="H40" s="91">
        <f t="shared" si="10"/>
        <v>-0.1673</v>
      </c>
      <c r="I40" s="91">
        <f t="shared" si="10"/>
        <v>-0.16728999999999999</v>
      </c>
      <c r="J40" s="91">
        <f t="shared" si="10"/>
        <v>-0.16728999999999999</v>
      </c>
      <c r="K40" s="91">
        <f t="shared" si="10"/>
        <v>-0.16728999999999999</v>
      </c>
    </row>
    <row r="41" spans="1:14" s="49" customFormat="1" x14ac:dyDescent="0.2">
      <c r="A41" s="50">
        <f t="shared" si="0"/>
        <v>32</v>
      </c>
      <c r="B41" s="92" t="s">
        <v>52</v>
      </c>
      <c r="C41" s="85" t="s">
        <v>53</v>
      </c>
      <c r="D41" s="47"/>
      <c r="E41" s="47"/>
      <c r="F41" s="93">
        <f>ROUND(F36*(1+$D$38),2)</f>
        <v>-3.18</v>
      </c>
      <c r="G41" s="47"/>
      <c r="H41" s="47"/>
      <c r="I41" s="47"/>
      <c r="J41" s="47"/>
      <c r="K41" s="47"/>
    </row>
    <row r="42" spans="1:14" s="49" customFormat="1" x14ac:dyDescent="0.2">
      <c r="C42" s="50"/>
      <c r="F42" s="75"/>
    </row>
    <row r="43" spans="1:14" s="49" customFormat="1" x14ac:dyDescent="0.2">
      <c r="C43" s="50"/>
      <c r="J43" s="94"/>
      <c r="K43" s="94"/>
    </row>
    <row r="44" spans="1:14" s="49" customFormat="1" x14ac:dyDescent="0.2">
      <c r="A44" s="49" t="s">
        <v>54</v>
      </c>
      <c r="C44" s="52"/>
      <c r="J44" s="94"/>
      <c r="K44" s="94"/>
    </row>
    <row r="45" spans="1:14" s="49" customFormat="1" x14ac:dyDescent="0.2">
      <c r="A45" s="95" t="s">
        <v>55</v>
      </c>
      <c r="B45" s="49" t="s">
        <v>405</v>
      </c>
      <c r="C45" s="50"/>
      <c r="J45" s="94"/>
      <c r="K45" s="94"/>
    </row>
    <row r="46" spans="1:14" s="49" customFormat="1" x14ac:dyDescent="0.2">
      <c r="C46" s="50"/>
    </row>
  </sheetData>
  <printOptions horizontalCentered="1"/>
  <pageMargins left="0.75" right="0.75" top="1" bottom="1" header="0.5" footer="0.5"/>
  <pageSetup scale="51" orientation="landscape" blackAndWhite="1" r:id="rId1"/>
  <headerFooter alignWithMargins="0">
    <oddFooter>&amp;L&amp;F
&amp;A&amp;RPage &amp;P of &amp;N</oddFooter>
  </headerFooter>
  <customProperties>
    <customPr name="_pios_id" r:id="rId2"/>
    <customPr name="EpmWorksheetKeyString_GUID" r:id="rId3"/>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M31"/>
  <sheetViews>
    <sheetView zoomScaleNormal="100" workbookViewId="0">
      <selection activeCell="L28" sqref="L28"/>
    </sheetView>
  </sheetViews>
  <sheetFormatPr defaultColWidth="8.85546875" defaultRowHeight="11.25" x14ac:dyDescent="0.2"/>
  <cols>
    <col min="1" max="1" width="4.5703125" style="164" bestFit="1" customWidth="1"/>
    <col min="2" max="2" width="64.7109375" style="164" customWidth="1"/>
    <col min="3" max="3" width="11.5703125" style="164" bestFit="1" customWidth="1"/>
    <col min="4" max="4" width="11.28515625" style="164" bestFit="1" customWidth="1"/>
    <col min="5" max="5" width="9.140625" style="164" bestFit="1" customWidth="1"/>
    <col min="6" max="6" width="10.7109375" style="164" bestFit="1" customWidth="1"/>
    <col min="7" max="7" width="10.42578125" style="164" bestFit="1" customWidth="1"/>
    <col min="8" max="8" width="9.85546875" style="164" bestFit="1" customWidth="1"/>
    <col min="9" max="9" width="9.140625" style="164" bestFit="1" customWidth="1"/>
    <col min="10" max="10" width="9.85546875" style="164" bestFit="1" customWidth="1"/>
    <col min="11" max="16384" width="8.85546875" style="164"/>
  </cols>
  <sheetData>
    <row r="1" spans="1:13" x14ac:dyDescent="0.2">
      <c r="A1" s="617" t="s">
        <v>344</v>
      </c>
      <c r="B1" s="617"/>
      <c r="C1" s="617"/>
      <c r="D1" s="617"/>
      <c r="E1" s="617"/>
      <c r="F1" s="617"/>
      <c r="G1" s="617"/>
      <c r="H1" s="617"/>
      <c r="I1" s="617"/>
      <c r="J1" s="617"/>
    </row>
    <row r="2" spans="1:13" x14ac:dyDescent="0.2">
      <c r="A2" s="618" t="s">
        <v>347</v>
      </c>
      <c r="B2" s="618"/>
      <c r="C2" s="618"/>
      <c r="D2" s="618"/>
      <c r="E2" s="618"/>
      <c r="F2" s="618"/>
      <c r="G2" s="618"/>
      <c r="H2" s="618"/>
      <c r="I2" s="618"/>
      <c r="J2" s="618"/>
    </row>
    <row r="3" spans="1:13" x14ac:dyDescent="0.2">
      <c r="A3" s="618" t="s">
        <v>419</v>
      </c>
      <c r="B3" s="618"/>
      <c r="C3" s="618"/>
      <c r="D3" s="618"/>
      <c r="E3" s="618"/>
      <c r="F3" s="618"/>
      <c r="G3" s="618"/>
      <c r="H3" s="618"/>
      <c r="I3" s="618"/>
      <c r="J3" s="618"/>
    </row>
    <row r="4" spans="1:13" x14ac:dyDescent="0.2">
      <c r="A4" s="619" t="str">
        <f>'Sch. 106 PGA Amort Rates'!A4</f>
        <v>Proposed Rates Effective November 1, 2023</v>
      </c>
      <c r="B4" s="619"/>
      <c r="C4" s="619"/>
      <c r="D4" s="619"/>
      <c r="E4" s="619"/>
      <c r="F4" s="619"/>
      <c r="G4" s="619"/>
      <c r="H4" s="619"/>
      <c r="I4" s="619"/>
      <c r="J4" s="619"/>
    </row>
    <row r="6" spans="1:13" x14ac:dyDescent="0.2">
      <c r="A6" s="166" t="s">
        <v>3</v>
      </c>
      <c r="B6" s="166"/>
      <c r="C6" s="166"/>
      <c r="D6" s="166"/>
      <c r="E6" s="166"/>
      <c r="F6" s="166"/>
      <c r="G6" s="166"/>
      <c r="H6" s="166"/>
      <c r="I6" s="166"/>
      <c r="J6" s="166"/>
    </row>
    <row r="7" spans="1:13" x14ac:dyDescent="0.2">
      <c r="A7" s="167" t="s">
        <v>7</v>
      </c>
      <c r="B7" s="167"/>
      <c r="C7" s="167"/>
      <c r="D7" s="167"/>
      <c r="E7" s="167"/>
      <c r="F7" s="167"/>
      <c r="G7" s="167"/>
      <c r="H7" s="167"/>
      <c r="I7" s="167"/>
      <c r="J7" s="167"/>
    </row>
    <row r="8" spans="1:13" x14ac:dyDescent="0.2">
      <c r="A8" s="165">
        <v>1</v>
      </c>
      <c r="B8" s="83" t="s">
        <v>401</v>
      </c>
      <c r="C8" s="590">
        <v>-28152718.98</v>
      </c>
      <c r="D8" s="168"/>
      <c r="E8" s="84"/>
      <c r="F8" s="84"/>
      <c r="G8" s="84"/>
      <c r="H8" s="84"/>
      <c r="I8" s="84"/>
      <c r="J8" s="84"/>
    </row>
    <row r="9" spans="1:13" x14ac:dyDescent="0.2">
      <c r="A9" s="165">
        <v>2</v>
      </c>
      <c r="B9" s="83"/>
      <c r="C9" s="169"/>
      <c r="D9" s="84"/>
      <c r="E9" s="84"/>
      <c r="F9" s="84"/>
      <c r="G9" s="84"/>
      <c r="H9" s="84"/>
      <c r="I9" s="84"/>
      <c r="J9" s="84"/>
    </row>
    <row r="10" spans="1:13" x14ac:dyDescent="0.2">
      <c r="A10" s="165">
        <f t="shared" ref="A10:A28" si="0">A9+1</f>
        <v>3</v>
      </c>
      <c r="B10" s="83"/>
      <c r="C10" s="170"/>
      <c r="D10" s="84"/>
      <c r="E10" s="84"/>
      <c r="F10" s="84"/>
      <c r="G10" s="84"/>
      <c r="H10" s="84"/>
      <c r="I10" s="84"/>
      <c r="J10" s="84"/>
    </row>
    <row r="11" spans="1:13" x14ac:dyDescent="0.2">
      <c r="A11" s="165">
        <f t="shared" si="0"/>
        <v>4</v>
      </c>
      <c r="B11" s="83"/>
      <c r="C11" s="620" t="s">
        <v>95</v>
      </c>
      <c r="D11" s="171" t="s">
        <v>4</v>
      </c>
      <c r="E11" s="172"/>
      <c r="F11" s="173" t="s">
        <v>5</v>
      </c>
      <c r="G11" s="173"/>
      <c r="H11" s="171" t="s">
        <v>6</v>
      </c>
      <c r="I11" s="173"/>
      <c r="J11" s="172"/>
    </row>
    <row r="12" spans="1:13" x14ac:dyDescent="0.2">
      <c r="A12" s="165">
        <f t="shared" si="0"/>
        <v>5</v>
      </c>
      <c r="B12" s="83"/>
      <c r="C12" s="621"/>
      <c r="D12" s="174">
        <v>23</v>
      </c>
      <c r="E12" s="175">
        <v>16</v>
      </c>
      <c r="F12" s="176">
        <v>31</v>
      </c>
      <c r="G12" s="176">
        <v>41</v>
      </c>
      <c r="H12" s="174">
        <v>85</v>
      </c>
      <c r="I12" s="176">
        <v>86</v>
      </c>
      <c r="J12" s="175">
        <v>87</v>
      </c>
      <c r="M12" s="177"/>
    </row>
    <row r="13" spans="1:13" ht="11.25" customHeight="1" x14ac:dyDescent="0.2">
      <c r="A13" s="165">
        <f t="shared" si="0"/>
        <v>6</v>
      </c>
      <c r="B13" s="83"/>
      <c r="C13" s="170"/>
      <c r="D13" s="84"/>
      <c r="E13" s="84"/>
      <c r="F13" s="84"/>
      <c r="G13" s="84"/>
      <c r="H13" s="84"/>
      <c r="I13" s="84"/>
      <c r="J13" s="84"/>
    </row>
    <row r="14" spans="1:13" x14ac:dyDescent="0.2">
      <c r="A14" s="165">
        <f t="shared" si="0"/>
        <v>7</v>
      </c>
      <c r="B14" s="178" t="s">
        <v>96</v>
      </c>
      <c r="C14" s="178"/>
      <c r="D14" s="84"/>
      <c r="E14" s="84"/>
      <c r="F14" s="84"/>
      <c r="G14" s="84"/>
      <c r="H14" s="84"/>
      <c r="I14" s="84"/>
      <c r="J14" s="84"/>
    </row>
    <row r="15" spans="1:13" x14ac:dyDescent="0.2">
      <c r="A15" s="165">
        <f t="shared" si="0"/>
        <v>8</v>
      </c>
      <c r="B15" s="83" t="s">
        <v>402</v>
      </c>
      <c r="C15" s="179">
        <f>SUM(D15:J15)</f>
        <v>895560443</v>
      </c>
      <c r="D15" s="180">
        <f>'Therm Forecast'!P8</f>
        <v>558669681</v>
      </c>
      <c r="E15" s="180">
        <f>'Therm Forecast'!P9</f>
        <v>6996</v>
      </c>
      <c r="F15" s="180">
        <f>'Therm Forecast'!P10</f>
        <v>231772233</v>
      </c>
      <c r="G15" s="180">
        <f>'Therm Forecast'!P11</f>
        <v>62094943</v>
      </c>
      <c r="H15" s="180">
        <f>'Therm Forecast'!P12</f>
        <v>17262378</v>
      </c>
      <c r="I15" s="180">
        <f>'Therm Forecast'!P13</f>
        <v>4915802</v>
      </c>
      <c r="J15" s="180">
        <f>'Therm Forecast'!P14</f>
        <v>20838410</v>
      </c>
    </row>
    <row r="16" spans="1:13" x14ac:dyDescent="0.2">
      <c r="A16" s="165">
        <f t="shared" si="0"/>
        <v>9</v>
      </c>
      <c r="B16" s="83"/>
      <c r="C16" s="179"/>
      <c r="D16" s="180"/>
      <c r="E16" s="180"/>
      <c r="F16" s="180"/>
      <c r="G16" s="180"/>
      <c r="H16" s="180"/>
      <c r="I16" s="180"/>
      <c r="J16" s="180"/>
    </row>
    <row r="17" spans="1:10" x14ac:dyDescent="0.2">
      <c r="A17" s="165">
        <f t="shared" si="0"/>
        <v>10</v>
      </c>
      <c r="B17" s="69" t="s">
        <v>393</v>
      </c>
      <c r="C17" s="73"/>
      <c r="D17" s="73">
        <f>'Gas Resource Allocation Study'!G52</f>
        <v>0.14394000000000001</v>
      </c>
      <c r="E17" s="73">
        <f>'Gas Resource Allocation Study'!G52</f>
        <v>0.14394000000000001</v>
      </c>
      <c r="F17" s="73">
        <f>'Gas Resource Allocation Study'!H52</f>
        <v>0.1376</v>
      </c>
      <c r="G17" s="73">
        <f>'Gas Resource Allocation Study'!I52</f>
        <v>0.12096999999999999</v>
      </c>
      <c r="H17" s="73">
        <f>'Gas Resource Allocation Study'!J52</f>
        <v>8.7739999999999999E-2</v>
      </c>
      <c r="I17" s="73">
        <f>'Gas Resource Allocation Study'!K52</f>
        <v>9.5089999999999994E-2</v>
      </c>
      <c r="J17" s="73">
        <f>'Gas Resource Allocation Study'!L52</f>
        <v>8.2100000000000006E-2</v>
      </c>
    </row>
    <row r="18" spans="1:10" x14ac:dyDescent="0.2">
      <c r="A18" s="165">
        <f t="shared" si="0"/>
        <v>11</v>
      </c>
      <c r="B18" s="69" t="s">
        <v>23</v>
      </c>
      <c r="C18" s="74">
        <f>SUM(D18:J18)</f>
        <v>123512283.52179001</v>
      </c>
      <c r="D18" s="74">
        <f>D15*D17</f>
        <v>80414913.883140013</v>
      </c>
      <c r="E18" s="74">
        <f t="shared" ref="E18:J18" si="1">E15*E17</f>
        <v>1007.0042400000001</v>
      </c>
      <c r="F18" s="74">
        <f t="shared" si="1"/>
        <v>31891859.2608</v>
      </c>
      <c r="G18" s="74">
        <f t="shared" si="1"/>
        <v>7511625.25471</v>
      </c>
      <c r="H18" s="74">
        <f t="shared" si="1"/>
        <v>1514601.0457200001</v>
      </c>
      <c r="I18" s="74">
        <f t="shared" si="1"/>
        <v>467443.61218</v>
      </c>
      <c r="J18" s="74">
        <f t="shared" si="1"/>
        <v>1710833.4610000001</v>
      </c>
    </row>
    <row r="19" spans="1:10" x14ac:dyDescent="0.2">
      <c r="A19" s="165">
        <f t="shared" si="0"/>
        <v>12</v>
      </c>
      <c r="B19" s="69"/>
      <c r="C19" s="49"/>
      <c r="D19" s="49"/>
      <c r="E19" s="75"/>
      <c r="F19" s="49"/>
      <c r="G19" s="49"/>
      <c r="H19" s="49"/>
      <c r="I19" s="49"/>
      <c r="J19" s="49"/>
    </row>
    <row r="20" spans="1:10" x14ac:dyDescent="0.2">
      <c r="A20" s="165">
        <f t="shared" si="0"/>
        <v>13</v>
      </c>
      <c r="B20" s="69" t="s">
        <v>418</v>
      </c>
      <c r="C20" s="74">
        <f>C8</f>
        <v>-28152718.98</v>
      </c>
      <c r="D20" s="76">
        <f>$C20*(D18/$C18)</f>
        <v>-18329338.652001724</v>
      </c>
      <c r="E20" s="76">
        <f t="shared" ref="E20:J20" si="2">$C20*(E18/$C18)</f>
        <v>-229.53107635959944</v>
      </c>
      <c r="F20" s="76">
        <f t="shared" si="2"/>
        <v>-7269257.1614596993</v>
      </c>
      <c r="G20" s="76">
        <f t="shared" si="2"/>
        <v>-1712159.0569703425</v>
      </c>
      <c r="H20" s="76">
        <f t="shared" si="2"/>
        <v>-345229.93495984335</v>
      </c>
      <c r="I20" s="76">
        <f t="shared" si="2"/>
        <v>-106546.55777923492</v>
      </c>
      <c r="J20" s="76">
        <f t="shared" si="2"/>
        <v>-389958.08575279557</v>
      </c>
    </row>
    <row r="21" spans="1:10" x14ac:dyDescent="0.2">
      <c r="A21" s="165">
        <f t="shared" si="0"/>
        <v>14</v>
      </c>
      <c r="B21" s="69" t="s">
        <v>417</v>
      </c>
      <c r="C21" s="77">
        <f>SUM(D21:J21)</f>
        <v>1</v>
      </c>
      <c r="D21" s="78">
        <f>D20/$C$20</f>
        <v>0.65106814958168291</v>
      </c>
      <c r="E21" s="78">
        <f t="shared" ref="E21:J21" si="3">E20/$C$20</f>
        <v>8.1530695675490816E-6</v>
      </c>
      <c r="F21" s="78">
        <f t="shared" si="3"/>
        <v>0.25820799641497716</v>
      </c>
      <c r="G21" s="78">
        <f t="shared" si="3"/>
        <v>6.0816827610387439E-2</v>
      </c>
      <c r="H21" s="78">
        <f t="shared" si="3"/>
        <v>1.2262756403923134E-2</v>
      </c>
      <c r="I21" s="78">
        <f t="shared" si="3"/>
        <v>3.7845920976558875E-3</v>
      </c>
      <c r="J21" s="78">
        <f t="shared" si="3"/>
        <v>1.3851524821805881E-2</v>
      </c>
    </row>
    <row r="22" spans="1:10" x14ac:dyDescent="0.2">
      <c r="A22" s="165">
        <f t="shared" si="0"/>
        <v>15</v>
      </c>
      <c r="B22" s="83"/>
      <c r="C22" s="179"/>
      <c r="D22" s="180"/>
      <c r="E22" s="180"/>
      <c r="F22" s="180"/>
      <c r="G22" s="180"/>
      <c r="H22" s="180"/>
      <c r="I22" s="180"/>
      <c r="J22" s="180"/>
    </row>
    <row r="23" spans="1:10" x14ac:dyDescent="0.2">
      <c r="A23" s="165">
        <f t="shared" si="0"/>
        <v>16</v>
      </c>
      <c r="B23" s="83" t="s">
        <v>363</v>
      </c>
      <c r="C23" s="181"/>
      <c r="D23" s="79">
        <f t="shared" ref="D23:J23" si="4">ROUND(D20/D15,5)</f>
        <v>-3.2809999999999999E-2</v>
      </c>
      <c r="E23" s="79">
        <f t="shared" si="4"/>
        <v>-3.2809999999999999E-2</v>
      </c>
      <c r="F23" s="79">
        <f t="shared" si="4"/>
        <v>-3.1359999999999999E-2</v>
      </c>
      <c r="G23" s="79">
        <f t="shared" si="4"/>
        <v>-2.7570000000000001E-2</v>
      </c>
      <c r="H23" s="79">
        <f t="shared" si="4"/>
        <v>-0.02</v>
      </c>
      <c r="I23" s="79">
        <f t="shared" si="4"/>
        <v>-2.1669999999999998E-2</v>
      </c>
      <c r="J23" s="79">
        <f t="shared" si="4"/>
        <v>-1.8710000000000001E-2</v>
      </c>
    </row>
    <row r="24" spans="1:10" x14ac:dyDescent="0.2">
      <c r="A24" s="165">
        <f t="shared" si="0"/>
        <v>17</v>
      </c>
      <c r="B24" s="83" t="s">
        <v>97</v>
      </c>
      <c r="C24" s="170"/>
      <c r="D24" s="84"/>
      <c r="E24" s="182">
        <f>ROUND(E23*19,2)</f>
        <v>-0.62</v>
      </c>
      <c r="F24" s="84"/>
      <c r="G24" s="84"/>
      <c r="H24" s="84"/>
      <c r="I24" s="84"/>
      <c r="J24" s="84"/>
    </row>
    <row r="25" spans="1:10" x14ac:dyDescent="0.2">
      <c r="A25" s="165">
        <f t="shared" si="0"/>
        <v>18</v>
      </c>
      <c r="B25" s="84"/>
      <c r="C25" s="84"/>
      <c r="D25" s="84"/>
      <c r="E25" s="84"/>
      <c r="F25" s="84"/>
      <c r="G25" s="84"/>
      <c r="H25" s="84"/>
      <c r="I25" s="84"/>
      <c r="J25" s="84"/>
    </row>
    <row r="26" spans="1:10" x14ac:dyDescent="0.2">
      <c r="A26" s="165">
        <f t="shared" si="0"/>
        <v>19</v>
      </c>
      <c r="B26" s="83" t="s">
        <v>49</v>
      </c>
      <c r="C26" s="564">
        <v>4.8829296738980066E-2</v>
      </c>
      <c r="D26" s="84"/>
      <c r="E26" s="84"/>
      <c r="F26" s="84"/>
      <c r="G26" s="84"/>
      <c r="H26" s="84"/>
      <c r="I26" s="84"/>
      <c r="J26" s="84"/>
    </row>
    <row r="27" spans="1:10" x14ac:dyDescent="0.2">
      <c r="A27" s="165">
        <f t="shared" si="0"/>
        <v>20</v>
      </c>
      <c r="B27" s="83" t="s">
        <v>364</v>
      </c>
      <c r="C27" s="84"/>
      <c r="D27" s="452">
        <f>ROUND(D23*(1+$C$26),5)</f>
        <v>-3.4410000000000003E-2</v>
      </c>
      <c r="E27" s="452">
        <f>ROUND(E23*(1+$C$26),5)</f>
        <v>-3.4410000000000003E-2</v>
      </c>
      <c r="F27" s="452">
        <f t="shared" ref="F27:J27" si="5">ROUND(F23*(1+$C$26),5)</f>
        <v>-3.2890000000000003E-2</v>
      </c>
      <c r="G27" s="452">
        <f t="shared" si="5"/>
        <v>-2.8920000000000001E-2</v>
      </c>
      <c r="H27" s="452">
        <f t="shared" si="5"/>
        <v>-2.0979999999999999E-2</v>
      </c>
      <c r="I27" s="452">
        <f t="shared" si="5"/>
        <v>-2.273E-2</v>
      </c>
      <c r="J27" s="452">
        <f t="shared" si="5"/>
        <v>-1.9619999999999999E-2</v>
      </c>
    </row>
    <row r="28" spans="1:10" x14ac:dyDescent="0.2">
      <c r="A28" s="165">
        <f t="shared" si="0"/>
        <v>21</v>
      </c>
      <c r="B28" s="83" t="s">
        <v>98</v>
      </c>
      <c r="C28" s="84"/>
      <c r="D28" s="84"/>
      <c r="E28" s="455">
        <f>ROUND(E27*19,2)</f>
        <v>-0.65</v>
      </c>
      <c r="F28" s="84"/>
      <c r="G28" s="84"/>
      <c r="H28" s="84"/>
      <c r="I28" s="84"/>
      <c r="J28" s="84"/>
    </row>
    <row r="29" spans="1:10" x14ac:dyDescent="0.2">
      <c r="A29" s="165"/>
    </row>
    <row r="30" spans="1:10" x14ac:dyDescent="0.2">
      <c r="A30" s="49" t="s">
        <v>54</v>
      </c>
      <c r="B30" s="49"/>
      <c r="D30" s="183"/>
    </row>
    <row r="31" spans="1:10" x14ac:dyDescent="0.2">
      <c r="A31" s="95" t="s">
        <v>55</v>
      </c>
      <c r="B31" s="49" t="s">
        <v>405</v>
      </c>
    </row>
  </sheetData>
  <mergeCells count="5">
    <mergeCell ref="A1:J1"/>
    <mergeCell ref="A2:J2"/>
    <mergeCell ref="A4:J4"/>
    <mergeCell ref="A3:J3"/>
    <mergeCell ref="C11:C12"/>
  </mergeCells>
  <pageMargins left="0.7" right="0.7" top="0.75" bottom="0.75" header="0.3" footer="0.3"/>
  <pageSetup scale="71" orientation="landscape" horizontalDpi="90" verticalDpi="90" r:id="rId1"/>
  <headerFooter>
    <oddFooter>&amp;L&amp;F
&amp;A</oddFooter>
  </headerFooter>
  <customProperties>
    <customPr name="EpmWorksheetKeyString_GU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AG59"/>
  <sheetViews>
    <sheetView zoomScaleNormal="100" workbookViewId="0">
      <pane ySplit="5" topLeftCell="A6" activePane="bottomLeft" state="frozen"/>
      <selection activeCell="A2" sqref="A2"/>
      <selection pane="bottomLeft" activeCell="G33" sqref="G33"/>
    </sheetView>
  </sheetViews>
  <sheetFormatPr defaultColWidth="9.140625" defaultRowHeight="11.25" x14ac:dyDescent="0.2"/>
  <cols>
    <col min="1" max="1" width="6" style="130" bestFit="1" customWidth="1"/>
    <col min="2" max="2" width="65.85546875" style="49" bestFit="1" customWidth="1"/>
    <col min="3" max="3" width="15.28515625" style="49" bestFit="1" customWidth="1"/>
    <col min="4" max="4" width="15" style="49" bestFit="1" customWidth="1"/>
    <col min="5" max="5" width="15.42578125" style="49" bestFit="1" customWidth="1"/>
    <col min="6" max="6" width="15.28515625" style="49" customWidth="1"/>
    <col min="7" max="7" width="15.28515625" style="49" bestFit="1" customWidth="1"/>
    <col min="8" max="14" width="9.140625" style="49"/>
    <col min="15" max="15" width="15.42578125" style="49" bestFit="1" customWidth="1"/>
    <col min="16" max="27" width="14" style="49" bestFit="1" customWidth="1"/>
    <col min="28" max="33" width="12.85546875" style="49" bestFit="1" customWidth="1"/>
    <col min="34" max="16384" width="9.140625" style="49"/>
  </cols>
  <sheetData>
    <row r="1" spans="1:9" x14ac:dyDescent="0.2">
      <c r="A1" s="126" t="str">
        <f>'Sch. 106 PGA Amort Rates'!$A$1</f>
        <v>Puget Sound Energy</v>
      </c>
      <c r="B1" s="126"/>
      <c r="C1" s="126"/>
      <c r="D1" s="126"/>
      <c r="E1" s="126"/>
      <c r="F1" s="127"/>
      <c r="G1" s="127"/>
      <c r="H1" s="127"/>
      <c r="I1" s="98"/>
    </row>
    <row r="2" spans="1:9" x14ac:dyDescent="0.2">
      <c r="A2" s="126" t="str">
        <f>'Summary Rates'!$A$2</f>
        <v xml:space="preserve">2023 Gas Schedule 106 PGA Deferral Amortization Tracker Filing </v>
      </c>
      <c r="B2" s="126"/>
      <c r="C2" s="126"/>
      <c r="D2" s="126"/>
      <c r="E2" s="126"/>
      <c r="F2" s="127"/>
      <c r="G2" s="127"/>
      <c r="H2" s="127"/>
      <c r="I2" s="98"/>
    </row>
    <row r="3" spans="1:9" x14ac:dyDescent="0.2">
      <c r="A3" s="126" t="s">
        <v>69</v>
      </c>
      <c r="B3" s="126"/>
      <c r="C3" s="126"/>
      <c r="D3" s="126"/>
      <c r="E3" s="126"/>
      <c r="F3" s="127"/>
      <c r="G3" s="127"/>
      <c r="H3" s="127"/>
      <c r="I3" s="98"/>
    </row>
    <row r="4" spans="1:9" x14ac:dyDescent="0.2">
      <c r="A4" s="560" t="str">
        <f>'Sch. 106 PGA Amort Rates'!$A$4</f>
        <v>Proposed Rates Effective November 1, 2023</v>
      </c>
      <c r="B4" s="126"/>
      <c r="C4" s="126"/>
      <c r="D4" s="126"/>
      <c r="E4" s="126"/>
      <c r="F4" s="127"/>
      <c r="G4" s="127"/>
      <c r="H4" s="127"/>
      <c r="I4" s="98"/>
    </row>
    <row r="5" spans="1:9" x14ac:dyDescent="0.2">
      <c r="A5" s="127"/>
      <c r="B5" s="127"/>
      <c r="C5" s="127"/>
      <c r="D5" s="127"/>
      <c r="E5" s="127"/>
      <c r="F5" s="127"/>
      <c r="G5" s="127"/>
      <c r="H5" s="127"/>
    </row>
    <row r="6" spans="1:9" x14ac:dyDescent="0.2">
      <c r="A6" s="51"/>
    </row>
    <row r="7" spans="1:9" ht="22.5" x14ac:dyDescent="0.2">
      <c r="A7" s="128" t="s">
        <v>70</v>
      </c>
      <c r="B7" s="82" t="s">
        <v>396</v>
      </c>
      <c r="C7" s="129"/>
    </row>
    <row r="8" spans="1:9" x14ac:dyDescent="0.2">
      <c r="B8" s="47"/>
      <c r="C8" s="131" t="s">
        <v>10</v>
      </c>
    </row>
    <row r="9" spans="1:9" x14ac:dyDescent="0.2">
      <c r="A9" s="130">
        <v>1</v>
      </c>
      <c r="B9" s="80" t="s">
        <v>71</v>
      </c>
      <c r="C9" s="590">
        <v>-55873.99</v>
      </c>
    </row>
    <row r="10" spans="1:9" x14ac:dyDescent="0.2">
      <c r="A10" s="130">
        <f>A9+1</f>
        <v>2</v>
      </c>
      <c r="B10" s="80" t="s">
        <v>72</v>
      </c>
      <c r="C10" s="590">
        <v>-170362.70000000007</v>
      </c>
    </row>
    <row r="11" spans="1:9" x14ac:dyDescent="0.2">
      <c r="A11" s="130">
        <v>4</v>
      </c>
      <c r="B11" s="80" t="s">
        <v>365</v>
      </c>
      <c r="C11" s="590">
        <v>1497400.1</v>
      </c>
    </row>
    <row r="12" spans="1:9" x14ac:dyDescent="0.2">
      <c r="A12" s="130">
        <f>A10+1</f>
        <v>3</v>
      </c>
      <c r="B12" s="80" t="s">
        <v>73</v>
      </c>
      <c r="C12" s="133">
        <f>SUM(C9:C11)</f>
        <v>1271163.4100000001</v>
      </c>
      <c r="D12" s="74"/>
      <c r="G12" s="127"/>
    </row>
    <row r="13" spans="1:9" x14ac:dyDescent="0.2">
      <c r="A13" s="130">
        <f t="shared" ref="A13:A51" si="0">A12+1</f>
        <v>4</v>
      </c>
      <c r="C13" s="134"/>
    </row>
    <row r="14" spans="1:9" x14ac:dyDescent="0.2">
      <c r="A14" s="130">
        <f t="shared" si="0"/>
        <v>5</v>
      </c>
      <c r="C14" s="134"/>
    </row>
    <row r="15" spans="1:9" x14ac:dyDescent="0.2">
      <c r="A15" s="130">
        <f t="shared" si="0"/>
        <v>6</v>
      </c>
      <c r="B15" s="82" t="s">
        <v>397</v>
      </c>
      <c r="C15" s="134"/>
      <c r="E15" s="135"/>
    </row>
    <row r="16" spans="1:9" x14ac:dyDescent="0.2">
      <c r="A16" s="130">
        <f t="shared" si="0"/>
        <v>7</v>
      </c>
      <c r="C16" s="131" t="s">
        <v>10</v>
      </c>
      <c r="D16" s="136" t="s">
        <v>74</v>
      </c>
      <c r="E16" s="137" t="s">
        <v>75</v>
      </c>
      <c r="G16" s="74"/>
    </row>
    <row r="17" spans="1:33" x14ac:dyDescent="0.2">
      <c r="A17" s="130">
        <f t="shared" si="0"/>
        <v>8</v>
      </c>
      <c r="B17" s="69" t="s">
        <v>76</v>
      </c>
      <c r="C17" s="74">
        <f>SUM(D17:E17)</f>
        <v>3384411.77</v>
      </c>
      <c r="D17" s="590">
        <v>-293876.55</v>
      </c>
      <c r="E17" s="590">
        <v>3678288.32</v>
      </c>
    </row>
    <row r="18" spans="1:33" x14ac:dyDescent="0.2">
      <c r="A18" s="130">
        <f t="shared" si="0"/>
        <v>9</v>
      </c>
      <c r="B18" s="69" t="s">
        <v>77</v>
      </c>
      <c r="C18" s="74">
        <f>SUM(D18:E18)</f>
        <v>-144136357.16</v>
      </c>
      <c r="D18" s="590">
        <v>-5301029.24</v>
      </c>
      <c r="E18" s="590">
        <v>-138835327.91999999</v>
      </c>
    </row>
    <row r="19" spans="1:33" x14ac:dyDescent="0.2">
      <c r="A19" s="130">
        <f t="shared" si="0"/>
        <v>10</v>
      </c>
      <c r="B19" s="69" t="s">
        <v>358</v>
      </c>
      <c r="C19" s="590">
        <v>-28152718.98</v>
      </c>
      <c r="D19" s="132"/>
      <c r="E19" s="132"/>
    </row>
    <row r="20" spans="1:33" x14ac:dyDescent="0.2">
      <c r="A20" s="130">
        <f t="shared" si="0"/>
        <v>11</v>
      </c>
      <c r="B20" s="69" t="s">
        <v>78</v>
      </c>
      <c r="C20" s="133">
        <f>SUM(C17:C19)</f>
        <v>-168904664.36999997</v>
      </c>
      <c r="D20" s="133">
        <f>SUM(D17:D18)</f>
        <v>-5594905.79</v>
      </c>
      <c r="E20" s="133">
        <f>SUM(E17:E18)</f>
        <v>-135157039.59999999</v>
      </c>
    </row>
    <row r="21" spans="1:33" x14ac:dyDescent="0.2">
      <c r="A21" s="130">
        <f t="shared" si="0"/>
        <v>12</v>
      </c>
      <c r="B21" s="69"/>
      <c r="C21" s="74"/>
      <c r="D21" s="74"/>
      <c r="E21" s="74"/>
      <c r="F21" s="75"/>
    </row>
    <row r="22" spans="1:33" x14ac:dyDescent="0.2">
      <c r="A22" s="130">
        <f t="shared" si="0"/>
        <v>13</v>
      </c>
      <c r="B22" s="69" t="s">
        <v>79</v>
      </c>
      <c r="C22" s="74">
        <f>+C12+C20</f>
        <v>-167633500.95999998</v>
      </c>
      <c r="D22" s="74"/>
      <c r="E22" s="74"/>
    </row>
    <row r="23" spans="1:33" x14ac:dyDescent="0.2">
      <c r="A23" s="130">
        <f t="shared" si="0"/>
        <v>14</v>
      </c>
      <c r="B23" s="94"/>
      <c r="C23" s="74"/>
      <c r="D23" s="74"/>
      <c r="E23" s="74"/>
    </row>
    <row r="24" spans="1:33" x14ac:dyDescent="0.2">
      <c r="A24" s="130">
        <f t="shared" si="0"/>
        <v>15</v>
      </c>
      <c r="D24" s="74"/>
      <c r="E24" s="74"/>
    </row>
    <row r="25" spans="1:33" x14ac:dyDescent="0.2">
      <c r="A25" s="130">
        <f t="shared" si="0"/>
        <v>16</v>
      </c>
      <c r="B25" s="82" t="s">
        <v>80</v>
      </c>
      <c r="D25" s="74"/>
      <c r="E25" s="74"/>
      <c r="I25" s="138"/>
    </row>
    <row r="26" spans="1:33" x14ac:dyDescent="0.2">
      <c r="A26" s="130">
        <f t="shared" si="0"/>
        <v>17</v>
      </c>
      <c r="B26" s="69" t="s">
        <v>398</v>
      </c>
      <c r="D26" s="139">
        <v>0</v>
      </c>
      <c r="E26" s="140" t="s">
        <v>355</v>
      </c>
      <c r="F26" s="138"/>
    </row>
    <row r="27" spans="1:33" x14ac:dyDescent="0.2">
      <c r="A27" s="130">
        <f t="shared" si="0"/>
        <v>18</v>
      </c>
      <c r="B27" s="69" t="s">
        <v>399</v>
      </c>
      <c r="D27" s="139">
        <v>1</v>
      </c>
      <c r="E27" s="140" t="s">
        <v>355</v>
      </c>
      <c r="F27" s="138"/>
    </row>
    <row r="28" spans="1:33" x14ac:dyDescent="0.2">
      <c r="A28" s="130">
        <f t="shared" si="0"/>
        <v>19</v>
      </c>
      <c r="B28" s="90"/>
      <c r="D28" s="74"/>
      <c r="E28" s="141"/>
      <c r="O28" s="84"/>
      <c r="P28" s="84"/>
      <c r="Q28" s="84"/>
      <c r="R28" s="84"/>
      <c r="S28" s="84"/>
      <c r="T28" s="84"/>
      <c r="U28" s="84"/>
      <c r="V28" s="84"/>
      <c r="W28" s="84"/>
      <c r="X28" s="84"/>
      <c r="Y28" s="84"/>
      <c r="Z28" s="84"/>
      <c r="AA28" s="84"/>
      <c r="AB28" s="84"/>
      <c r="AC28" s="84"/>
      <c r="AD28" s="84"/>
      <c r="AE28" s="84"/>
      <c r="AF28" s="84"/>
      <c r="AG28" s="84"/>
    </row>
    <row r="29" spans="1:33" x14ac:dyDescent="0.2">
      <c r="A29" s="130">
        <f t="shared" si="0"/>
        <v>20</v>
      </c>
      <c r="B29" s="90"/>
      <c r="C29" s="142" t="s">
        <v>10</v>
      </c>
      <c r="D29" s="136" t="s">
        <v>74</v>
      </c>
      <c r="E29" s="137" t="s">
        <v>75</v>
      </c>
      <c r="O29" s="84"/>
      <c r="P29" s="84"/>
      <c r="Q29" s="84"/>
      <c r="R29" s="84"/>
      <c r="S29" s="84"/>
      <c r="T29" s="84"/>
      <c r="U29" s="84"/>
      <c r="V29" s="84"/>
      <c r="W29" s="84"/>
      <c r="X29" s="84"/>
      <c r="Y29" s="84"/>
      <c r="Z29" s="84"/>
      <c r="AA29" s="84"/>
      <c r="AB29" s="84"/>
      <c r="AC29" s="84"/>
      <c r="AD29" s="84"/>
      <c r="AE29" s="84"/>
      <c r="AF29" s="84"/>
      <c r="AG29" s="84"/>
    </row>
    <row r="30" spans="1:33" x14ac:dyDescent="0.2">
      <c r="A30" s="130">
        <f t="shared" si="0"/>
        <v>21</v>
      </c>
      <c r="B30" s="69" t="s">
        <v>81</v>
      </c>
      <c r="C30" s="74">
        <f>+C17*D26</f>
        <v>0</v>
      </c>
      <c r="D30" s="141">
        <f>D17*D26</f>
        <v>0</v>
      </c>
      <c r="E30" s="74">
        <f>+C30-D30</f>
        <v>0</v>
      </c>
      <c r="F30" s="143"/>
      <c r="O30" s="144"/>
      <c r="P30" s="145"/>
      <c r="Q30" s="145"/>
      <c r="R30" s="146"/>
      <c r="S30" s="146"/>
      <c r="T30" s="146"/>
      <c r="U30" s="146"/>
      <c r="V30" s="146"/>
      <c r="W30" s="146"/>
      <c r="X30" s="146"/>
      <c r="Y30" s="146"/>
      <c r="Z30" s="146"/>
      <c r="AA30" s="146"/>
      <c r="AB30" s="84"/>
      <c r="AC30" s="84"/>
      <c r="AD30" s="84"/>
      <c r="AE30" s="84"/>
      <c r="AF30" s="84"/>
      <c r="AG30" s="84"/>
    </row>
    <row r="31" spans="1:33" x14ac:dyDescent="0.2">
      <c r="A31" s="130">
        <f t="shared" si="0"/>
        <v>22</v>
      </c>
      <c r="B31" s="69" t="s">
        <v>82</v>
      </c>
      <c r="C31" s="74">
        <f>+C18*D27</f>
        <v>-144136357.16</v>
      </c>
      <c r="D31" s="141">
        <f>D18*D27</f>
        <v>-5301029.24</v>
      </c>
      <c r="E31" s="74">
        <f>+C31-D31</f>
        <v>-138835327.91999999</v>
      </c>
      <c r="F31" s="74"/>
      <c r="O31" s="84"/>
      <c r="P31" s="145"/>
      <c r="Q31" s="145"/>
      <c r="R31" s="145"/>
      <c r="S31" s="145"/>
      <c r="T31" s="145"/>
      <c r="U31" s="145"/>
      <c r="V31" s="145"/>
      <c r="W31" s="145"/>
      <c r="X31" s="145"/>
      <c r="Y31" s="145"/>
      <c r="Z31" s="145"/>
      <c r="AA31" s="145"/>
      <c r="AB31" s="145"/>
      <c r="AC31" s="145"/>
      <c r="AD31" s="145"/>
      <c r="AE31" s="145"/>
      <c r="AF31" s="145"/>
      <c r="AG31" s="145"/>
    </row>
    <row r="32" spans="1:33" x14ac:dyDescent="0.2">
      <c r="A32" s="130">
        <f t="shared" si="0"/>
        <v>23</v>
      </c>
      <c r="B32" s="69" t="s">
        <v>10</v>
      </c>
      <c r="C32" s="133">
        <f>+C30+C31</f>
        <v>-144136357.16</v>
      </c>
      <c r="D32" s="133">
        <f>SUM(D30:D31)</f>
        <v>-5301029.24</v>
      </c>
      <c r="E32" s="133">
        <f>SUM(E30:E31)</f>
        <v>-138835327.91999999</v>
      </c>
      <c r="O32" s="84"/>
      <c r="P32" s="84"/>
      <c r="Q32" s="84"/>
      <c r="R32" s="84"/>
      <c r="S32" s="84"/>
      <c r="T32" s="84"/>
      <c r="U32" s="84"/>
      <c r="V32" s="84"/>
      <c r="W32" s="84"/>
      <c r="X32" s="84"/>
      <c r="Y32" s="84"/>
      <c r="Z32" s="84"/>
      <c r="AA32" s="84"/>
      <c r="AB32" s="84"/>
      <c r="AC32" s="84"/>
      <c r="AD32" s="84"/>
      <c r="AE32" s="84"/>
      <c r="AF32" s="84"/>
      <c r="AG32" s="84"/>
    </row>
    <row r="33" spans="1:33" x14ac:dyDescent="0.2">
      <c r="A33" s="130">
        <f t="shared" si="0"/>
        <v>24</v>
      </c>
      <c r="D33" s="74"/>
      <c r="E33" s="74"/>
      <c r="O33" s="84"/>
      <c r="P33" s="84"/>
      <c r="Q33" s="84"/>
      <c r="R33" s="84"/>
      <c r="S33" s="84"/>
      <c r="T33" s="84"/>
      <c r="U33" s="84"/>
      <c r="V33" s="84"/>
      <c r="W33" s="84"/>
      <c r="X33" s="84"/>
      <c r="Y33" s="84"/>
      <c r="Z33" s="84"/>
      <c r="AA33" s="84"/>
      <c r="AB33" s="84"/>
      <c r="AC33" s="84"/>
      <c r="AD33" s="84"/>
      <c r="AE33" s="84"/>
      <c r="AF33" s="84"/>
      <c r="AG33" s="84"/>
    </row>
    <row r="34" spans="1:33" x14ac:dyDescent="0.2">
      <c r="A34" s="130">
        <f t="shared" si="0"/>
        <v>25</v>
      </c>
      <c r="D34" s="74"/>
      <c r="E34" s="74"/>
      <c r="O34" s="84"/>
      <c r="P34" s="84"/>
      <c r="Q34" s="84"/>
      <c r="R34" s="84"/>
      <c r="S34" s="84"/>
      <c r="T34" s="84"/>
      <c r="U34" s="84"/>
      <c r="V34" s="84"/>
      <c r="W34" s="84"/>
      <c r="X34" s="84"/>
      <c r="Y34" s="84"/>
      <c r="Z34" s="84"/>
      <c r="AA34" s="84"/>
      <c r="AB34" s="84"/>
      <c r="AC34" s="84"/>
      <c r="AD34" s="84"/>
      <c r="AE34" s="84"/>
      <c r="AF34" s="84"/>
      <c r="AG34" s="84"/>
    </row>
    <row r="35" spans="1:33" x14ac:dyDescent="0.2">
      <c r="A35" s="130">
        <f t="shared" si="0"/>
        <v>26</v>
      </c>
      <c r="B35" s="82" t="s">
        <v>400</v>
      </c>
      <c r="O35" s="84"/>
      <c r="P35" s="84"/>
      <c r="Q35" s="84"/>
      <c r="R35" s="84"/>
      <c r="S35" s="84"/>
      <c r="T35" s="84"/>
      <c r="U35" s="84"/>
      <c r="V35" s="84"/>
      <c r="W35" s="84"/>
      <c r="X35" s="84"/>
      <c r="Y35" s="84"/>
      <c r="Z35" s="84"/>
      <c r="AA35" s="84"/>
      <c r="AB35" s="84"/>
      <c r="AC35" s="84"/>
      <c r="AD35" s="84"/>
      <c r="AE35" s="84"/>
      <c r="AF35" s="84"/>
      <c r="AG35" s="84"/>
    </row>
    <row r="36" spans="1:33" x14ac:dyDescent="0.2">
      <c r="A36" s="130">
        <f t="shared" si="0"/>
        <v>27</v>
      </c>
      <c r="B36" s="47"/>
      <c r="C36" s="66" t="s">
        <v>10</v>
      </c>
      <c r="O36" s="144"/>
      <c r="P36" s="145"/>
      <c r="Q36" s="145"/>
      <c r="R36" s="146"/>
      <c r="S36" s="146"/>
      <c r="T36" s="146"/>
      <c r="U36" s="146"/>
      <c r="V36" s="146"/>
      <c r="W36" s="146"/>
      <c r="X36" s="146"/>
      <c r="Y36" s="146"/>
      <c r="Z36" s="146"/>
      <c r="AA36" s="146"/>
      <c r="AB36" s="84"/>
      <c r="AC36" s="84"/>
      <c r="AD36" s="84"/>
      <c r="AE36" s="84"/>
      <c r="AF36" s="84"/>
      <c r="AG36" s="84"/>
    </row>
    <row r="37" spans="1:33" x14ac:dyDescent="0.2">
      <c r="A37" s="130">
        <f t="shared" si="0"/>
        <v>28</v>
      </c>
      <c r="B37" s="69" t="s">
        <v>83</v>
      </c>
      <c r="C37" s="147">
        <f>C9+C30</f>
        <v>-55873.99</v>
      </c>
      <c r="D37" s="148"/>
      <c r="E37" s="148"/>
      <c r="F37" s="148"/>
      <c r="O37" s="84"/>
      <c r="P37" s="145"/>
      <c r="Q37" s="145"/>
      <c r="R37" s="145"/>
      <c r="S37" s="145"/>
      <c r="T37" s="145"/>
      <c r="U37" s="145"/>
      <c r="V37" s="145"/>
      <c r="W37" s="145"/>
      <c r="X37" s="145"/>
      <c r="Y37" s="145"/>
      <c r="Z37" s="145"/>
      <c r="AA37" s="145"/>
      <c r="AB37" s="145"/>
      <c r="AC37" s="145"/>
      <c r="AD37" s="145"/>
      <c r="AE37" s="145"/>
      <c r="AF37" s="145"/>
      <c r="AG37" s="145"/>
    </row>
    <row r="38" spans="1:33" x14ac:dyDescent="0.2">
      <c r="A38" s="130">
        <f t="shared" si="0"/>
        <v>29</v>
      </c>
      <c r="B38" s="69" t="s">
        <v>84</v>
      </c>
      <c r="C38" s="147">
        <f>C10+C31+C11</f>
        <v>-142809319.75999999</v>
      </c>
      <c r="D38" s="149"/>
      <c r="F38" s="148"/>
      <c r="O38" s="84"/>
      <c r="P38" s="84"/>
      <c r="Q38" s="84"/>
      <c r="R38" s="84"/>
      <c r="S38" s="84"/>
      <c r="T38" s="84"/>
      <c r="U38" s="84"/>
      <c r="V38" s="84"/>
      <c r="W38" s="84"/>
      <c r="X38" s="84"/>
      <c r="Y38" s="84"/>
      <c r="Z38" s="84"/>
      <c r="AA38" s="84"/>
      <c r="AB38" s="84"/>
      <c r="AC38" s="84"/>
      <c r="AD38" s="84"/>
      <c r="AE38" s="84"/>
      <c r="AF38" s="84"/>
      <c r="AG38" s="84"/>
    </row>
    <row r="39" spans="1:33" x14ac:dyDescent="0.2">
      <c r="A39" s="130">
        <f t="shared" si="0"/>
        <v>30</v>
      </c>
      <c r="B39" s="69" t="s">
        <v>358</v>
      </c>
      <c r="C39" s="147">
        <f>C19</f>
        <v>-28152718.98</v>
      </c>
      <c r="D39" s="149"/>
      <c r="E39" s="148"/>
      <c r="F39" s="148"/>
      <c r="O39" s="84"/>
      <c r="P39" s="84"/>
      <c r="Q39" s="84"/>
      <c r="R39" s="84"/>
      <c r="S39" s="84"/>
      <c r="T39" s="84"/>
      <c r="U39" s="84"/>
      <c r="V39" s="84"/>
      <c r="W39" s="84"/>
      <c r="X39" s="84"/>
      <c r="Y39" s="84"/>
      <c r="Z39" s="84"/>
      <c r="AA39" s="84"/>
      <c r="AB39" s="84"/>
      <c r="AC39" s="84"/>
      <c r="AD39" s="84"/>
      <c r="AE39" s="84"/>
      <c r="AF39" s="84"/>
      <c r="AG39" s="84"/>
    </row>
    <row r="40" spans="1:33" x14ac:dyDescent="0.2">
      <c r="A40" s="130">
        <f t="shared" si="0"/>
        <v>31</v>
      </c>
      <c r="B40" s="69" t="s">
        <v>10</v>
      </c>
      <c r="C40" s="150">
        <f>SUM(C37:C39)</f>
        <v>-171017912.72999999</v>
      </c>
      <c r="D40" s="148"/>
      <c r="E40" s="148"/>
      <c r="F40" s="148"/>
      <c r="G40" s="148"/>
      <c r="O40" s="84"/>
      <c r="P40" s="84"/>
      <c r="Q40" s="84"/>
      <c r="R40" s="84"/>
      <c r="S40" s="84"/>
      <c r="T40" s="84"/>
      <c r="U40" s="84"/>
      <c r="V40" s="84"/>
      <c r="W40" s="84"/>
      <c r="X40" s="84"/>
      <c r="Y40" s="84"/>
      <c r="Z40" s="84"/>
      <c r="AA40" s="84"/>
      <c r="AB40" s="84"/>
      <c r="AC40" s="84"/>
      <c r="AD40" s="84"/>
      <c r="AE40" s="84"/>
      <c r="AF40" s="84"/>
      <c r="AG40" s="84"/>
    </row>
    <row r="41" spans="1:33" x14ac:dyDescent="0.2">
      <c r="A41" s="130">
        <f t="shared" si="0"/>
        <v>32</v>
      </c>
      <c r="C41" s="151"/>
      <c r="O41" s="84"/>
      <c r="P41" s="84"/>
      <c r="Q41" s="84"/>
      <c r="R41" s="84"/>
      <c r="S41" s="84"/>
      <c r="T41" s="84"/>
      <c r="U41" s="84"/>
      <c r="V41" s="84"/>
      <c r="W41" s="84"/>
      <c r="X41" s="84"/>
      <c r="Y41" s="84"/>
      <c r="Z41" s="84"/>
      <c r="AA41" s="84"/>
      <c r="AB41" s="84"/>
      <c r="AC41" s="84"/>
      <c r="AD41" s="84"/>
      <c r="AE41" s="84"/>
      <c r="AF41" s="84"/>
      <c r="AG41" s="84"/>
    </row>
    <row r="42" spans="1:33" x14ac:dyDescent="0.2">
      <c r="A42" s="130">
        <f t="shared" si="0"/>
        <v>33</v>
      </c>
      <c r="O42" s="144"/>
      <c r="P42" s="145"/>
      <c r="Q42" s="145"/>
      <c r="R42" s="145"/>
      <c r="S42" s="145"/>
      <c r="T42" s="145"/>
      <c r="U42" s="145"/>
      <c r="V42" s="145"/>
      <c r="W42" s="145"/>
      <c r="X42" s="145"/>
      <c r="Y42" s="145"/>
      <c r="Z42" s="145"/>
      <c r="AA42" s="145"/>
      <c r="AB42" s="84"/>
      <c r="AC42" s="84"/>
      <c r="AD42" s="84"/>
      <c r="AE42" s="84"/>
      <c r="AF42" s="84"/>
      <c r="AG42" s="84"/>
    </row>
    <row r="43" spans="1:33" x14ac:dyDescent="0.2">
      <c r="A43" s="130">
        <f t="shared" si="0"/>
        <v>34</v>
      </c>
      <c r="B43" s="152" t="str">
        <f>"Projected 191 Balances "&amp;'Therm Forecast'!P6</f>
        <v>Projected 191 Balances Nov. 2023 - Oct. 2024</v>
      </c>
      <c r="O43" s="84"/>
      <c r="P43" s="145"/>
      <c r="Q43" s="145"/>
      <c r="R43" s="145"/>
      <c r="S43" s="145"/>
      <c r="T43" s="145"/>
      <c r="U43" s="145"/>
      <c r="V43" s="145"/>
      <c r="W43" s="145"/>
      <c r="X43" s="145"/>
      <c r="Y43" s="145"/>
      <c r="Z43" s="145"/>
      <c r="AA43" s="145"/>
      <c r="AB43" s="145"/>
      <c r="AC43" s="145"/>
      <c r="AD43" s="145"/>
      <c r="AE43" s="145"/>
      <c r="AF43" s="145"/>
      <c r="AG43" s="145"/>
    </row>
    <row r="44" spans="1:33" x14ac:dyDescent="0.2">
      <c r="A44" s="130">
        <f t="shared" si="0"/>
        <v>35</v>
      </c>
      <c r="B44" s="153"/>
      <c r="C44" s="154" t="s">
        <v>85</v>
      </c>
      <c r="D44" s="155" t="s">
        <v>354</v>
      </c>
      <c r="E44" s="155"/>
      <c r="O44" s="84"/>
      <c r="P44" s="84"/>
      <c r="Q44" s="84"/>
      <c r="R44" s="145"/>
      <c r="S44" s="145"/>
      <c r="T44" s="145"/>
      <c r="U44" s="145"/>
      <c r="V44" s="145"/>
      <c r="W44" s="145"/>
      <c r="X44" s="145"/>
      <c r="Y44" s="145"/>
      <c r="Z44" s="145"/>
      <c r="AA44" s="145"/>
      <c r="AB44" s="145"/>
      <c r="AC44" s="145"/>
      <c r="AD44" s="145"/>
      <c r="AE44" s="145"/>
      <c r="AF44" s="145"/>
      <c r="AG44" s="145"/>
    </row>
    <row r="45" spans="1:33" x14ac:dyDescent="0.2">
      <c r="A45" s="130">
        <f t="shared" si="0"/>
        <v>36</v>
      </c>
      <c r="B45" s="153"/>
      <c r="C45" s="136" t="s">
        <v>86</v>
      </c>
      <c r="D45" s="136" t="s">
        <v>87</v>
      </c>
      <c r="E45" s="156"/>
      <c r="O45" s="84"/>
      <c r="P45" s="84"/>
      <c r="Q45" s="84"/>
      <c r="R45" s="84"/>
      <c r="S45" s="84"/>
      <c r="T45" s="84"/>
      <c r="U45" s="84"/>
      <c r="V45" s="84"/>
      <c r="W45" s="84"/>
      <c r="X45" s="84"/>
      <c r="Y45" s="84"/>
      <c r="Z45" s="84"/>
      <c r="AA45" s="84"/>
      <c r="AB45" s="84"/>
      <c r="AC45" s="84"/>
      <c r="AD45" s="84"/>
      <c r="AE45" s="84"/>
      <c r="AF45" s="84"/>
      <c r="AG45" s="84"/>
    </row>
    <row r="46" spans="1:33" x14ac:dyDescent="0.2">
      <c r="A46" s="130">
        <f t="shared" si="0"/>
        <v>37</v>
      </c>
      <c r="B46" s="69" t="s">
        <v>88</v>
      </c>
      <c r="C46" s="456">
        <v>-10914219.791666668</v>
      </c>
      <c r="D46" s="215">
        <v>2290524.96</v>
      </c>
      <c r="E46" s="158"/>
      <c r="O46" s="84"/>
      <c r="P46" s="84"/>
      <c r="Q46" s="84"/>
      <c r="R46" s="84"/>
      <c r="S46" s="84"/>
      <c r="T46" s="84"/>
      <c r="U46" s="84"/>
      <c r="V46" s="84"/>
      <c r="W46" s="84"/>
      <c r="X46" s="84"/>
      <c r="Y46" s="84"/>
      <c r="Z46" s="84"/>
      <c r="AA46" s="84"/>
      <c r="AB46" s="84"/>
      <c r="AC46" s="84"/>
      <c r="AD46" s="84"/>
      <c r="AE46" s="84"/>
      <c r="AF46" s="84"/>
      <c r="AG46" s="84"/>
    </row>
    <row r="47" spans="1:33" x14ac:dyDescent="0.2">
      <c r="A47" s="130">
        <f t="shared" si="0"/>
        <v>38</v>
      </c>
      <c r="B47" s="69" t="s">
        <v>89</v>
      </c>
      <c r="C47" s="215">
        <v>12189421.544166664</v>
      </c>
      <c r="D47" s="215">
        <v>521911.18</v>
      </c>
      <c r="E47" s="158"/>
      <c r="O47" s="84"/>
      <c r="P47" s="84"/>
      <c r="Q47" s="84"/>
      <c r="R47" s="84"/>
      <c r="S47" s="84"/>
      <c r="T47" s="84"/>
      <c r="U47" s="84"/>
      <c r="V47" s="84"/>
      <c r="W47" s="84"/>
      <c r="X47" s="84"/>
      <c r="Y47" s="84"/>
      <c r="Z47" s="84"/>
      <c r="AA47" s="84"/>
      <c r="AB47" s="84"/>
      <c r="AC47" s="84"/>
      <c r="AD47" s="84"/>
      <c r="AE47" s="84"/>
      <c r="AF47" s="84"/>
      <c r="AG47" s="84"/>
    </row>
    <row r="48" spans="1:33" x14ac:dyDescent="0.2">
      <c r="A48" s="130">
        <f t="shared" si="0"/>
        <v>39</v>
      </c>
      <c r="B48" s="159" t="s">
        <v>90</v>
      </c>
      <c r="C48" s="215">
        <v>-50493935.600833334</v>
      </c>
      <c r="D48" s="215">
        <v>-4136320.8000000012</v>
      </c>
      <c r="E48" s="158"/>
      <c r="O48" s="144"/>
      <c r="P48" s="145"/>
      <c r="Q48" s="145"/>
      <c r="R48" s="145"/>
      <c r="S48" s="145"/>
      <c r="T48" s="145"/>
      <c r="U48" s="145"/>
      <c r="V48" s="145"/>
      <c r="W48" s="145"/>
      <c r="X48" s="145"/>
      <c r="Y48" s="145"/>
      <c r="Z48" s="145"/>
      <c r="AA48" s="145"/>
      <c r="AB48" s="84"/>
      <c r="AC48" s="84"/>
      <c r="AD48" s="84"/>
      <c r="AE48" s="84"/>
      <c r="AF48" s="84"/>
      <c r="AG48" s="84"/>
    </row>
    <row r="49" spans="1:33" x14ac:dyDescent="0.2">
      <c r="A49" s="130">
        <f t="shared" si="0"/>
        <v>40</v>
      </c>
      <c r="B49" s="159" t="s">
        <v>91</v>
      </c>
      <c r="C49" s="215">
        <v>0</v>
      </c>
      <c r="D49" s="215">
        <v>0</v>
      </c>
      <c r="E49" s="158"/>
      <c r="O49" s="84"/>
      <c r="P49" s="145"/>
      <c r="Q49" s="145"/>
      <c r="R49" s="145"/>
      <c r="S49" s="145"/>
      <c r="T49" s="145"/>
      <c r="U49" s="145"/>
      <c r="V49" s="145"/>
      <c r="W49" s="145"/>
      <c r="X49" s="145"/>
      <c r="Y49" s="145"/>
      <c r="Z49" s="145"/>
      <c r="AA49" s="145"/>
      <c r="AB49" s="145"/>
      <c r="AC49" s="145"/>
      <c r="AD49" s="145"/>
      <c r="AE49" s="145"/>
      <c r="AF49" s="145"/>
      <c r="AG49" s="145"/>
    </row>
    <row r="50" spans="1:33" x14ac:dyDescent="0.2">
      <c r="A50" s="130">
        <f t="shared" si="0"/>
        <v>41</v>
      </c>
      <c r="B50" s="160" t="s">
        <v>92</v>
      </c>
      <c r="C50" s="215">
        <v>-10166031.683333332</v>
      </c>
      <c r="D50" s="215">
        <v>-1015496.96</v>
      </c>
      <c r="E50" s="158"/>
      <c r="O50" s="84"/>
      <c r="P50" s="84"/>
      <c r="Q50" s="84"/>
      <c r="R50" s="145"/>
      <c r="S50" s="145"/>
      <c r="T50" s="145"/>
      <c r="U50" s="145"/>
      <c r="V50" s="145"/>
      <c r="W50" s="145"/>
      <c r="X50" s="145"/>
      <c r="Y50" s="145"/>
      <c r="Z50" s="145"/>
      <c r="AA50" s="145"/>
      <c r="AB50" s="145"/>
      <c r="AC50" s="145"/>
      <c r="AD50" s="145"/>
      <c r="AE50" s="145"/>
      <c r="AF50" s="145"/>
      <c r="AG50" s="145"/>
    </row>
    <row r="51" spans="1:33" x14ac:dyDescent="0.2">
      <c r="A51" s="130">
        <f t="shared" si="0"/>
        <v>42</v>
      </c>
      <c r="B51" s="153" t="s">
        <v>93</v>
      </c>
      <c r="C51" s="591">
        <v>-59384765.525833346</v>
      </c>
      <c r="D51" s="591">
        <v>-2339381.61</v>
      </c>
      <c r="E51" s="161"/>
      <c r="O51" s="84"/>
      <c r="P51" s="84"/>
      <c r="Q51" s="84"/>
      <c r="R51" s="84"/>
      <c r="S51" s="84"/>
      <c r="T51" s="84"/>
      <c r="U51" s="84"/>
      <c r="V51" s="84"/>
      <c r="W51" s="84"/>
      <c r="X51" s="84"/>
      <c r="Y51" s="84"/>
      <c r="Z51" s="84"/>
      <c r="AA51" s="84"/>
      <c r="AB51" s="84"/>
      <c r="AC51" s="84"/>
      <c r="AD51" s="84"/>
      <c r="AE51" s="84"/>
      <c r="AF51" s="84"/>
      <c r="AG51" s="84"/>
    </row>
    <row r="52" spans="1:33" x14ac:dyDescent="0.2">
      <c r="B52" s="159"/>
      <c r="C52" s="162"/>
      <c r="D52" s="157"/>
      <c r="E52" s="138"/>
    </row>
    <row r="53" spans="1:33" x14ac:dyDescent="0.2">
      <c r="B53" s="159"/>
      <c r="C53" s="162"/>
      <c r="D53" s="157"/>
      <c r="E53" s="138"/>
    </row>
    <row r="54" spans="1:33" x14ac:dyDescent="0.2">
      <c r="A54" s="130" t="s">
        <v>54</v>
      </c>
    </row>
    <row r="55" spans="1:33" ht="30" customHeight="1" x14ac:dyDescent="0.2">
      <c r="A55" s="95" t="s">
        <v>55</v>
      </c>
      <c r="B55" s="622" t="s">
        <v>352</v>
      </c>
      <c r="C55" s="622"/>
      <c r="D55" s="622"/>
      <c r="E55" s="622"/>
    </row>
    <row r="56" spans="1:33" x14ac:dyDescent="0.2">
      <c r="A56" s="95" t="s">
        <v>68</v>
      </c>
      <c r="B56" s="163" t="s">
        <v>94</v>
      </c>
      <c r="C56" s="74"/>
      <c r="D56" s="74"/>
      <c r="F56" s="138"/>
    </row>
    <row r="57" spans="1:33" ht="27.6" customHeight="1" x14ac:dyDescent="0.2"/>
    <row r="59" spans="1:33" x14ac:dyDescent="0.2">
      <c r="C59" s="163"/>
      <c r="D59" s="163"/>
      <c r="E59" s="163"/>
    </row>
  </sheetData>
  <mergeCells count="1">
    <mergeCell ref="B55:E55"/>
  </mergeCells>
  <pageMargins left="0.75" right="0.75" top="1" bottom="1" header="0.5" footer="0.5"/>
  <pageSetup scale="75" orientation="portrait" blackAndWhite="1" r:id="rId1"/>
  <headerFooter alignWithMargins="0">
    <oddFooter>&amp;L&amp;F
&amp;A&amp;RPage &amp;P of &amp;N</oddFooter>
  </headerFooter>
  <customProperties>
    <customPr name="_pios_id" r:id="rId2"/>
    <customPr name="EpmWorksheetKeyString_GUID" r:id="rId3"/>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5" tint="0.79998168889431442"/>
  </sheetPr>
  <dimension ref="A1"/>
  <sheetViews>
    <sheetView workbookViewId="0">
      <selection activeCell="A2" sqref="A2"/>
    </sheetView>
  </sheetViews>
  <sheetFormatPr defaultColWidth="8.7109375" defaultRowHeight="12.75" x14ac:dyDescent="0.2"/>
  <cols>
    <col min="1" max="16384" width="8.7109375" style="4"/>
  </cols>
  <sheetData/>
  <pageMargins left="0.7" right="0.7" top="0.75" bottom="0.75" header="0.3" footer="0.3"/>
  <customProperties>
    <customPr name="_pios_id" r:id="rId1"/>
    <customPr name="EpmWorksheetKeyString_GU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Z37"/>
  <sheetViews>
    <sheetView zoomScale="85" zoomScaleNormal="85" workbookViewId="0">
      <pane xSplit="3" ySplit="9" topLeftCell="D10" activePane="bottomRight" state="frozenSplit"/>
      <selection activeCell="Q37" sqref="Q37"/>
      <selection pane="topRight" activeCell="Q37" sqref="Q37"/>
      <selection pane="bottomLeft" activeCell="Q37" sqref="Q37"/>
      <selection pane="bottomRight" activeCell="U20" sqref="U20"/>
    </sheetView>
  </sheetViews>
  <sheetFormatPr defaultRowHeight="15" x14ac:dyDescent="0.25"/>
  <cols>
    <col min="1" max="1" width="2.85546875" customWidth="1"/>
    <col min="2" max="2" width="37.5703125" customWidth="1"/>
    <col min="3" max="3" width="8.42578125" bestFit="1" customWidth="1"/>
    <col min="4" max="4" width="15" bestFit="1" customWidth="1"/>
    <col min="5" max="5" width="14.5703125" bestFit="1" customWidth="1"/>
    <col min="6" max="6" width="10.5703125" bestFit="1" customWidth="1"/>
    <col min="7" max="7" width="15" customWidth="1"/>
    <col min="8" max="9" width="14.5703125" bestFit="1" customWidth="1"/>
    <col min="10" max="10" width="13.28515625" bestFit="1" customWidth="1"/>
    <col min="11" max="11" width="13.28515625" customWidth="1"/>
    <col min="12" max="12" width="13.28515625" bestFit="1" customWidth="1"/>
    <col min="13" max="13" width="12.140625" bestFit="1" customWidth="1"/>
    <col min="14" max="14" width="13.28515625" bestFit="1" customWidth="1"/>
    <col min="15" max="15" width="14" bestFit="1" customWidth="1"/>
    <col min="16" max="17" width="14" customWidth="1"/>
    <col min="18" max="18" width="12.85546875" bestFit="1" customWidth="1"/>
    <col min="19" max="19" width="13.28515625" bestFit="1" customWidth="1"/>
    <col min="20" max="20" width="16.140625" bestFit="1" customWidth="1"/>
    <col min="21" max="21" width="16.42578125" bestFit="1" customWidth="1"/>
    <col min="22" max="22" width="9.85546875" bestFit="1" customWidth="1"/>
    <col min="23" max="23" width="16.42578125" bestFit="1" customWidth="1"/>
    <col min="24" max="24" width="11.28515625" bestFit="1" customWidth="1"/>
    <col min="25" max="25" width="16.42578125" bestFit="1" customWidth="1"/>
    <col min="26" max="26" width="9.85546875" bestFit="1" customWidth="1"/>
  </cols>
  <sheetData>
    <row r="1" spans="2:26" x14ac:dyDescent="0.25">
      <c r="B1" s="623" t="s">
        <v>1</v>
      </c>
      <c r="C1" s="623"/>
      <c r="D1" s="623"/>
      <c r="E1" s="623"/>
      <c r="F1" s="623"/>
      <c r="G1" s="623"/>
      <c r="H1" s="623"/>
      <c r="I1" s="623"/>
      <c r="J1" s="623"/>
      <c r="K1" s="623"/>
      <c r="L1" s="623"/>
      <c r="M1" s="623"/>
      <c r="N1" s="623"/>
      <c r="O1" s="623"/>
      <c r="P1" s="623"/>
      <c r="Q1" s="623"/>
      <c r="R1" s="623"/>
      <c r="S1" s="623"/>
      <c r="T1" s="623"/>
      <c r="U1" s="623"/>
      <c r="V1" s="623"/>
      <c r="W1" s="623"/>
      <c r="X1" s="623"/>
      <c r="Y1" s="623"/>
      <c r="Z1" s="623"/>
    </row>
    <row r="2" spans="2:26" x14ac:dyDescent="0.25">
      <c r="B2" s="623" t="s">
        <v>367</v>
      </c>
      <c r="C2" s="623"/>
      <c r="D2" s="623"/>
      <c r="E2" s="623"/>
      <c r="F2" s="623"/>
      <c r="G2" s="623"/>
      <c r="H2" s="623"/>
      <c r="I2" s="623"/>
      <c r="J2" s="623"/>
      <c r="K2" s="623"/>
      <c r="L2" s="623"/>
      <c r="M2" s="623"/>
      <c r="N2" s="623"/>
      <c r="O2" s="623"/>
      <c r="P2" s="623"/>
      <c r="Q2" s="623"/>
      <c r="R2" s="623"/>
      <c r="S2" s="623"/>
      <c r="T2" s="623"/>
      <c r="U2" s="623"/>
      <c r="V2" s="623"/>
      <c r="W2" s="623"/>
      <c r="X2" s="623"/>
      <c r="Y2" s="623"/>
      <c r="Z2" s="623"/>
    </row>
    <row r="3" spans="2:26" x14ac:dyDescent="0.25">
      <c r="B3" s="624" t="s">
        <v>124</v>
      </c>
      <c r="C3" s="624"/>
      <c r="D3" s="624"/>
      <c r="E3" s="624"/>
      <c r="F3" s="624"/>
      <c r="G3" s="624"/>
      <c r="H3" s="624"/>
      <c r="I3" s="624"/>
      <c r="J3" s="624"/>
      <c r="K3" s="624"/>
      <c r="L3" s="624"/>
      <c r="M3" s="624"/>
      <c r="N3" s="624"/>
      <c r="O3" s="624"/>
      <c r="P3" s="624"/>
      <c r="Q3" s="624"/>
      <c r="R3" s="624"/>
      <c r="S3" s="624"/>
      <c r="T3" s="624"/>
      <c r="U3" s="624"/>
      <c r="V3" s="624"/>
      <c r="W3" s="624"/>
      <c r="X3" s="624"/>
      <c r="Y3" s="624"/>
      <c r="Z3" s="624"/>
    </row>
    <row r="4" spans="2:26" x14ac:dyDescent="0.25">
      <c r="B4" s="624" t="s">
        <v>408</v>
      </c>
      <c r="C4" s="624"/>
      <c r="D4" s="624"/>
      <c r="E4" s="624"/>
      <c r="F4" s="624"/>
      <c r="G4" s="624"/>
      <c r="H4" s="624"/>
      <c r="I4" s="624"/>
      <c r="J4" s="624"/>
      <c r="K4" s="624"/>
      <c r="L4" s="624"/>
      <c r="M4" s="624"/>
      <c r="N4" s="624"/>
      <c r="O4" s="624"/>
      <c r="P4" s="624"/>
      <c r="Q4" s="624"/>
      <c r="R4" s="624"/>
      <c r="S4" s="624"/>
      <c r="T4" s="624"/>
      <c r="U4" s="624"/>
      <c r="V4" s="624"/>
      <c r="W4" s="624"/>
      <c r="X4" s="624"/>
      <c r="Y4" s="624"/>
      <c r="Z4" s="624"/>
    </row>
    <row r="5" spans="2:26" x14ac:dyDescent="0.25">
      <c r="F5" s="457"/>
      <c r="O5" s="457"/>
      <c r="P5" s="457"/>
      <c r="Q5" s="457"/>
    </row>
    <row r="6" spans="2:26" x14ac:dyDescent="0.25">
      <c r="F6" s="457"/>
      <c r="G6" s="458" t="s">
        <v>103</v>
      </c>
      <c r="O6" s="457"/>
      <c r="P6" s="457"/>
      <c r="Q6" s="457"/>
    </row>
    <row r="7" spans="2:26" x14ac:dyDescent="0.25">
      <c r="B7" s="458"/>
      <c r="C7" s="458"/>
      <c r="D7" s="458" t="s">
        <v>368</v>
      </c>
      <c r="E7" s="458" t="str">
        <f>D7</f>
        <v>UG-220067</v>
      </c>
      <c r="F7" s="458" t="s">
        <v>125</v>
      </c>
      <c r="G7" s="458" t="s">
        <v>126</v>
      </c>
      <c r="H7" s="457"/>
      <c r="I7" s="458"/>
      <c r="J7" s="458"/>
      <c r="K7" s="458"/>
      <c r="L7" s="458"/>
      <c r="M7" s="458"/>
      <c r="N7" s="458"/>
      <c r="O7" s="458"/>
      <c r="P7" s="458"/>
      <c r="Q7" s="458"/>
      <c r="R7" s="458"/>
      <c r="S7" s="458"/>
      <c r="T7" s="459" t="s">
        <v>351</v>
      </c>
      <c r="U7" s="459" t="s">
        <v>130</v>
      </c>
      <c r="V7" s="458" t="str">
        <f>U7</f>
        <v>Sch. 101</v>
      </c>
      <c r="W7" s="459" t="s">
        <v>127</v>
      </c>
      <c r="X7" s="458" t="str">
        <f>W7</f>
        <v>Sch. 106</v>
      </c>
      <c r="Y7" s="460" t="s">
        <v>10</v>
      </c>
      <c r="Z7" s="458" t="s">
        <v>10</v>
      </c>
    </row>
    <row r="8" spans="2:26" x14ac:dyDescent="0.25">
      <c r="B8" s="458"/>
      <c r="C8" s="458" t="s">
        <v>108</v>
      </c>
      <c r="D8" s="458" t="s">
        <v>128</v>
      </c>
      <c r="E8" s="458" t="s">
        <v>129</v>
      </c>
      <c r="F8" s="458" t="s">
        <v>108</v>
      </c>
      <c r="G8" s="459" t="s">
        <v>369</v>
      </c>
      <c r="H8" s="457" t="s">
        <v>129</v>
      </c>
      <c r="I8" s="458" t="s">
        <v>130</v>
      </c>
      <c r="J8" s="458" t="s">
        <v>127</v>
      </c>
      <c r="K8" s="458" t="s">
        <v>370</v>
      </c>
      <c r="L8" s="458" t="s">
        <v>131</v>
      </c>
      <c r="M8" s="458" t="s">
        <v>132</v>
      </c>
      <c r="N8" s="458" t="s">
        <v>133</v>
      </c>
      <c r="O8" s="458" t="s">
        <v>371</v>
      </c>
      <c r="P8" s="458" t="s">
        <v>372</v>
      </c>
      <c r="Q8" s="458" t="s">
        <v>373</v>
      </c>
      <c r="R8" s="458" t="s">
        <v>134</v>
      </c>
      <c r="S8" s="458" t="s">
        <v>135</v>
      </c>
      <c r="T8" s="458" t="s">
        <v>136</v>
      </c>
      <c r="U8" s="458" t="s">
        <v>374</v>
      </c>
      <c r="V8" s="458" t="s">
        <v>374</v>
      </c>
      <c r="W8" s="458" t="s">
        <v>375</v>
      </c>
      <c r="X8" s="458" t="s">
        <v>375</v>
      </c>
      <c r="Y8" s="458" t="s">
        <v>374</v>
      </c>
      <c r="Z8" s="458" t="s">
        <v>374</v>
      </c>
    </row>
    <row r="9" spans="2:26" ht="17.25" x14ac:dyDescent="0.25">
      <c r="B9" s="461" t="s">
        <v>115</v>
      </c>
      <c r="C9" s="461" t="s">
        <v>116</v>
      </c>
      <c r="D9" s="461" t="s">
        <v>409</v>
      </c>
      <c r="E9" s="461" t="s">
        <v>410</v>
      </c>
      <c r="F9" s="461" t="s">
        <v>137</v>
      </c>
      <c r="G9" s="462" t="s">
        <v>354</v>
      </c>
      <c r="H9" s="461" t="s">
        <v>113</v>
      </c>
      <c r="I9" s="461" t="s">
        <v>113</v>
      </c>
      <c r="J9" s="461" t="s">
        <v>113</v>
      </c>
      <c r="K9" s="461" t="s">
        <v>113</v>
      </c>
      <c r="L9" s="461" t="s">
        <v>113</v>
      </c>
      <c r="M9" s="461" t="s">
        <v>113</v>
      </c>
      <c r="N9" s="461" t="s">
        <v>113</v>
      </c>
      <c r="O9" s="461" t="s">
        <v>113</v>
      </c>
      <c r="P9" s="461" t="s">
        <v>113</v>
      </c>
      <c r="Q9" s="461" t="s">
        <v>113</v>
      </c>
      <c r="R9" s="461" t="s">
        <v>113</v>
      </c>
      <c r="S9" s="461" t="s">
        <v>113</v>
      </c>
      <c r="T9" s="463" t="s">
        <v>411</v>
      </c>
      <c r="U9" s="461" t="s">
        <v>376</v>
      </c>
      <c r="V9" s="461" t="s">
        <v>377</v>
      </c>
      <c r="W9" s="461" t="s">
        <v>376</v>
      </c>
      <c r="X9" s="461" t="s">
        <v>377</v>
      </c>
      <c r="Y9" s="461" t="s">
        <v>376</v>
      </c>
      <c r="Z9" s="461" t="s">
        <v>377</v>
      </c>
    </row>
    <row r="10" spans="2:26" x14ac:dyDescent="0.25">
      <c r="B10" s="458" t="s">
        <v>138</v>
      </c>
      <c r="C10" s="458" t="s">
        <v>139</v>
      </c>
      <c r="D10" s="464" t="s">
        <v>140</v>
      </c>
      <c r="E10" s="465" t="s">
        <v>141</v>
      </c>
      <c r="F10" s="458" t="s">
        <v>142</v>
      </c>
      <c r="G10" s="458" t="s">
        <v>143</v>
      </c>
      <c r="H10" s="458" t="s">
        <v>144</v>
      </c>
      <c r="I10" s="458" t="s">
        <v>145</v>
      </c>
      <c r="J10" s="458" t="s">
        <v>146</v>
      </c>
      <c r="K10" s="458" t="s">
        <v>147</v>
      </c>
      <c r="L10" s="458" t="s">
        <v>148</v>
      </c>
      <c r="M10" s="465" t="s">
        <v>149</v>
      </c>
      <c r="N10" s="465" t="s">
        <v>150</v>
      </c>
      <c r="O10" s="465" t="s">
        <v>151</v>
      </c>
      <c r="P10" s="465" t="s">
        <v>152</v>
      </c>
      <c r="Q10" s="465" t="s">
        <v>153</v>
      </c>
      <c r="R10" s="465" t="s">
        <v>378</v>
      </c>
      <c r="S10" s="465" t="s">
        <v>359</v>
      </c>
      <c r="T10" s="466" t="s">
        <v>379</v>
      </c>
      <c r="U10" s="458" t="s">
        <v>360</v>
      </c>
      <c r="V10" s="458" t="s">
        <v>380</v>
      </c>
      <c r="W10" s="458" t="s">
        <v>381</v>
      </c>
      <c r="X10" s="458" t="s">
        <v>382</v>
      </c>
      <c r="Y10" s="458" t="s">
        <v>383</v>
      </c>
      <c r="Z10" s="458" t="s">
        <v>384</v>
      </c>
    </row>
    <row r="11" spans="2:26" x14ac:dyDescent="0.25">
      <c r="B11" t="s">
        <v>4</v>
      </c>
      <c r="C11" s="457" t="s">
        <v>154</v>
      </c>
      <c r="D11" s="565">
        <v>620836684.05687141</v>
      </c>
      <c r="E11" s="474">
        <v>403613457.09474093</v>
      </c>
      <c r="F11" s="469">
        <f t="shared" ref="F11:F16" si="0">(E11)/D11</f>
        <v>0.6501121268436002</v>
      </c>
      <c r="G11" s="565">
        <v>558669681</v>
      </c>
      <c r="H11" s="470">
        <f>F11*G11</f>
        <v>363197934.51794565</v>
      </c>
      <c r="I11" s="474">
        <v>385588227.13</v>
      </c>
      <c r="J11" s="468">
        <f>'Sch. 106'!L10</f>
        <v>22547908.329999998</v>
      </c>
      <c r="K11" s="474">
        <v>18618472.394449353</v>
      </c>
      <c r="L11" s="474">
        <v>16061753.328750001</v>
      </c>
      <c r="M11" s="474">
        <v>1765396.19196</v>
      </c>
      <c r="N11" s="474">
        <v>12765602.210849999</v>
      </c>
      <c r="O11" s="474">
        <v>1821263.1600599999</v>
      </c>
      <c r="P11" s="474">
        <v>-949738.45769999991</v>
      </c>
      <c r="Q11" s="474">
        <v>27179279.98065</v>
      </c>
      <c r="R11" s="474">
        <v>-765377.46296999999</v>
      </c>
      <c r="S11" s="474">
        <v>2592227.3199999998</v>
      </c>
      <c r="T11" s="471">
        <f t="shared" ref="T11:T23" si="1">SUM(H11:S11)</f>
        <v>850422948.64399505</v>
      </c>
      <c r="U11" s="474">
        <v>-74906430.829999983</v>
      </c>
      <c r="V11" s="472">
        <f>U11/T11</f>
        <v>-8.8081384620956868E-2</v>
      </c>
      <c r="W11" s="468">
        <f>'Sch. 106'!N10</f>
        <v>-135248343.07999998</v>
      </c>
      <c r="X11" s="472">
        <f>W11/T11</f>
        <v>-0.1590365632720217</v>
      </c>
      <c r="Y11" s="473">
        <f>U11+W11</f>
        <v>-210154773.90999997</v>
      </c>
      <c r="Z11" s="472">
        <f>Y11/T11</f>
        <v>-0.24711794789297858</v>
      </c>
    </row>
    <row r="12" spans="2:26" x14ac:dyDescent="0.25">
      <c r="B12" t="s">
        <v>119</v>
      </c>
      <c r="C12" s="457">
        <v>16</v>
      </c>
      <c r="D12" s="565">
        <v>8190.2669999999998</v>
      </c>
      <c r="E12" s="474">
        <v>5233.1499999999996</v>
      </c>
      <c r="F12" s="469">
        <f t="shared" si="0"/>
        <v>0.63894742381414427</v>
      </c>
      <c r="G12" s="565">
        <v>6996</v>
      </c>
      <c r="H12" s="470">
        <f t="shared" ref="H12:H23" si="2">F12*G12</f>
        <v>4470.0761770037534</v>
      </c>
      <c r="I12" s="474">
        <v>4310.8</v>
      </c>
      <c r="J12" s="468">
        <f>'Sch. 106'!L11</f>
        <v>282.36</v>
      </c>
      <c r="K12" s="474">
        <v>299.14527789473709</v>
      </c>
      <c r="L12" s="474">
        <v>201.13500000000002</v>
      </c>
      <c r="M12" s="474"/>
      <c r="N12" s="474">
        <v>159.8586</v>
      </c>
      <c r="O12" s="474">
        <v>22.80696</v>
      </c>
      <c r="P12" s="474">
        <v>-11.8932</v>
      </c>
      <c r="Q12" s="474">
        <v>340.35539999999997</v>
      </c>
      <c r="R12" s="474">
        <v>-9.5845199999999995</v>
      </c>
      <c r="S12" s="474"/>
      <c r="T12" s="471">
        <f t="shared" si="1"/>
        <v>10065.059694898489</v>
      </c>
      <c r="U12" s="474">
        <v>-420.25</v>
      </c>
      <c r="V12" s="472">
        <f t="shared" ref="V12:V23" si="3">U12/T12</f>
        <v>-4.1753353953082384E-2</v>
      </c>
      <c r="W12" s="468">
        <f>'Sch. 106'!N11</f>
        <v>-1693.6599999999999</v>
      </c>
      <c r="X12" s="472">
        <f t="shared" ref="X12:X23" si="4">W12/T12</f>
        <v>-0.16827123249536585</v>
      </c>
      <c r="Y12" s="473">
        <f t="shared" ref="Y12:Y23" si="5">U12+W12</f>
        <v>-2113.91</v>
      </c>
      <c r="Z12" s="472">
        <f t="shared" ref="Z12:Z23" si="6">Y12/T12</f>
        <v>-0.21002458644844824</v>
      </c>
    </row>
    <row r="13" spans="2:26" x14ac:dyDescent="0.25">
      <c r="B13" t="s">
        <v>120</v>
      </c>
      <c r="C13" s="457">
        <v>31</v>
      </c>
      <c r="D13" s="565">
        <v>222166912.14539161</v>
      </c>
      <c r="E13" s="474">
        <v>122121000.06</v>
      </c>
      <c r="F13" s="469">
        <f t="shared" si="0"/>
        <v>0.54968131339054194</v>
      </c>
      <c r="G13" s="565">
        <v>231772233</v>
      </c>
      <c r="H13" s="470">
        <f t="shared" si="2"/>
        <v>127400865.44289871</v>
      </c>
      <c r="I13" s="474">
        <v>140929106.28</v>
      </c>
      <c r="J13" s="468">
        <f>'Sch. 106'!L12</f>
        <v>9352009.5999999996</v>
      </c>
      <c r="K13" s="474">
        <v>6905260.5375939459</v>
      </c>
      <c r="L13" s="474">
        <v>6663451.6987500004</v>
      </c>
      <c r="M13" s="474">
        <v>618831.86210999999</v>
      </c>
      <c r="N13" s="474">
        <v>5824436.2152899997</v>
      </c>
      <c r="O13" s="474">
        <v>697634.42133000004</v>
      </c>
      <c r="P13" s="474">
        <v>-363882.40581000003</v>
      </c>
      <c r="Q13" s="474">
        <v>10408890.984029999</v>
      </c>
      <c r="R13" s="474">
        <v>-340705.18251000001</v>
      </c>
      <c r="S13" s="474">
        <v>-4127863.47</v>
      </c>
      <c r="T13" s="471">
        <f t="shared" si="1"/>
        <v>303968035.98368269</v>
      </c>
      <c r="U13" s="474">
        <v>-13551722.469999999</v>
      </c>
      <c r="V13" s="472">
        <f t="shared" si="3"/>
        <v>-4.4582722081763455E-2</v>
      </c>
      <c r="W13" s="468">
        <f>'Sch. 106'!N12</f>
        <v>-55752810.649999999</v>
      </c>
      <c r="X13" s="472">
        <f t="shared" si="4"/>
        <v>-0.18341668876326478</v>
      </c>
      <c r="Y13" s="473">
        <f t="shared" si="5"/>
        <v>-69304533.120000005</v>
      </c>
      <c r="Z13" s="472">
        <f t="shared" si="6"/>
        <v>-0.22799941084502826</v>
      </c>
    </row>
    <row r="14" spans="2:26" x14ac:dyDescent="0.25">
      <c r="B14" t="s">
        <v>121</v>
      </c>
      <c r="C14" s="457">
        <v>41</v>
      </c>
      <c r="D14" s="565">
        <v>62517991.156948164</v>
      </c>
      <c r="E14" s="474">
        <v>17786398.291046247</v>
      </c>
      <c r="F14" s="469">
        <f t="shared" si="0"/>
        <v>0.28450047677306872</v>
      </c>
      <c r="G14" s="565">
        <v>62094943</v>
      </c>
      <c r="H14" s="470">
        <f t="shared" si="2"/>
        <v>17666040.888696525</v>
      </c>
      <c r="I14" s="474">
        <v>36299716.199999996</v>
      </c>
      <c r="J14" s="468">
        <f>'Sch. 106'!L13</f>
        <v>2501184.2999999998</v>
      </c>
      <c r="K14" s="474">
        <v>1678870.9278105255</v>
      </c>
      <c r="L14" s="474">
        <v>1785229.6112500001</v>
      </c>
      <c r="M14" s="474">
        <v>80102.476469999994</v>
      </c>
      <c r="N14" s="474">
        <v>623433.22771999997</v>
      </c>
      <c r="O14" s="474">
        <v>140955.52061000001</v>
      </c>
      <c r="P14" s="474">
        <v>-46571.207249999999</v>
      </c>
      <c r="Q14" s="474">
        <v>1333178.4262099999</v>
      </c>
      <c r="R14" s="474">
        <v>-34773.168079999996</v>
      </c>
      <c r="S14" s="474">
        <v>-2213449.0699999998</v>
      </c>
      <c r="T14" s="471">
        <f t="shared" si="1"/>
        <v>59813918.133437045</v>
      </c>
      <c r="U14" s="474">
        <v>-3233283.6799999997</v>
      </c>
      <c r="V14" s="472">
        <f t="shared" si="3"/>
        <v>-5.4055707783378544E-2</v>
      </c>
      <c r="W14" s="468">
        <f>'Sch. 106'!N13</f>
        <v>-14685454.02</v>
      </c>
      <c r="X14" s="472">
        <f t="shared" si="4"/>
        <v>-0.24551901093051065</v>
      </c>
      <c r="Y14" s="473">
        <f t="shared" si="5"/>
        <v>-17918737.699999999</v>
      </c>
      <c r="Z14" s="472">
        <f t="shared" si="6"/>
        <v>-0.29957471871388919</v>
      </c>
    </row>
    <row r="15" spans="2:26" x14ac:dyDescent="0.25">
      <c r="B15" t="s">
        <v>6</v>
      </c>
      <c r="C15" s="457">
        <v>85</v>
      </c>
      <c r="D15" s="565">
        <v>19992939.502740219</v>
      </c>
      <c r="E15" s="474">
        <v>2272313.06</v>
      </c>
      <c r="F15" s="469">
        <f t="shared" si="0"/>
        <v>0.11365577631486147</v>
      </c>
      <c r="G15" s="565">
        <v>17262378</v>
      </c>
      <c r="H15" s="470">
        <f t="shared" si="2"/>
        <v>1961968.9726305858</v>
      </c>
      <c r="I15" s="474">
        <v>9433565.2300000004</v>
      </c>
      <c r="J15" s="468">
        <f>'Sch. 106'!L14</f>
        <v>694292.84</v>
      </c>
      <c r="K15" s="474">
        <v>1264301.4497745382</v>
      </c>
      <c r="L15" s="474">
        <v>446059.84751999995</v>
      </c>
      <c r="M15" s="474">
        <v>10632.452929682517</v>
      </c>
      <c r="N15" s="474">
        <v>91317.979620000013</v>
      </c>
      <c r="O15" s="474">
        <v>31762.775519999999</v>
      </c>
      <c r="P15" s="474">
        <v>-7768.0700999999999</v>
      </c>
      <c r="Q15" s="474">
        <v>220440.56706</v>
      </c>
      <c r="R15" s="474">
        <v>-4660.8420599999999</v>
      </c>
      <c r="S15" s="474"/>
      <c r="T15" s="471">
        <f t="shared" si="1"/>
        <v>14141913.202894807</v>
      </c>
      <c r="U15" s="474">
        <v>-833945.48000000045</v>
      </c>
      <c r="V15" s="472">
        <f t="shared" si="3"/>
        <v>-5.8969777853628343E-2</v>
      </c>
      <c r="W15" s="468">
        <f>'Sch. 106'!N14</f>
        <v>-3944280.75</v>
      </c>
      <c r="X15" s="472">
        <f t="shared" si="4"/>
        <v>-0.27890715304295727</v>
      </c>
      <c r="Y15" s="473">
        <f t="shared" si="5"/>
        <v>-4778226.2300000004</v>
      </c>
      <c r="Z15" s="472">
        <f t="shared" si="6"/>
        <v>-0.3378769308965856</v>
      </c>
    </row>
    <row r="16" spans="2:26" x14ac:dyDescent="0.25">
      <c r="B16" t="s">
        <v>122</v>
      </c>
      <c r="C16" s="457">
        <v>86</v>
      </c>
      <c r="D16" s="565">
        <v>5773170.4876905456</v>
      </c>
      <c r="E16" s="474">
        <v>1192875.52</v>
      </c>
      <c r="F16" s="469">
        <f t="shared" si="0"/>
        <v>0.20662398980654192</v>
      </c>
      <c r="G16" s="565">
        <v>4915802</v>
      </c>
      <c r="H16" s="470">
        <f t="shared" si="2"/>
        <v>1015722.6223389785</v>
      </c>
      <c r="I16" s="474">
        <v>2743827.45</v>
      </c>
      <c r="J16" s="468">
        <f>'Sch. 106'!L15</f>
        <v>197861.03</v>
      </c>
      <c r="K16" s="474">
        <v>172083.67993999983</v>
      </c>
      <c r="L16" s="474">
        <v>127024.32367999999</v>
      </c>
      <c r="M16" s="474">
        <v>5505.6982399999997</v>
      </c>
      <c r="N16" s="474">
        <v>33083.347459999997</v>
      </c>
      <c r="O16" s="474">
        <v>2408.74298</v>
      </c>
      <c r="P16" s="474">
        <v>-1769.6887200000001</v>
      </c>
      <c r="Q16" s="474">
        <v>51173.498820000001</v>
      </c>
      <c r="R16" s="474">
        <v>-1622.2146600000001</v>
      </c>
      <c r="S16" s="474">
        <v>-130515.55</v>
      </c>
      <c r="T16" s="471">
        <f t="shared" si="1"/>
        <v>4214782.9400789784</v>
      </c>
      <c r="U16" s="474">
        <v>-257686.34000000032</v>
      </c>
      <c r="V16" s="472">
        <f t="shared" si="3"/>
        <v>-6.1138697689416877E-2</v>
      </c>
      <c r="W16" s="468">
        <f>'Sch. 106'!N15</f>
        <v>-1131961.73</v>
      </c>
      <c r="X16" s="472">
        <f t="shared" si="4"/>
        <v>-0.26856940110391281</v>
      </c>
      <c r="Y16" s="473">
        <f t="shared" si="5"/>
        <v>-1389648.0700000003</v>
      </c>
      <c r="Z16" s="472">
        <f t="shared" si="6"/>
        <v>-0.32970809879332968</v>
      </c>
    </row>
    <row r="17" spans="2:26" x14ac:dyDescent="0.25">
      <c r="B17" t="s">
        <v>123</v>
      </c>
      <c r="C17" s="457">
        <v>87</v>
      </c>
      <c r="D17" s="565">
        <v>21819455.762355208</v>
      </c>
      <c r="E17" s="474">
        <v>1509849.77</v>
      </c>
      <c r="F17" s="469">
        <f>(E17)/D17</f>
        <v>6.9197407416775353E-2</v>
      </c>
      <c r="G17" s="565">
        <v>20838410</v>
      </c>
      <c r="H17" s="470">
        <f t="shared" si="2"/>
        <v>1441963.9466878057</v>
      </c>
      <c r="I17" s="474">
        <v>11396526.43</v>
      </c>
      <c r="J17" s="468">
        <f>'Sch. 106'!L16</f>
        <v>838120.85</v>
      </c>
      <c r="K17" s="474">
        <v>255924.1808792213</v>
      </c>
      <c r="L17" s="474">
        <v>538464.51439999999</v>
      </c>
      <c r="M17" s="474">
        <v>5693.2632755742006</v>
      </c>
      <c r="N17" s="474">
        <v>78560.805699999997</v>
      </c>
      <c r="O17" s="474">
        <v>16644.756359352024</v>
      </c>
      <c r="P17" s="474">
        <v>-4321.7868064121949</v>
      </c>
      <c r="Q17" s="474">
        <v>125409.71587828953</v>
      </c>
      <c r="R17" s="474">
        <v>-2917.3773999999999</v>
      </c>
      <c r="S17" s="474"/>
      <c r="T17" s="471">
        <f t="shared" si="1"/>
        <v>14690069.298973832</v>
      </c>
      <c r="U17" s="474">
        <v>-1136943.6500000004</v>
      </c>
      <c r="V17" s="472">
        <f t="shared" si="3"/>
        <v>-7.7395390509112233E-2</v>
      </c>
      <c r="W17" s="468">
        <f>'Sch. 106'!N16</f>
        <v>-4733028.0599999996</v>
      </c>
      <c r="X17" s="472">
        <f t="shared" si="4"/>
        <v>-0.32219235754936998</v>
      </c>
      <c r="Y17" s="473">
        <f t="shared" si="5"/>
        <v>-5869971.71</v>
      </c>
      <c r="Z17" s="472">
        <f t="shared" si="6"/>
        <v>-0.39958774805848218</v>
      </c>
    </row>
    <row r="18" spans="2:26" x14ac:dyDescent="0.25">
      <c r="B18" t="s">
        <v>155</v>
      </c>
      <c r="C18" s="457" t="s">
        <v>156</v>
      </c>
      <c r="D18" s="565">
        <v>36958.529999999992</v>
      </c>
      <c r="E18" s="474">
        <v>23981.98</v>
      </c>
      <c r="F18" s="469">
        <f>(E18)/D18</f>
        <v>0.64888890331947735</v>
      </c>
      <c r="G18" s="565">
        <v>0</v>
      </c>
      <c r="H18" s="470">
        <f t="shared" si="2"/>
        <v>0</v>
      </c>
      <c r="I18" s="474"/>
      <c r="J18" s="474"/>
      <c r="K18" s="474">
        <v>-3473.1245599999997</v>
      </c>
      <c r="L18" s="474"/>
      <c r="M18" s="474">
        <v>0</v>
      </c>
      <c r="N18" s="474">
        <v>0</v>
      </c>
      <c r="O18" s="474">
        <v>0</v>
      </c>
      <c r="P18" s="474">
        <v>0</v>
      </c>
      <c r="Q18" s="474">
        <v>0</v>
      </c>
      <c r="R18" s="474">
        <v>0</v>
      </c>
      <c r="S18" s="474">
        <v>0</v>
      </c>
      <c r="T18" s="471">
        <f t="shared" si="1"/>
        <v>-3473.1245599999997</v>
      </c>
      <c r="U18" s="468"/>
      <c r="V18" s="472">
        <f t="shared" si="3"/>
        <v>0</v>
      </c>
      <c r="W18" s="468"/>
      <c r="X18" s="472">
        <f t="shared" si="4"/>
        <v>0</v>
      </c>
      <c r="Y18" s="473">
        <f t="shared" si="5"/>
        <v>0</v>
      </c>
      <c r="Z18" s="472">
        <f t="shared" si="6"/>
        <v>0</v>
      </c>
    </row>
    <row r="19" spans="2:26" x14ac:dyDescent="0.25">
      <c r="B19" t="s">
        <v>157</v>
      </c>
      <c r="C19" s="457" t="s">
        <v>158</v>
      </c>
      <c r="D19" s="565">
        <v>19494505.608019032</v>
      </c>
      <c r="E19" s="474">
        <v>4475398.7622919884</v>
      </c>
      <c r="F19" s="469">
        <f t="shared" ref="F19:F24" si="7">(E19)/D19</f>
        <v>0.22957231397810063</v>
      </c>
      <c r="G19" s="565">
        <v>21384289</v>
      </c>
      <c r="H19" s="470">
        <f>F19*G19</f>
        <v>4909240.7085064435</v>
      </c>
      <c r="I19" s="474"/>
      <c r="J19" s="474"/>
      <c r="K19" s="474">
        <v>949419.45432999916</v>
      </c>
      <c r="L19" s="474"/>
      <c r="M19" s="474">
        <v>27585.732809999998</v>
      </c>
      <c r="N19" s="474">
        <v>214698.26156000001</v>
      </c>
      <c r="O19" s="474">
        <v>0</v>
      </c>
      <c r="P19" s="474">
        <v>-16038.21675</v>
      </c>
      <c r="Q19" s="474">
        <v>459120.68482999998</v>
      </c>
      <c r="R19" s="474">
        <v>-11975.20184</v>
      </c>
      <c r="S19" s="474">
        <v>-646481.66999999993</v>
      </c>
      <c r="T19" s="471">
        <f t="shared" si="1"/>
        <v>5885569.7534464421</v>
      </c>
      <c r="U19" s="468"/>
      <c r="V19" s="472">
        <f t="shared" si="3"/>
        <v>0</v>
      </c>
      <c r="W19" s="468"/>
      <c r="X19" s="472">
        <f t="shared" si="4"/>
        <v>0</v>
      </c>
      <c r="Y19" s="473">
        <f t="shared" si="5"/>
        <v>0</v>
      </c>
      <c r="Z19" s="472">
        <f t="shared" si="6"/>
        <v>0</v>
      </c>
    </row>
    <row r="20" spans="2:26" x14ac:dyDescent="0.25">
      <c r="B20" t="s">
        <v>159</v>
      </c>
      <c r="C20" s="457" t="s">
        <v>160</v>
      </c>
      <c r="D20" s="565">
        <v>68886791.019958794</v>
      </c>
      <c r="E20" s="474">
        <v>7339677.3100000005</v>
      </c>
      <c r="F20" s="469">
        <f t="shared" si="7"/>
        <v>0.1065469475544804</v>
      </c>
      <c r="G20" s="565">
        <v>63341836</v>
      </c>
      <c r="H20" s="470">
        <f t="shared" si="2"/>
        <v>6748879.2782964986</v>
      </c>
      <c r="I20" s="474"/>
      <c r="J20" s="474"/>
      <c r="K20" s="474">
        <v>1629895.5646367241</v>
      </c>
      <c r="L20" s="474"/>
      <c r="M20" s="474">
        <v>37306.194389539523</v>
      </c>
      <c r="N20" s="474">
        <v>335078.31244000001</v>
      </c>
      <c r="O20" s="474">
        <v>0</v>
      </c>
      <c r="P20" s="474">
        <v>-28503.8262</v>
      </c>
      <c r="Q20" s="474">
        <v>808875.24572000001</v>
      </c>
      <c r="R20" s="474">
        <v>-17102.295720000002</v>
      </c>
      <c r="S20" s="474"/>
      <c r="T20" s="471">
        <f t="shared" si="1"/>
        <v>9514428.4735627621</v>
      </c>
      <c r="U20" s="468"/>
      <c r="V20" s="472">
        <f t="shared" si="3"/>
        <v>0</v>
      </c>
      <c r="W20" s="468"/>
      <c r="X20" s="472">
        <f t="shared" si="4"/>
        <v>0</v>
      </c>
      <c r="Y20" s="473">
        <f t="shared" si="5"/>
        <v>0</v>
      </c>
      <c r="Z20" s="472">
        <f t="shared" si="6"/>
        <v>0</v>
      </c>
    </row>
    <row r="21" spans="2:26" x14ac:dyDescent="0.25">
      <c r="B21" t="s">
        <v>161</v>
      </c>
      <c r="C21" s="457" t="s">
        <v>162</v>
      </c>
      <c r="D21" s="565">
        <v>1718484.3400000003</v>
      </c>
      <c r="E21" s="474">
        <v>367155.5</v>
      </c>
      <c r="F21" s="469">
        <f t="shared" si="7"/>
        <v>0.21365076856039314</v>
      </c>
      <c r="G21" s="565">
        <v>1197109</v>
      </c>
      <c r="H21" s="470">
        <f t="shared" si="2"/>
        <v>255763.25790056368</v>
      </c>
      <c r="I21" s="474"/>
      <c r="J21" s="474"/>
      <c r="K21" s="474">
        <v>-19648.190270000021</v>
      </c>
      <c r="L21" s="474"/>
      <c r="M21" s="474">
        <v>1340.76208</v>
      </c>
      <c r="N21" s="474">
        <v>8056.5435699999998</v>
      </c>
      <c r="O21" s="474">
        <v>0</v>
      </c>
      <c r="P21" s="474">
        <v>-430.95924000000002</v>
      </c>
      <c r="Q21" s="474">
        <v>12461.904690000001</v>
      </c>
      <c r="R21" s="474">
        <v>-395.04597000000001</v>
      </c>
      <c r="S21" s="474">
        <v>-28853</v>
      </c>
      <c r="T21" s="471">
        <f t="shared" si="1"/>
        <v>228295.27276056365</v>
      </c>
      <c r="U21" s="468"/>
      <c r="V21" s="472">
        <f t="shared" si="3"/>
        <v>0</v>
      </c>
      <c r="W21" s="468"/>
      <c r="X21" s="472">
        <f t="shared" si="4"/>
        <v>0</v>
      </c>
      <c r="Y21" s="473">
        <f t="shared" si="5"/>
        <v>0</v>
      </c>
      <c r="Z21" s="472">
        <f t="shared" si="6"/>
        <v>0</v>
      </c>
    </row>
    <row r="22" spans="2:26" x14ac:dyDescent="0.25">
      <c r="B22" t="s">
        <v>163</v>
      </c>
      <c r="C22" s="457" t="s">
        <v>164</v>
      </c>
      <c r="D22" s="565">
        <v>97500425.645479575</v>
      </c>
      <c r="E22" s="474">
        <v>4790056.76</v>
      </c>
      <c r="F22" s="469">
        <f>(E22)/D22</f>
        <v>4.9128572806616068E-2</v>
      </c>
      <c r="G22" s="565">
        <v>124707675</v>
      </c>
      <c r="H22" s="470">
        <f t="shared" si="2"/>
        <v>6126710.0907813143</v>
      </c>
      <c r="I22" s="468"/>
      <c r="J22" s="468"/>
      <c r="K22" s="474">
        <v>6556973.8070298694</v>
      </c>
      <c r="L22" s="474"/>
      <c r="M22" s="474">
        <v>27666.177388667486</v>
      </c>
      <c r="N22" s="474">
        <v>470147.93475000001</v>
      </c>
      <c r="O22" s="474">
        <v>0</v>
      </c>
      <c r="P22" s="474">
        <v>-18634.247555659411</v>
      </c>
      <c r="Q22" s="474">
        <v>540055.56266420404</v>
      </c>
      <c r="R22" s="474">
        <v>-17459.074499999999</v>
      </c>
      <c r="S22" s="474"/>
      <c r="T22" s="471">
        <f t="shared" si="1"/>
        <v>13685460.250558395</v>
      </c>
      <c r="U22" s="468"/>
      <c r="V22" s="472">
        <f t="shared" si="3"/>
        <v>0</v>
      </c>
      <c r="W22" s="468"/>
      <c r="X22" s="472">
        <f t="shared" si="4"/>
        <v>0</v>
      </c>
      <c r="Y22" s="473">
        <f t="shared" si="5"/>
        <v>0</v>
      </c>
      <c r="Z22" s="472">
        <f t="shared" si="6"/>
        <v>0</v>
      </c>
    </row>
    <row r="23" spans="2:26" x14ac:dyDescent="0.25">
      <c r="B23" t="s">
        <v>165</v>
      </c>
      <c r="D23" s="565">
        <v>32154478.538398605</v>
      </c>
      <c r="E23" s="474">
        <v>1699064.4523564125</v>
      </c>
      <c r="F23" s="475">
        <f t="shared" si="7"/>
        <v>5.2840678175744761E-2</v>
      </c>
      <c r="G23" s="565">
        <v>32000271</v>
      </c>
      <c r="H23" s="470">
        <f t="shared" si="2"/>
        <v>1690916.021447618</v>
      </c>
      <c r="I23" s="468"/>
      <c r="J23" s="468"/>
      <c r="K23" s="474">
        <v>244321.92173769884</v>
      </c>
      <c r="L23" s="474"/>
      <c r="M23" s="474"/>
      <c r="N23" s="474">
        <v>30080.25474</v>
      </c>
      <c r="O23" s="474">
        <v>0</v>
      </c>
      <c r="P23" s="474">
        <v>0</v>
      </c>
      <c r="Q23" s="474">
        <v>0</v>
      </c>
      <c r="R23" s="474">
        <v>-2240.0189699999996</v>
      </c>
      <c r="S23" s="474"/>
      <c r="T23" s="471">
        <f t="shared" si="1"/>
        <v>1963078.1789553168</v>
      </c>
      <c r="U23" s="468"/>
      <c r="V23" s="472">
        <f t="shared" si="3"/>
        <v>0</v>
      </c>
      <c r="W23" s="468"/>
      <c r="X23" s="472">
        <f t="shared" si="4"/>
        <v>0</v>
      </c>
      <c r="Y23" s="473">
        <f t="shared" si="5"/>
        <v>0</v>
      </c>
      <c r="Z23" s="472">
        <f t="shared" si="6"/>
        <v>0</v>
      </c>
    </row>
    <row r="24" spans="2:26" x14ac:dyDescent="0.25">
      <c r="B24" t="s">
        <v>10</v>
      </c>
      <c r="D24" s="476">
        <f>SUM(D11:D23)</f>
        <v>1172906987.060853</v>
      </c>
      <c r="E24" s="477">
        <f>SUM(E11:E23)</f>
        <v>567196461.71043551</v>
      </c>
      <c r="F24" s="469">
        <f t="shared" si="7"/>
        <v>0.48358179119706113</v>
      </c>
      <c r="G24" s="476">
        <f>SUM(G11:G23)</f>
        <v>1138191623</v>
      </c>
      <c r="H24" s="477">
        <f>SUM(H11:H23)</f>
        <v>532420475.82430762</v>
      </c>
      <c r="I24" s="477">
        <f t="shared" ref="I24:L24" si="8">SUM(I11:I23)</f>
        <v>586395279.5200001</v>
      </c>
      <c r="J24" s="477">
        <f t="shared" si="8"/>
        <v>36131659.310000002</v>
      </c>
      <c r="K24" s="477">
        <f t="shared" si="8"/>
        <v>38252701.748629779</v>
      </c>
      <c r="L24" s="477">
        <f t="shared" si="8"/>
        <v>25622184.459350001</v>
      </c>
      <c r="M24" s="477">
        <f>SUM(M11:M23)</f>
        <v>2580060.8116534636</v>
      </c>
      <c r="N24" s="477">
        <f>SUM(N11:N23)</f>
        <v>20474654.952299997</v>
      </c>
      <c r="O24" s="477">
        <f>SUM(O11:O23)</f>
        <v>2710692.1838193517</v>
      </c>
      <c r="P24" s="477">
        <f t="shared" ref="P24:Q24" si="9">SUM(P11:P23)</f>
        <v>-1437670.7593320713</v>
      </c>
      <c r="Q24" s="477">
        <f t="shared" si="9"/>
        <v>41139226.925952494</v>
      </c>
      <c r="R24" s="477">
        <f>SUM(R11:R23)</f>
        <v>-1199237.4692000004</v>
      </c>
      <c r="S24" s="477">
        <f t="shared" ref="S24:T24" si="10">SUM(S11:S23)</f>
        <v>-4554935.4399999995</v>
      </c>
      <c r="T24" s="478">
        <f t="shared" si="10"/>
        <v>1278535092.0674806</v>
      </c>
      <c r="U24" s="477">
        <f>SUM(U11:U23)</f>
        <v>-93920432.700000003</v>
      </c>
      <c r="V24" s="479">
        <f>U24/T24</f>
        <v>-7.3459409352717969E-2</v>
      </c>
      <c r="W24" s="477">
        <f>SUM(W11:W23)</f>
        <v>-215497571.94999999</v>
      </c>
      <c r="X24" s="479">
        <f>W24/T24</f>
        <v>-0.16855037713632509</v>
      </c>
      <c r="Y24" s="477">
        <f>SUM(Y11:Y23)</f>
        <v>-309418004.64999992</v>
      </c>
      <c r="Z24" s="479">
        <f>Y24/T24</f>
        <v>-0.24200978648904301</v>
      </c>
    </row>
    <row r="25" spans="2:26" x14ac:dyDescent="0.25">
      <c r="D25" s="480"/>
      <c r="E25" s="470"/>
      <c r="G25" s="480"/>
      <c r="M25" s="470"/>
      <c r="R25" s="470"/>
      <c r="S25" s="470"/>
      <c r="T25" s="470"/>
      <c r="V25" s="481"/>
      <c r="X25" s="481"/>
      <c r="Z25" s="481"/>
    </row>
    <row r="26" spans="2:26" s="486" customFormat="1" x14ac:dyDescent="0.25">
      <c r="B26" s="482" t="s">
        <v>166</v>
      </c>
      <c r="C26" s="483"/>
      <c r="D26" s="484"/>
      <c r="E26" s="485"/>
      <c r="U26" s="487"/>
      <c r="V26" s="488"/>
      <c r="W26" s="487"/>
      <c r="X26" s="488"/>
      <c r="Y26" s="487"/>
      <c r="Z26" s="488"/>
    </row>
    <row r="27" spans="2:26" s="486" customFormat="1" x14ac:dyDescent="0.25">
      <c r="B27" s="489" t="s">
        <v>4</v>
      </c>
      <c r="C27" s="490" t="s">
        <v>167</v>
      </c>
      <c r="D27" s="491">
        <f>D11+D12</f>
        <v>620844874.32387137</v>
      </c>
      <c r="E27" s="492">
        <f>E11+E12</f>
        <v>403618690.2447409</v>
      </c>
      <c r="F27" s="469">
        <f t="shared" ref="F27:F34" si="11">(E27)/D27</f>
        <v>0.65011197955737365</v>
      </c>
      <c r="G27" s="491">
        <f>G11+G12</f>
        <v>558676677</v>
      </c>
      <c r="H27" s="492">
        <f>H11+H12</f>
        <v>363202404.59412265</v>
      </c>
      <c r="I27" s="492">
        <f t="shared" ref="I27:S27" si="12">I11+I12</f>
        <v>385592537.93000001</v>
      </c>
      <c r="J27" s="492">
        <f t="shared" si="12"/>
        <v>22548190.689999998</v>
      </c>
      <c r="K27" s="492">
        <f t="shared" si="12"/>
        <v>18618771.539727248</v>
      </c>
      <c r="L27" s="492">
        <f t="shared" si="12"/>
        <v>16061954.463750001</v>
      </c>
      <c r="M27" s="492">
        <f t="shared" si="12"/>
        <v>1765396.19196</v>
      </c>
      <c r="N27" s="492">
        <f t="shared" si="12"/>
        <v>12765762.069449998</v>
      </c>
      <c r="O27" s="492">
        <f t="shared" si="12"/>
        <v>1821285.9670199999</v>
      </c>
      <c r="P27" s="492">
        <f t="shared" si="12"/>
        <v>-949750.35089999996</v>
      </c>
      <c r="Q27" s="492">
        <f t="shared" si="12"/>
        <v>27179620.33605</v>
      </c>
      <c r="R27" s="492">
        <f t="shared" si="12"/>
        <v>-765387.04749000003</v>
      </c>
      <c r="S27" s="492">
        <f t="shared" si="12"/>
        <v>2592227.3199999998</v>
      </c>
      <c r="T27" s="492">
        <f>T11+T12</f>
        <v>850433013.70368993</v>
      </c>
      <c r="U27" s="470">
        <f>SUM(U11:U12)</f>
        <v>-74906851.079999983</v>
      </c>
      <c r="V27" s="472">
        <f t="shared" ref="V27:V34" si="13">U27/T27</f>
        <v>-8.8080836318637112E-2</v>
      </c>
      <c r="W27" s="470">
        <f>SUM(W11:W12)</f>
        <v>-135250036.73999998</v>
      </c>
      <c r="X27" s="472">
        <f>W27/T27</f>
        <v>-0.1590366725663406</v>
      </c>
      <c r="Y27" s="470">
        <f>SUM(Y11:Y12)</f>
        <v>-210156887.81999996</v>
      </c>
      <c r="Z27" s="472">
        <f>Y27/T27</f>
        <v>-0.24711750888497772</v>
      </c>
    </row>
    <row r="28" spans="2:26" s="486" customFormat="1" x14ac:dyDescent="0.25">
      <c r="B28" s="493" t="s">
        <v>168</v>
      </c>
      <c r="C28" s="490" t="s">
        <v>169</v>
      </c>
      <c r="D28" s="491">
        <f>D13+D18</f>
        <v>222203870.67539161</v>
      </c>
      <c r="E28" s="492">
        <f>E13+E18</f>
        <v>122144982.04000001</v>
      </c>
      <c r="F28" s="469">
        <f t="shared" si="11"/>
        <v>0.54969781430331843</v>
      </c>
      <c r="G28" s="491">
        <f t="shared" ref="G28:S32" si="14">G13+G18</f>
        <v>231772233</v>
      </c>
      <c r="H28" s="492">
        <f t="shared" si="14"/>
        <v>127400865.44289871</v>
      </c>
      <c r="I28" s="492">
        <f t="shared" si="14"/>
        <v>140929106.28</v>
      </c>
      <c r="J28" s="492">
        <f t="shared" si="14"/>
        <v>9352009.5999999996</v>
      </c>
      <c r="K28" s="492">
        <f t="shared" si="14"/>
        <v>6901787.4130339455</v>
      </c>
      <c r="L28" s="492">
        <f t="shared" si="14"/>
        <v>6663451.6987500004</v>
      </c>
      <c r="M28" s="492">
        <f t="shared" si="14"/>
        <v>618831.86210999999</v>
      </c>
      <c r="N28" s="492">
        <f t="shared" si="14"/>
        <v>5824436.2152899997</v>
      </c>
      <c r="O28" s="492">
        <f t="shared" si="14"/>
        <v>697634.42133000004</v>
      </c>
      <c r="P28" s="492">
        <f t="shared" si="14"/>
        <v>-363882.40581000003</v>
      </c>
      <c r="Q28" s="492">
        <f t="shared" si="14"/>
        <v>10408890.984029999</v>
      </c>
      <c r="R28" s="492">
        <f t="shared" si="14"/>
        <v>-340705.18251000001</v>
      </c>
      <c r="S28" s="492">
        <f t="shared" si="14"/>
        <v>-4127863.47</v>
      </c>
      <c r="T28" s="492">
        <f>T13+T18</f>
        <v>303964562.85912269</v>
      </c>
      <c r="U28" s="470">
        <f>SUM(U13,U18)</f>
        <v>-13551722.469999999</v>
      </c>
      <c r="V28" s="472">
        <f t="shared" si="13"/>
        <v>-4.4583231487680897E-2</v>
      </c>
      <c r="W28" s="470">
        <f>SUM(W13,W18)</f>
        <v>-55752810.649999999</v>
      </c>
      <c r="X28" s="472">
        <f t="shared" ref="X28:X33" si="15">W28/T28</f>
        <v>-0.1834187844977164</v>
      </c>
      <c r="Y28" s="470">
        <f>SUM(Y13,Y18)</f>
        <v>-69304533.120000005</v>
      </c>
      <c r="Z28" s="472">
        <f t="shared" ref="Z28:Z33" si="16">Y28/T28</f>
        <v>-0.22800201598539732</v>
      </c>
    </row>
    <row r="29" spans="2:26" s="486" customFormat="1" x14ac:dyDescent="0.25">
      <c r="B29" s="489" t="s">
        <v>170</v>
      </c>
      <c r="C29" s="490" t="s">
        <v>171</v>
      </c>
      <c r="D29" s="491">
        <f t="shared" ref="D29:E32" si="17">D14+D19</f>
        <v>82012496.764967203</v>
      </c>
      <c r="E29" s="492">
        <f t="shared" si="17"/>
        <v>22261797.053338237</v>
      </c>
      <c r="F29" s="469">
        <f t="shared" si="11"/>
        <v>0.27144396197492282</v>
      </c>
      <c r="G29" s="491">
        <f t="shared" si="14"/>
        <v>83479232</v>
      </c>
      <c r="H29" s="492">
        <f t="shared" si="14"/>
        <v>22575281.597202968</v>
      </c>
      <c r="I29" s="492">
        <f t="shared" si="14"/>
        <v>36299716.199999996</v>
      </c>
      <c r="J29" s="492">
        <f t="shared" si="14"/>
        <v>2501184.2999999998</v>
      </c>
      <c r="K29" s="492">
        <f t="shared" si="14"/>
        <v>2628290.3821405247</v>
      </c>
      <c r="L29" s="492">
        <f t="shared" si="14"/>
        <v>1785229.6112500001</v>
      </c>
      <c r="M29" s="492">
        <f t="shared" si="14"/>
        <v>107688.20928</v>
      </c>
      <c r="N29" s="492">
        <f t="shared" si="14"/>
        <v>838131.48927999998</v>
      </c>
      <c r="O29" s="492">
        <f t="shared" si="14"/>
        <v>140955.52061000001</v>
      </c>
      <c r="P29" s="492">
        <f t="shared" si="14"/>
        <v>-62609.423999999999</v>
      </c>
      <c r="Q29" s="492">
        <f t="shared" si="14"/>
        <v>1792299.1110399999</v>
      </c>
      <c r="R29" s="492">
        <f t="shared" si="14"/>
        <v>-46748.369919999997</v>
      </c>
      <c r="S29" s="492">
        <f t="shared" si="14"/>
        <v>-2859930.7399999998</v>
      </c>
      <c r="T29" s="492">
        <f>T14+T19</f>
        <v>65699487.88688349</v>
      </c>
      <c r="U29" s="470">
        <f>SUM(U14,U19)</f>
        <v>-3233283.6799999997</v>
      </c>
      <c r="V29" s="472">
        <f t="shared" si="13"/>
        <v>-4.9213225003622983E-2</v>
      </c>
      <c r="W29" s="470">
        <f>SUM(W14,W19)</f>
        <v>-14685454.02</v>
      </c>
      <c r="X29" s="472">
        <f t="shared" si="15"/>
        <v>-0.22352463454942489</v>
      </c>
      <c r="Y29" s="470">
        <f>SUM(Y14,Y19)</f>
        <v>-17918737.699999999</v>
      </c>
      <c r="Z29" s="472">
        <f t="shared" si="16"/>
        <v>-0.27273785955304786</v>
      </c>
    </row>
    <row r="30" spans="2:26" s="486" customFormat="1" x14ac:dyDescent="0.25">
      <c r="B30" s="489" t="s">
        <v>6</v>
      </c>
      <c r="C30" s="490" t="s">
        <v>172</v>
      </c>
      <c r="D30" s="491">
        <f t="shared" si="17"/>
        <v>88879730.522699013</v>
      </c>
      <c r="E30" s="492">
        <f t="shared" si="17"/>
        <v>9611990.370000001</v>
      </c>
      <c r="F30" s="469">
        <f t="shared" si="11"/>
        <v>0.10814603412355298</v>
      </c>
      <c r="G30" s="491">
        <f t="shared" si="14"/>
        <v>80604214</v>
      </c>
      <c r="H30" s="492">
        <f t="shared" si="14"/>
        <v>8710848.2509270851</v>
      </c>
      <c r="I30" s="492">
        <f t="shared" si="14"/>
        <v>9433565.2300000004</v>
      </c>
      <c r="J30" s="492">
        <f t="shared" si="14"/>
        <v>694292.84</v>
      </c>
      <c r="K30" s="492">
        <f t="shared" si="14"/>
        <v>2894197.0144112622</v>
      </c>
      <c r="L30" s="492">
        <f t="shared" si="14"/>
        <v>446059.84751999995</v>
      </c>
      <c r="M30" s="492">
        <f t="shared" si="14"/>
        <v>47938.647319222044</v>
      </c>
      <c r="N30" s="492">
        <f t="shared" si="14"/>
        <v>426396.29206000001</v>
      </c>
      <c r="O30" s="492">
        <f t="shared" si="14"/>
        <v>31762.775519999999</v>
      </c>
      <c r="P30" s="492">
        <f t="shared" si="14"/>
        <v>-36271.8963</v>
      </c>
      <c r="Q30" s="492">
        <f t="shared" si="14"/>
        <v>1029315.81278</v>
      </c>
      <c r="R30" s="492">
        <f t="shared" si="14"/>
        <v>-21763.137780000001</v>
      </c>
      <c r="S30" s="492">
        <f t="shared" si="14"/>
        <v>0</v>
      </c>
      <c r="T30" s="492">
        <f>T15+T20</f>
        <v>23656341.676457569</v>
      </c>
      <c r="U30" s="470">
        <f>SUM(U15,U20)</f>
        <v>-833945.48000000045</v>
      </c>
      <c r="V30" s="472">
        <f t="shared" si="13"/>
        <v>-3.5252512472371426E-2</v>
      </c>
      <c r="W30" s="470">
        <f>SUM(W15,W20)</f>
        <v>-3944280.75</v>
      </c>
      <c r="X30" s="472">
        <f t="shared" si="15"/>
        <v>-0.16673248991517942</v>
      </c>
      <c r="Y30" s="470">
        <f>SUM(Y15,Y20)</f>
        <v>-4778226.2300000004</v>
      </c>
      <c r="Z30" s="472">
        <f t="shared" si="16"/>
        <v>-0.20198500238755085</v>
      </c>
    </row>
    <row r="31" spans="2:26" s="486" customFormat="1" x14ac:dyDescent="0.25">
      <c r="B31" s="489" t="s">
        <v>173</v>
      </c>
      <c r="C31" s="490" t="s">
        <v>174</v>
      </c>
      <c r="D31" s="491">
        <f t="shared" si="17"/>
        <v>7491654.8276905455</v>
      </c>
      <c r="E31" s="492">
        <f t="shared" si="17"/>
        <v>1560031.02</v>
      </c>
      <c r="F31" s="469">
        <f t="shared" si="11"/>
        <v>0.20823583785972574</v>
      </c>
      <c r="G31" s="491">
        <f t="shared" si="14"/>
        <v>6112911</v>
      </c>
      <c r="H31" s="492">
        <f t="shared" si="14"/>
        <v>1271485.8802395421</v>
      </c>
      <c r="I31" s="492">
        <f t="shared" si="14"/>
        <v>2743827.45</v>
      </c>
      <c r="J31" s="492">
        <f t="shared" si="14"/>
        <v>197861.03</v>
      </c>
      <c r="K31" s="492">
        <f t="shared" si="14"/>
        <v>152435.48966999981</v>
      </c>
      <c r="L31" s="492">
        <f t="shared" si="14"/>
        <v>127024.32367999999</v>
      </c>
      <c r="M31" s="492">
        <f t="shared" si="14"/>
        <v>6846.4603200000001</v>
      </c>
      <c r="N31" s="492">
        <f t="shared" si="14"/>
        <v>41139.891029999999</v>
      </c>
      <c r="O31" s="492">
        <f t="shared" si="14"/>
        <v>2408.74298</v>
      </c>
      <c r="P31" s="492">
        <f t="shared" si="14"/>
        <v>-2200.6479600000002</v>
      </c>
      <c r="Q31" s="492">
        <f t="shared" si="14"/>
        <v>63635.403510000004</v>
      </c>
      <c r="R31" s="492">
        <f t="shared" si="14"/>
        <v>-2017.2606300000002</v>
      </c>
      <c r="S31" s="492">
        <f t="shared" si="14"/>
        <v>-159368.54999999999</v>
      </c>
      <c r="T31" s="492">
        <f>T16+T21</f>
        <v>4443078.212839542</v>
      </c>
      <c r="U31" s="470">
        <f>SUM(U16,U21)</f>
        <v>-257686.34000000032</v>
      </c>
      <c r="V31" s="472">
        <f t="shared" si="13"/>
        <v>-5.7997254978618684E-2</v>
      </c>
      <c r="W31" s="470">
        <f>SUM(W16,W21)</f>
        <v>-1131961.73</v>
      </c>
      <c r="X31" s="472">
        <f t="shared" si="15"/>
        <v>-0.25476970599546811</v>
      </c>
      <c r="Y31" s="470">
        <f>SUM(Y16,Y21)</f>
        <v>-1389648.0700000003</v>
      </c>
      <c r="Z31" s="472">
        <f t="shared" si="16"/>
        <v>-0.31276696097408679</v>
      </c>
    </row>
    <row r="32" spans="2:26" s="486" customFormat="1" x14ac:dyDescent="0.25">
      <c r="B32" s="494" t="s">
        <v>175</v>
      </c>
      <c r="C32" s="490" t="s">
        <v>176</v>
      </c>
      <c r="D32" s="491">
        <f t="shared" si="17"/>
        <v>119319881.40783478</v>
      </c>
      <c r="E32" s="492">
        <f t="shared" si="17"/>
        <v>6299906.5299999993</v>
      </c>
      <c r="F32" s="469">
        <f t="shared" si="11"/>
        <v>5.2798464561550719E-2</v>
      </c>
      <c r="G32" s="491">
        <f t="shared" si="14"/>
        <v>145546085</v>
      </c>
      <c r="H32" s="492">
        <f t="shared" si="14"/>
        <v>7568674.0374691198</v>
      </c>
      <c r="I32" s="492">
        <f t="shared" si="14"/>
        <v>11396526.43</v>
      </c>
      <c r="J32" s="492">
        <f t="shared" si="14"/>
        <v>838120.85</v>
      </c>
      <c r="K32" s="492">
        <f t="shared" si="14"/>
        <v>6812897.9879090907</v>
      </c>
      <c r="L32" s="492">
        <f t="shared" si="14"/>
        <v>538464.51439999999</v>
      </c>
      <c r="M32" s="492">
        <f t="shared" si="14"/>
        <v>33359.440664241687</v>
      </c>
      <c r="N32" s="492">
        <f t="shared" si="14"/>
        <v>548708.74045000004</v>
      </c>
      <c r="O32" s="492">
        <f t="shared" si="14"/>
        <v>16644.756359352024</v>
      </c>
      <c r="P32" s="492">
        <f t="shared" si="14"/>
        <v>-22956.034362071605</v>
      </c>
      <c r="Q32" s="492">
        <f t="shared" si="14"/>
        <v>665465.27854249359</v>
      </c>
      <c r="R32" s="492">
        <f t="shared" si="14"/>
        <v>-20376.4519</v>
      </c>
      <c r="S32" s="492">
        <f t="shared" si="14"/>
        <v>0</v>
      </c>
      <c r="T32" s="492">
        <f>T17+T22</f>
        <v>28375529.549532227</v>
      </c>
      <c r="U32" s="470">
        <f>SUM(U17,U22)</f>
        <v>-1136943.6500000004</v>
      </c>
      <c r="V32" s="472">
        <f t="shared" si="13"/>
        <v>-4.0067750912466865E-2</v>
      </c>
      <c r="W32" s="470">
        <f>SUM(W17,W22)</f>
        <v>-4733028.0599999996</v>
      </c>
      <c r="X32" s="472">
        <f t="shared" si="15"/>
        <v>-0.1667996381085344</v>
      </c>
      <c r="Y32" s="470">
        <f>SUM(Y17,Y22)</f>
        <v>-5869971.71</v>
      </c>
      <c r="Z32" s="472">
        <f t="shared" si="16"/>
        <v>-0.20686738902100127</v>
      </c>
    </row>
    <row r="33" spans="2:26" s="486" customFormat="1" x14ac:dyDescent="0.25">
      <c r="B33" s="494" t="s">
        <v>165</v>
      </c>
      <c r="C33" s="489"/>
      <c r="D33" s="491">
        <f>D23</f>
        <v>32154478.538398605</v>
      </c>
      <c r="E33" s="492">
        <f>E23</f>
        <v>1699064.4523564125</v>
      </c>
      <c r="F33" s="469">
        <f t="shared" si="11"/>
        <v>5.2840678175744761E-2</v>
      </c>
      <c r="G33" s="491">
        <f>G23</f>
        <v>32000271</v>
      </c>
      <c r="H33" s="492">
        <f>H23</f>
        <v>1690916.021447618</v>
      </c>
      <c r="I33" s="492">
        <f t="shared" ref="I33:S33" si="18">I23</f>
        <v>0</v>
      </c>
      <c r="J33" s="492">
        <f t="shared" si="18"/>
        <v>0</v>
      </c>
      <c r="K33" s="492">
        <f t="shared" si="18"/>
        <v>244321.92173769884</v>
      </c>
      <c r="L33" s="492">
        <f t="shared" si="18"/>
        <v>0</v>
      </c>
      <c r="M33" s="492">
        <f t="shared" si="18"/>
        <v>0</v>
      </c>
      <c r="N33" s="492">
        <f t="shared" si="18"/>
        <v>30080.25474</v>
      </c>
      <c r="O33" s="492">
        <f t="shared" si="18"/>
        <v>0</v>
      </c>
      <c r="P33" s="492">
        <f t="shared" si="18"/>
        <v>0</v>
      </c>
      <c r="Q33" s="492">
        <f t="shared" si="18"/>
        <v>0</v>
      </c>
      <c r="R33" s="492">
        <f t="shared" si="18"/>
        <v>-2240.0189699999996</v>
      </c>
      <c r="S33" s="492">
        <f t="shared" si="18"/>
        <v>0</v>
      </c>
      <c r="T33" s="492">
        <f>T23</f>
        <v>1963078.1789553168</v>
      </c>
      <c r="U33" s="470">
        <f>U23</f>
        <v>0</v>
      </c>
      <c r="V33" s="472">
        <f t="shared" si="13"/>
        <v>0</v>
      </c>
      <c r="W33" s="470">
        <f>W23</f>
        <v>0</v>
      </c>
      <c r="X33" s="472">
        <f t="shared" si="15"/>
        <v>0</v>
      </c>
      <c r="Y33" s="470">
        <f>Y23</f>
        <v>0</v>
      </c>
      <c r="Z33" s="472">
        <f t="shared" si="16"/>
        <v>0</v>
      </c>
    </row>
    <row r="34" spans="2:26" s="486" customFormat="1" x14ac:dyDescent="0.25">
      <c r="B34" s="494" t="s">
        <v>10</v>
      </c>
      <c r="C34" s="494"/>
      <c r="D34" s="495">
        <f>SUM(D27:D33)</f>
        <v>1172906987.0608532</v>
      </c>
      <c r="E34" s="496">
        <f>SUM(E27:E33)</f>
        <v>567196461.71043563</v>
      </c>
      <c r="F34" s="497">
        <f t="shared" si="11"/>
        <v>0.48358179119706113</v>
      </c>
      <c r="G34" s="495">
        <f>SUM(G27:G33)</f>
        <v>1138191623</v>
      </c>
      <c r="H34" s="496">
        <f>SUM(H27:H33)</f>
        <v>532420475.82430768</v>
      </c>
      <c r="I34" s="496">
        <f t="shared" ref="I34:S34" si="19">SUM(I27:I33)</f>
        <v>586395279.5200001</v>
      </c>
      <c r="J34" s="496">
        <f t="shared" si="19"/>
        <v>36131659.310000002</v>
      </c>
      <c r="K34" s="496">
        <f t="shared" si="19"/>
        <v>38252701.748629779</v>
      </c>
      <c r="L34" s="496">
        <f t="shared" si="19"/>
        <v>25622184.459350001</v>
      </c>
      <c r="M34" s="496">
        <f t="shared" si="19"/>
        <v>2580060.8116534636</v>
      </c>
      <c r="N34" s="496">
        <f t="shared" si="19"/>
        <v>20474654.952299993</v>
      </c>
      <c r="O34" s="496">
        <f t="shared" si="19"/>
        <v>2710692.1838193517</v>
      </c>
      <c r="P34" s="496">
        <f t="shared" si="19"/>
        <v>-1437670.7593320715</v>
      </c>
      <c r="Q34" s="496">
        <f t="shared" si="19"/>
        <v>41139226.925952487</v>
      </c>
      <c r="R34" s="496">
        <f t="shared" si="19"/>
        <v>-1199237.4691999999</v>
      </c>
      <c r="S34" s="496">
        <f t="shared" si="19"/>
        <v>-4554935.4400000004</v>
      </c>
      <c r="T34" s="496">
        <f>SUM(T27:T33)</f>
        <v>1278535092.0674808</v>
      </c>
      <c r="U34" s="477">
        <f>SUM(U27:U33)</f>
        <v>-93920432.700000003</v>
      </c>
      <c r="V34" s="479">
        <f t="shared" si="13"/>
        <v>-7.3459409352717955E-2</v>
      </c>
      <c r="W34" s="477">
        <f>SUM(W27:W33)</f>
        <v>-215497571.94999999</v>
      </c>
      <c r="X34" s="479">
        <f>W34/T34</f>
        <v>-0.16855037713632506</v>
      </c>
      <c r="Y34" s="477">
        <f>SUM(Y27:Y33)</f>
        <v>-309418004.64999992</v>
      </c>
      <c r="Z34" s="479">
        <f>Y34/T34</f>
        <v>-0.24200978648904295</v>
      </c>
    </row>
    <row r="35" spans="2:26" s="486" customFormat="1" x14ac:dyDescent="0.25">
      <c r="B35" s="498"/>
      <c r="C35" s="498"/>
      <c r="D35" s="498"/>
      <c r="E35" s="498"/>
      <c r="F35" s="498"/>
      <c r="I35" s="499"/>
      <c r="M35" s="498"/>
      <c r="O35" s="498"/>
      <c r="P35" s="498"/>
      <c r="Q35" s="498"/>
      <c r="R35" s="498"/>
      <c r="S35" s="498"/>
      <c r="T35" s="498"/>
      <c r="U35" s="500"/>
    </row>
    <row r="36" spans="2:26" ht="17.25" x14ac:dyDescent="0.25">
      <c r="B36" t="s">
        <v>412</v>
      </c>
    </row>
    <row r="37" spans="2:26" ht="17.25" x14ac:dyDescent="0.25">
      <c r="B37" t="s">
        <v>413</v>
      </c>
    </row>
  </sheetData>
  <mergeCells count="4">
    <mergeCell ref="B1:Z1"/>
    <mergeCell ref="B2:Z2"/>
    <mergeCell ref="B3:Z3"/>
    <mergeCell ref="B4:Z4"/>
  </mergeCells>
  <printOptions horizontalCentered="1"/>
  <pageMargins left="0.45" right="0.45" top="0.75" bottom="0.75" header="0.3" footer="0.3"/>
  <pageSetup paperSize="5" scale="57" orientation="landscape" blackAndWhite="1" r:id="rId1"/>
  <headerFooter>
    <oddFooter>&amp;L&amp;F 
&amp;A&amp;C&amp;P&amp;R&amp;D</oddFooter>
  </headerFooter>
  <customProperties>
    <customPr name="EpmWorksheetKeyString_GUID" r:id="rId2"/>
  </customProperti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47"/>
  <sheetViews>
    <sheetView zoomScale="90" zoomScaleNormal="90" workbookViewId="0">
      <selection activeCell="Q42" sqref="Q42"/>
    </sheetView>
  </sheetViews>
  <sheetFormatPr defaultColWidth="9.140625" defaultRowHeight="15" x14ac:dyDescent="0.25"/>
  <cols>
    <col min="1" max="1" width="2.140625" style="502" customWidth="1"/>
    <col min="2" max="2" width="2.42578125" style="502" customWidth="1"/>
    <col min="3" max="3" width="34.85546875" style="502" customWidth="1"/>
    <col min="4" max="5" width="11.85546875" style="502" customWidth="1"/>
    <col min="6" max="6" width="2.5703125" style="504" customWidth="1"/>
    <col min="7" max="8" width="11.85546875" style="502" customWidth="1"/>
    <col min="9" max="9" width="2.5703125" style="502" customWidth="1"/>
    <col min="10" max="11" width="11.85546875" style="502" customWidth="1"/>
    <col min="12" max="12" width="2.5703125" style="502" customWidth="1"/>
    <col min="13" max="14" width="11.85546875" style="502" customWidth="1"/>
    <col min="15" max="16384" width="9.140625" style="502"/>
  </cols>
  <sheetData>
    <row r="1" spans="2:14" x14ac:dyDescent="0.25">
      <c r="B1" s="501" t="s">
        <v>1</v>
      </c>
      <c r="C1" s="501"/>
      <c r="D1" s="501"/>
      <c r="E1" s="501"/>
      <c r="F1" s="501"/>
      <c r="G1" s="501"/>
      <c r="H1" s="501"/>
      <c r="I1" s="501"/>
      <c r="J1" s="501"/>
      <c r="K1" s="501"/>
      <c r="L1" s="501"/>
      <c r="M1" s="501"/>
      <c r="N1" s="501"/>
    </row>
    <row r="2" spans="2:14" x14ac:dyDescent="0.25">
      <c r="B2" s="501" t="str">
        <f>'Rate Impacts Sch 101_106'!B2:Z2</f>
        <v>2023 Gas Schedule 101 and 106 Purchased Gas Adjustment Filing</v>
      </c>
      <c r="C2" s="501"/>
      <c r="D2" s="501"/>
      <c r="E2" s="501"/>
      <c r="F2" s="501"/>
      <c r="G2" s="501"/>
      <c r="H2" s="501"/>
      <c r="I2" s="501"/>
      <c r="J2" s="501"/>
      <c r="K2" s="501"/>
      <c r="L2" s="501"/>
      <c r="M2" s="501"/>
      <c r="N2" s="501"/>
    </row>
    <row r="3" spans="2:14" x14ac:dyDescent="0.25">
      <c r="B3" s="503" t="s">
        <v>345</v>
      </c>
      <c r="C3" s="503"/>
      <c r="D3" s="503"/>
      <c r="E3" s="503"/>
      <c r="F3" s="503"/>
      <c r="G3" s="503"/>
      <c r="H3" s="503"/>
      <c r="I3" s="503"/>
      <c r="J3" s="503"/>
      <c r="K3" s="503"/>
      <c r="L3" s="503"/>
      <c r="M3" s="503"/>
      <c r="N3" s="503"/>
    </row>
    <row r="4" spans="2:14" x14ac:dyDescent="0.25">
      <c r="B4" s="503" t="str">
        <f>'Rate Impacts Sch 101_106'!B4:Z4</f>
        <v>Proposed Rates Effective November 1, 2023</v>
      </c>
      <c r="C4" s="503"/>
      <c r="D4" s="503"/>
      <c r="E4" s="503"/>
      <c r="F4" s="503"/>
      <c r="G4" s="503"/>
      <c r="H4" s="503"/>
      <c r="I4" s="503"/>
      <c r="J4" s="503"/>
      <c r="K4" s="503"/>
      <c r="L4" s="503"/>
      <c r="M4" s="503"/>
      <c r="N4" s="503"/>
    </row>
    <row r="5" spans="2:14" x14ac:dyDescent="0.25">
      <c r="I5" s="505"/>
    </row>
    <row r="6" spans="2:14" x14ac:dyDescent="0.25">
      <c r="G6" s="506" t="s">
        <v>178</v>
      </c>
      <c r="H6" s="506"/>
      <c r="I6" s="505"/>
      <c r="J6" s="506" t="s">
        <v>179</v>
      </c>
      <c r="K6" s="506"/>
    </row>
    <row r="7" spans="2:14" x14ac:dyDescent="0.25">
      <c r="D7" s="507" t="s">
        <v>101</v>
      </c>
      <c r="E7" s="507"/>
      <c r="F7" s="508"/>
      <c r="G7" s="507" t="s">
        <v>180</v>
      </c>
      <c r="H7" s="507"/>
      <c r="I7" s="505"/>
      <c r="J7" s="507" t="s">
        <v>180</v>
      </c>
      <c r="K7" s="507"/>
      <c r="M7" s="507" t="s">
        <v>181</v>
      </c>
      <c r="N7" s="507"/>
    </row>
    <row r="8" spans="2:14" ht="17.25" x14ac:dyDescent="0.25">
      <c r="D8" s="509" t="s">
        <v>414</v>
      </c>
      <c r="E8" s="509" t="s">
        <v>182</v>
      </c>
      <c r="F8" s="510"/>
      <c r="G8" s="509" t="s">
        <v>117</v>
      </c>
      <c r="H8" s="509" t="s">
        <v>182</v>
      </c>
      <c r="I8" s="505"/>
      <c r="J8" s="509" t="s">
        <v>117</v>
      </c>
      <c r="K8" s="509" t="s">
        <v>182</v>
      </c>
      <c r="M8" s="509" t="s">
        <v>117</v>
      </c>
      <c r="N8" s="509" t="s">
        <v>182</v>
      </c>
    </row>
    <row r="9" spans="2:14" x14ac:dyDescent="0.25">
      <c r="B9" s="502" t="s">
        <v>183</v>
      </c>
      <c r="D9" s="511">
        <v>64</v>
      </c>
      <c r="E9" s="512"/>
      <c r="F9" s="513"/>
      <c r="G9" s="511">
        <v>64</v>
      </c>
      <c r="H9" s="512"/>
      <c r="I9" s="505"/>
      <c r="J9" s="511">
        <v>64</v>
      </c>
      <c r="K9" s="512"/>
      <c r="M9" s="511">
        <v>64</v>
      </c>
      <c r="N9" s="512"/>
    </row>
    <row r="10" spans="2:14" x14ac:dyDescent="0.25">
      <c r="D10" s="511"/>
      <c r="E10" s="512"/>
      <c r="F10" s="513"/>
      <c r="G10" s="511"/>
      <c r="H10" s="512"/>
      <c r="I10" s="505"/>
      <c r="J10" s="511"/>
      <c r="K10" s="512"/>
      <c r="M10" s="511"/>
      <c r="N10" s="512"/>
    </row>
    <row r="11" spans="2:14" x14ac:dyDescent="0.25">
      <c r="B11" s="502" t="s">
        <v>184</v>
      </c>
      <c r="D11" s="511"/>
      <c r="E11" s="512"/>
      <c r="F11" s="513"/>
      <c r="G11" s="511"/>
      <c r="H11" s="512"/>
      <c r="I11" s="505"/>
      <c r="J11" s="511"/>
      <c r="K11" s="512"/>
      <c r="M11" s="511"/>
      <c r="N11" s="512"/>
    </row>
    <row r="12" spans="2:14" x14ac:dyDescent="0.25">
      <c r="C12" s="502" t="s">
        <v>185</v>
      </c>
      <c r="D12" s="566">
        <v>12.5</v>
      </c>
      <c r="E12" s="512">
        <f>D12</f>
        <v>12.5</v>
      </c>
      <c r="F12" s="514"/>
      <c r="G12" s="515">
        <f>$D$12</f>
        <v>12.5</v>
      </c>
      <c r="H12" s="512">
        <f>G12</f>
        <v>12.5</v>
      </c>
      <c r="J12" s="515">
        <f>$D$12</f>
        <v>12.5</v>
      </c>
      <c r="K12" s="512">
        <f>J12</f>
        <v>12.5</v>
      </c>
      <c r="M12" s="515">
        <f>$D$12</f>
        <v>12.5</v>
      </c>
      <c r="N12" s="512">
        <f>M12</f>
        <v>12.5</v>
      </c>
    </row>
    <row r="13" spans="2:14" x14ac:dyDescent="0.25">
      <c r="C13" s="502" t="s">
        <v>186</v>
      </c>
      <c r="D13" s="516">
        <f>SUM(D12:D12)</f>
        <v>12.5</v>
      </c>
      <c r="E13" s="516">
        <f>SUM(E12:E12)</f>
        <v>12.5</v>
      </c>
      <c r="F13" s="514"/>
      <c r="G13" s="516">
        <f>SUM(G12:G12)</f>
        <v>12.5</v>
      </c>
      <c r="H13" s="516">
        <f>SUM(H12:H12)</f>
        <v>12.5</v>
      </c>
      <c r="J13" s="516">
        <f>SUM(J12:J12)</f>
        <v>12.5</v>
      </c>
      <c r="K13" s="516">
        <f>SUM(K12:K12)</f>
        <v>12.5</v>
      </c>
      <c r="M13" s="516">
        <f>SUM(M12:M12)</f>
        <v>12.5</v>
      </c>
      <c r="N13" s="516">
        <f>SUM(N12:N12)</f>
        <v>12.5</v>
      </c>
    </row>
    <row r="14" spans="2:14" x14ac:dyDescent="0.25">
      <c r="D14" s="517"/>
      <c r="E14" s="512"/>
      <c r="F14" s="514"/>
      <c r="G14" s="515"/>
      <c r="H14" s="512"/>
      <c r="J14" s="515"/>
      <c r="K14" s="512"/>
      <c r="M14" s="515"/>
      <c r="N14" s="512"/>
    </row>
    <row r="15" spans="2:14" x14ac:dyDescent="0.25">
      <c r="C15" s="502" t="s">
        <v>385</v>
      </c>
      <c r="D15" s="566">
        <v>-12.1</v>
      </c>
      <c r="E15" s="512">
        <f>D15</f>
        <v>-12.1</v>
      </c>
      <c r="F15" s="514"/>
      <c r="G15" s="518">
        <f>$D$15</f>
        <v>-12.1</v>
      </c>
      <c r="H15" s="512">
        <f>G15</f>
        <v>-12.1</v>
      </c>
      <c r="J15" s="518">
        <f>$D$15</f>
        <v>-12.1</v>
      </c>
      <c r="K15" s="512">
        <f>J15</f>
        <v>-12.1</v>
      </c>
      <c r="M15" s="518">
        <f>$D$15</f>
        <v>-12.1</v>
      </c>
      <c r="N15" s="512">
        <f>M15</f>
        <v>-12.1</v>
      </c>
    </row>
    <row r="16" spans="2:14" x14ac:dyDescent="0.25">
      <c r="D16" s="517"/>
      <c r="E16" s="512"/>
      <c r="F16" s="514"/>
      <c r="G16" s="515"/>
      <c r="H16" s="512"/>
      <c r="J16" s="515"/>
      <c r="K16" s="512"/>
      <c r="M16" s="515"/>
      <c r="N16" s="512"/>
    </row>
    <row r="17" spans="2:14" x14ac:dyDescent="0.25">
      <c r="B17" s="502" t="s">
        <v>187</v>
      </c>
      <c r="E17" s="512"/>
      <c r="H17" s="512"/>
      <c r="K17" s="512"/>
      <c r="N17" s="512"/>
    </row>
    <row r="18" spans="2:14" x14ac:dyDescent="0.25">
      <c r="C18" s="502" t="s">
        <v>188</v>
      </c>
      <c r="D18" s="567">
        <v>0.45612999999999998</v>
      </c>
      <c r="E18" s="512"/>
      <c r="F18" s="520"/>
      <c r="G18" s="521">
        <f>$D$18</f>
        <v>0.45612999999999998</v>
      </c>
      <c r="H18" s="512"/>
      <c r="J18" s="521">
        <f>$D$18</f>
        <v>0.45612999999999998</v>
      </c>
      <c r="K18" s="512"/>
      <c r="M18" s="521">
        <f>$D$18</f>
        <v>0.45612999999999998</v>
      </c>
      <c r="N18" s="512"/>
    </row>
    <row r="19" spans="2:14" x14ac:dyDescent="0.25">
      <c r="C19" s="502" t="s">
        <v>386</v>
      </c>
      <c r="D19" s="567">
        <v>0.24697</v>
      </c>
      <c r="E19" s="512"/>
      <c r="F19" s="520"/>
      <c r="G19" s="521">
        <f>$D$19</f>
        <v>0.24697</v>
      </c>
      <c r="H19" s="512"/>
      <c r="J19" s="521">
        <f>$D$19</f>
        <v>0.24697</v>
      </c>
      <c r="K19" s="512"/>
      <c r="M19" s="521">
        <f>$D$19</f>
        <v>0.24697</v>
      </c>
      <c r="N19" s="512"/>
    </row>
    <row r="20" spans="2:14" x14ac:dyDescent="0.25">
      <c r="C20" s="502" t="s">
        <v>387</v>
      </c>
      <c r="D20" s="568">
        <v>3.16E-3</v>
      </c>
      <c r="E20" s="512"/>
      <c r="F20" s="520"/>
      <c r="G20" s="522">
        <f>$D$20</f>
        <v>3.16E-3</v>
      </c>
      <c r="H20" s="512"/>
      <c r="J20" s="521">
        <f>$D$20</f>
        <v>3.16E-3</v>
      </c>
      <c r="K20" s="512"/>
      <c r="M20" s="522">
        <f>$D$20</f>
        <v>3.16E-3</v>
      </c>
      <c r="N20" s="512"/>
    </row>
    <row r="21" spans="2:14" x14ac:dyDescent="0.25">
      <c r="C21" s="502" t="s">
        <v>388</v>
      </c>
      <c r="D21" s="568">
        <v>0</v>
      </c>
      <c r="E21" s="512"/>
      <c r="F21" s="520"/>
      <c r="G21" s="521">
        <f>$D$21</f>
        <v>0</v>
      </c>
      <c r="H21" s="512"/>
      <c r="J21" s="522">
        <f>$D$21</f>
        <v>0</v>
      </c>
      <c r="K21" s="512"/>
      <c r="M21" s="522">
        <f>$D$21</f>
        <v>0</v>
      </c>
      <c r="N21" s="512"/>
    </row>
    <row r="22" spans="2:14" x14ac:dyDescent="0.25">
      <c r="C22" s="502" t="s">
        <v>189</v>
      </c>
      <c r="D22" s="567">
        <v>2.2849999999999999E-2</v>
      </c>
      <c r="E22" s="512"/>
      <c r="F22" s="520"/>
      <c r="G22" s="522">
        <f>$D$22</f>
        <v>2.2849999999999999E-2</v>
      </c>
      <c r="H22" s="512"/>
      <c r="J22" s="522">
        <f>$D$22</f>
        <v>2.2849999999999999E-2</v>
      </c>
      <c r="K22" s="512"/>
      <c r="M22" s="522">
        <f>$D$22</f>
        <v>2.2849999999999999E-2</v>
      </c>
      <c r="N22" s="512"/>
    </row>
    <row r="23" spans="2:14" x14ac:dyDescent="0.25">
      <c r="C23" s="502" t="s">
        <v>389</v>
      </c>
      <c r="D23" s="567">
        <v>3.2599999999999999E-3</v>
      </c>
      <c r="E23" s="512"/>
      <c r="F23" s="520"/>
      <c r="G23" s="522">
        <f>$D$23</f>
        <v>3.2599999999999999E-3</v>
      </c>
      <c r="H23" s="512"/>
      <c r="J23" s="522">
        <f>$D$23</f>
        <v>3.2599999999999999E-3</v>
      </c>
      <c r="K23" s="512"/>
      <c r="M23" s="522">
        <f>$D$23</f>
        <v>3.2599999999999999E-3</v>
      </c>
      <c r="N23" s="512"/>
    </row>
    <row r="24" spans="2:14" x14ac:dyDescent="0.25">
      <c r="C24" s="502" t="s">
        <v>390</v>
      </c>
      <c r="D24" s="567">
        <v>-1.6999999999999999E-3</v>
      </c>
      <c r="E24" s="512"/>
      <c r="F24" s="520"/>
      <c r="G24" s="522">
        <f>$D$24</f>
        <v>-1.6999999999999999E-3</v>
      </c>
      <c r="H24" s="512"/>
      <c r="J24" s="522">
        <f>$D$24</f>
        <v>-1.6999999999999999E-3</v>
      </c>
      <c r="K24" s="512"/>
      <c r="M24" s="522">
        <f>$D$24</f>
        <v>-1.6999999999999999E-3</v>
      </c>
      <c r="N24" s="512"/>
    </row>
    <row r="25" spans="2:14" x14ac:dyDescent="0.25">
      <c r="C25" s="502" t="s">
        <v>391</v>
      </c>
      <c r="D25" s="567">
        <v>4.8649999999999999E-2</v>
      </c>
      <c r="E25" s="512"/>
      <c r="F25" s="520"/>
      <c r="G25" s="522">
        <f>$D$25</f>
        <v>4.8649999999999999E-2</v>
      </c>
      <c r="H25" s="512"/>
      <c r="J25" s="522">
        <f>$D$25</f>
        <v>4.8649999999999999E-2</v>
      </c>
      <c r="K25" s="512"/>
      <c r="M25" s="522">
        <f>$D$25</f>
        <v>4.8649999999999999E-2</v>
      </c>
      <c r="N25" s="512"/>
    </row>
    <row r="26" spans="2:14" x14ac:dyDescent="0.25">
      <c r="C26" s="502" t="s">
        <v>190</v>
      </c>
      <c r="D26" s="567">
        <v>-1.3699999999999999E-3</v>
      </c>
      <c r="E26" s="512"/>
      <c r="F26" s="520"/>
      <c r="G26" s="522">
        <f>$D$26</f>
        <v>-1.3699999999999999E-3</v>
      </c>
      <c r="H26" s="512"/>
      <c r="J26" s="522">
        <f>$D$26</f>
        <v>-1.3699999999999999E-3</v>
      </c>
      <c r="K26" s="512"/>
      <c r="M26" s="522">
        <f>$D$26</f>
        <v>-1.3699999999999999E-3</v>
      </c>
      <c r="N26" s="512"/>
    </row>
    <row r="27" spans="2:14" x14ac:dyDescent="0.25">
      <c r="C27" s="502" t="s">
        <v>191</v>
      </c>
      <c r="D27" s="567">
        <v>4.64E-3</v>
      </c>
      <c r="E27" s="512"/>
      <c r="F27" s="520"/>
      <c r="G27" s="522">
        <f>$D$27</f>
        <v>4.64E-3</v>
      </c>
      <c r="H27" s="512"/>
      <c r="J27" s="522">
        <f>$D$27</f>
        <v>4.64E-3</v>
      </c>
      <c r="K27" s="512"/>
      <c r="M27" s="522">
        <f>$D$27</f>
        <v>4.64E-3</v>
      </c>
      <c r="N27" s="512"/>
    </row>
    <row r="28" spans="2:14" x14ac:dyDescent="0.25">
      <c r="C28" s="502" t="s">
        <v>186</v>
      </c>
      <c r="D28" s="523">
        <f>SUM(D18:D27)</f>
        <v>0.78259000000000001</v>
      </c>
      <c r="E28" s="512">
        <f>ROUND(D28*D$9,2)</f>
        <v>50.09</v>
      </c>
      <c r="F28" s="520"/>
      <c r="G28" s="523">
        <f>SUM(G18:G27)</f>
        <v>0.78259000000000001</v>
      </c>
      <c r="H28" s="512">
        <f>ROUND(G28*G$9,2)</f>
        <v>50.09</v>
      </c>
      <c r="J28" s="523">
        <f>SUM(J18:J27)</f>
        <v>0.78259000000000001</v>
      </c>
      <c r="K28" s="512">
        <f>ROUND(J28*J$9,2)</f>
        <v>50.09</v>
      </c>
      <c r="M28" s="524">
        <f>SUM(M18:M27)</f>
        <v>0.78259000000000001</v>
      </c>
      <c r="N28" s="512">
        <f>ROUND(M28*M$9,2)</f>
        <v>50.09</v>
      </c>
    </row>
    <row r="29" spans="2:14" x14ac:dyDescent="0.25">
      <c r="M29" s="525"/>
      <c r="N29" s="512"/>
    </row>
    <row r="30" spans="2:14" x14ac:dyDescent="0.25">
      <c r="C30" s="502" t="s">
        <v>192</v>
      </c>
      <c r="D30" s="567">
        <v>2.8750000000000001E-2</v>
      </c>
      <c r="E30" s="512">
        <f>ROUND(D30*D$9,2)</f>
        <v>1.84</v>
      </c>
      <c r="F30" s="520"/>
      <c r="G30" s="526">
        <f>$D$30</f>
        <v>2.8750000000000001E-2</v>
      </c>
      <c r="H30" s="512">
        <f>ROUND(G30*G$9,2)</f>
        <v>1.84</v>
      </c>
      <c r="J30" s="526">
        <f>$D$30</f>
        <v>2.8750000000000001E-2</v>
      </c>
      <c r="K30" s="512">
        <f>ROUND(J30*J$9,2)</f>
        <v>1.84</v>
      </c>
      <c r="M30" s="526">
        <f>$D$30</f>
        <v>2.8750000000000001E-2</v>
      </c>
      <c r="N30" s="512">
        <f>ROUND(M30*M$9,2)</f>
        <v>1.84</v>
      </c>
    </row>
    <row r="31" spans="2:14" x14ac:dyDescent="0.25">
      <c r="D31" s="521"/>
      <c r="E31" s="512"/>
      <c r="F31" s="520"/>
      <c r="G31" s="521"/>
      <c r="H31" s="512"/>
      <c r="J31" s="521"/>
      <c r="K31" s="512"/>
      <c r="M31" s="522"/>
      <c r="N31" s="512"/>
    </row>
    <row r="32" spans="2:14" x14ac:dyDescent="0.25">
      <c r="C32" s="502" t="s">
        <v>193</v>
      </c>
      <c r="D32" s="567">
        <v>0.69018999999999997</v>
      </c>
      <c r="E32" s="512"/>
      <c r="F32" s="520"/>
      <c r="G32" s="567">
        <v>0.55610999999999999</v>
      </c>
      <c r="H32" s="512"/>
      <c r="J32" s="521">
        <f>$D$32</f>
        <v>0.69018999999999997</v>
      </c>
      <c r="K32" s="512"/>
      <c r="M32" s="567">
        <v>0.55610999999999999</v>
      </c>
      <c r="N32" s="512"/>
    </row>
    <row r="33" spans="2:14" x14ac:dyDescent="0.25">
      <c r="C33" s="502" t="s">
        <v>392</v>
      </c>
      <c r="D33" s="519">
        <f>'Sch. 106'!$G$10</f>
        <v>4.036E-2</v>
      </c>
      <c r="E33" s="512"/>
      <c r="F33" s="520"/>
      <c r="G33" s="522">
        <f>$D$33</f>
        <v>4.036E-2</v>
      </c>
      <c r="H33" s="512"/>
      <c r="J33" s="519">
        <f>'Sch. 106'!$K$10</f>
        <v>-0.20172999999999999</v>
      </c>
      <c r="K33" s="512"/>
      <c r="M33" s="519">
        <f>'Sch. 106'!$K$10</f>
        <v>-0.20172999999999999</v>
      </c>
      <c r="N33" s="512"/>
    </row>
    <row r="34" spans="2:14" x14ac:dyDescent="0.25">
      <c r="C34" s="502" t="s">
        <v>186</v>
      </c>
      <c r="D34" s="523">
        <f>SUM(D32:D33)</f>
        <v>0.73054999999999992</v>
      </c>
      <c r="E34" s="512">
        <f>ROUND(D34*D$9,2)</f>
        <v>46.76</v>
      </c>
      <c r="F34" s="520"/>
      <c r="G34" s="523">
        <f>SUM(G32:G33)</f>
        <v>0.59646999999999994</v>
      </c>
      <c r="H34" s="512">
        <f>ROUND(G34*G$9,2)</f>
        <v>38.17</v>
      </c>
      <c r="J34" s="523">
        <f>SUM(J32:J33)</f>
        <v>0.48846000000000001</v>
      </c>
      <c r="K34" s="512">
        <f>ROUND(J34*J$9,2)</f>
        <v>31.26</v>
      </c>
      <c r="M34" s="523">
        <f>SUM(M32:M33)</f>
        <v>0.35438000000000003</v>
      </c>
      <c r="N34" s="512">
        <f>ROUND(M34*M$9,2)</f>
        <v>22.68</v>
      </c>
    </row>
    <row r="35" spans="2:14" x14ac:dyDescent="0.25">
      <c r="C35" s="502" t="s">
        <v>194</v>
      </c>
      <c r="D35" s="523">
        <f>D28+D30+D34</f>
        <v>1.54189</v>
      </c>
      <c r="E35" s="527">
        <f>SUM(E28,E30,E34)</f>
        <v>98.69</v>
      </c>
      <c r="F35" s="528"/>
      <c r="G35" s="523">
        <f>G28+G30+G34</f>
        <v>1.40781</v>
      </c>
      <c r="H35" s="527">
        <f>SUM(H28,H30,H34)</f>
        <v>90.100000000000009</v>
      </c>
      <c r="J35" s="523">
        <f>J28+J30+J34</f>
        <v>1.2998000000000001</v>
      </c>
      <c r="K35" s="527">
        <f>SUM(K28,K30,K34)</f>
        <v>83.190000000000012</v>
      </c>
      <c r="M35" s="523">
        <f>M28+M30+M34</f>
        <v>1.1657200000000001</v>
      </c>
      <c r="N35" s="527">
        <f>SUM(N28,N30,N34)</f>
        <v>74.610000000000014</v>
      </c>
    </row>
    <row r="36" spans="2:14" x14ac:dyDescent="0.25">
      <c r="E36" s="512"/>
      <c r="H36" s="512"/>
      <c r="K36" s="512"/>
      <c r="N36" s="512"/>
    </row>
    <row r="37" spans="2:14" x14ac:dyDescent="0.25">
      <c r="B37" s="502" t="s">
        <v>195</v>
      </c>
      <c r="D37" s="515"/>
      <c r="E37" s="512">
        <f>E13+E15+E35</f>
        <v>99.09</v>
      </c>
      <c r="F37" s="529"/>
      <c r="G37" s="515"/>
      <c r="H37" s="512">
        <f>H13+H15+H35</f>
        <v>90.500000000000014</v>
      </c>
      <c r="J37" s="515"/>
      <c r="K37" s="512">
        <f>K13+K15+K35</f>
        <v>83.590000000000018</v>
      </c>
      <c r="M37" s="515"/>
      <c r="N37" s="512">
        <f>N13+N15+N35</f>
        <v>75.010000000000019</v>
      </c>
    </row>
    <row r="38" spans="2:14" x14ac:dyDescent="0.25">
      <c r="B38" s="502" t="s">
        <v>196</v>
      </c>
      <c r="D38" s="515"/>
      <c r="E38" s="512"/>
      <c r="F38" s="529"/>
      <c r="G38" s="515"/>
      <c r="H38" s="512">
        <f>H37-$E37</f>
        <v>-8.5899999999999892</v>
      </c>
      <c r="J38" s="515"/>
      <c r="K38" s="512">
        <f>K37-$E37</f>
        <v>-15.499999999999986</v>
      </c>
      <c r="M38" s="515"/>
      <c r="N38" s="512">
        <f>N37-$E37</f>
        <v>-24.079999999999984</v>
      </c>
    </row>
    <row r="39" spans="2:14" x14ac:dyDescent="0.25">
      <c r="B39" s="502" t="s">
        <v>197</v>
      </c>
      <c r="D39" s="530"/>
      <c r="E39" s="530"/>
      <c r="F39" s="531"/>
      <c r="G39" s="530"/>
      <c r="H39" s="532">
        <f>H38/$E37</f>
        <v>-8.6688868705217373E-2</v>
      </c>
      <c r="J39" s="530"/>
      <c r="K39" s="532">
        <f>K38/$E37</f>
        <v>-0.15642345342617808</v>
      </c>
      <c r="M39" s="530"/>
      <c r="N39" s="532">
        <f>N38/$E37</f>
        <v>-0.24301140377434638</v>
      </c>
    </row>
    <row r="40" spans="2:14" x14ac:dyDescent="0.25">
      <c r="E40" s="512"/>
    </row>
    <row r="41" spans="2:14" x14ac:dyDescent="0.25">
      <c r="B41" s="502" t="s">
        <v>198</v>
      </c>
      <c r="D41" s="521">
        <f>D28+D30</f>
        <v>0.81134000000000006</v>
      </c>
      <c r="E41" s="512"/>
      <c r="F41" s="528"/>
      <c r="G41" s="521">
        <f>G28+G30</f>
        <v>0.81134000000000006</v>
      </c>
      <c r="J41" s="521">
        <f>J28+J30</f>
        <v>0.81134000000000006</v>
      </c>
      <c r="M41" s="521">
        <f>M28+M30</f>
        <v>0.81134000000000006</v>
      </c>
    </row>
    <row r="43" spans="2:14" ht="17.25" x14ac:dyDescent="0.25">
      <c r="B43" s="533" t="s">
        <v>415</v>
      </c>
    </row>
    <row r="47" spans="2:14" ht="14.25" customHeight="1" x14ac:dyDescent="0.25"/>
  </sheetData>
  <printOptions horizontalCentered="1"/>
  <pageMargins left="0.45" right="0.45" top="1" bottom="1" header="0.5" footer="0.5"/>
  <pageSetup scale="79" orientation="landscape" blackAndWhite="1" r:id="rId1"/>
  <headerFooter alignWithMargins="0">
    <oddFooter>&amp;L&amp;F  
&amp;A&amp;C&amp;P&amp;R&amp;D</oddFooter>
  </headerFooter>
  <customProperties>
    <customPr name="EpmWorksheetKeyString_GUID" r:id="rId2"/>
  </customPropertie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7"/>
  <sheetViews>
    <sheetView zoomScale="90" zoomScaleNormal="90" workbookViewId="0">
      <selection activeCell="J13" sqref="J13"/>
    </sheetView>
  </sheetViews>
  <sheetFormatPr defaultColWidth="9.140625" defaultRowHeight="15" x14ac:dyDescent="0.25"/>
  <cols>
    <col min="1" max="1" width="23.5703125" style="525" bestFit="1" customWidth="1"/>
    <col min="2" max="2" width="9.140625" style="525" bestFit="1" customWidth="1"/>
    <col min="3" max="3" width="16.140625" style="525" customWidth="1"/>
    <col min="4" max="7" width="10.7109375" style="525" customWidth="1"/>
    <col min="8" max="8" width="11.28515625" style="525" bestFit="1" customWidth="1"/>
    <col min="9" max="9" width="10.7109375" style="525" customWidth="1"/>
    <col min="10" max="11" width="11.28515625" style="525" bestFit="1" customWidth="1"/>
    <col min="12" max="12" width="13.140625" style="525" bestFit="1" customWidth="1"/>
    <col min="13" max="14" width="15.28515625" style="525" bestFit="1" customWidth="1"/>
    <col min="15" max="15" width="8.28515625" style="525" bestFit="1" customWidth="1"/>
    <col min="16" max="16384" width="9.140625" style="525"/>
  </cols>
  <sheetData>
    <row r="1" spans="1:15" x14ac:dyDescent="0.25">
      <c r="A1" s="625" t="s">
        <v>1</v>
      </c>
      <c r="B1" s="625"/>
      <c r="C1" s="625"/>
      <c r="D1" s="625"/>
      <c r="E1" s="625"/>
      <c r="F1" s="625"/>
      <c r="G1" s="625"/>
      <c r="H1" s="625"/>
      <c r="I1" s="625"/>
      <c r="J1" s="625"/>
      <c r="K1" s="625"/>
      <c r="L1" s="625"/>
      <c r="M1" s="625"/>
      <c r="N1" s="625"/>
      <c r="O1" s="625"/>
    </row>
    <row r="2" spans="1:15" x14ac:dyDescent="0.25">
      <c r="A2" s="625" t="s">
        <v>99</v>
      </c>
      <c r="B2" s="625"/>
      <c r="C2" s="625"/>
      <c r="D2" s="625"/>
      <c r="E2" s="625"/>
      <c r="F2" s="625"/>
      <c r="G2" s="625"/>
      <c r="H2" s="625"/>
      <c r="I2" s="625"/>
      <c r="J2" s="625"/>
      <c r="K2" s="625"/>
      <c r="L2" s="625"/>
      <c r="M2" s="625"/>
      <c r="N2" s="625"/>
      <c r="O2" s="625"/>
    </row>
    <row r="3" spans="1:15" x14ac:dyDescent="0.25">
      <c r="A3" s="625" t="s">
        <v>100</v>
      </c>
      <c r="B3" s="625"/>
      <c r="C3" s="625"/>
      <c r="D3" s="625"/>
      <c r="E3" s="625"/>
      <c r="F3" s="625"/>
      <c r="G3" s="625"/>
      <c r="H3" s="625"/>
      <c r="I3" s="625"/>
      <c r="J3" s="625"/>
      <c r="K3" s="625"/>
      <c r="L3" s="625"/>
      <c r="M3" s="625"/>
      <c r="N3" s="625"/>
      <c r="O3" s="625"/>
    </row>
    <row r="4" spans="1:15" x14ac:dyDescent="0.25">
      <c r="A4" s="623" t="s">
        <v>408</v>
      </c>
      <c r="B4" s="623"/>
      <c r="C4" s="623"/>
      <c r="D4" s="623"/>
      <c r="E4" s="623"/>
      <c r="F4" s="623"/>
      <c r="G4" s="623"/>
      <c r="H4" s="623"/>
      <c r="I4" s="623"/>
      <c r="J4" s="623"/>
      <c r="K4" s="623"/>
      <c r="L4" s="623"/>
      <c r="M4" s="623"/>
      <c r="N4" s="623"/>
      <c r="O4" s="623"/>
    </row>
    <row r="5" spans="1:15" x14ac:dyDescent="0.25">
      <c r="A5" s="534"/>
      <c r="B5" s="534"/>
      <c r="C5" s="534"/>
      <c r="D5" s="534"/>
      <c r="E5" s="534"/>
      <c r="F5" s="534"/>
      <c r="G5" s="534"/>
      <c r="H5" s="534"/>
      <c r="I5" s="534"/>
      <c r="J5" s="534"/>
      <c r="K5" s="534"/>
      <c r="L5" s="534"/>
      <c r="M5" s="534"/>
      <c r="N5" s="534"/>
      <c r="O5" s="534"/>
    </row>
    <row r="6" spans="1:15" x14ac:dyDescent="0.25">
      <c r="A6" s="460"/>
      <c r="B6" s="460"/>
      <c r="C6" s="460"/>
      <c r="D6" s="626" t="s">
        <v>101</v>
      </c>
      <c r="E6" s="627"/>
      <c r="F6" s="627"/>
      <c r="G6" s="628"/>
      <c r="H6" s="626" t="s">
        <v>102</v>
      </c>
      <c r="I6" s="627"/>
      <c r="J6" s="627"/>
      <c r="K6" s="628"/>
      <c r="L6" s="460"/>
      <c r="M6" s="460"/>
      <c r="N6" s="629"/>
      <c r="O6" s="630"/>
    </row>
    <row r="7" spans="1:15" x14ac:dyDescent="0.25">
      <c r="A7" s="460"/>
      <c r="B7" s="460"/>
      <c r="C7" s="460" t="s">
        <v>103</v>
      </c>
      <c r="D7" s="535" t="s">
        <v>104</v>
      </c>
      <c r="E7" s="536" t="s">
        <v>105</v>
      </c>
      <c r="F7" s="536" t="s">
        <v>106</v>
      </c>
      <c r="G7" s="535" t="s">
        <v>107</v>
      </c>
      <c r="H7" s="535" t="s">
        <v>104</v>
      </c>
      <c r="I7" s="536" t="s">
        <v>105</v>
      </c>
      <c r="J7" s="536" t="s">
        <v>106</v>
      </c>
      <c r="K7" s="537" t="s">
        <v>107</v>
      </c>
      <c r="L7" s="534" t="s">
        <v>103</v>
      </c>
      <c r="M7" s="534" t="s">
        <v>103</v>
      </c>
      <c r="N7" s="460" t="s">
        <v>416</v>
      </c>
    </row>
    <row r="8" spans="1:15" x14ac:dyDescent="0.25">
      <c r="A8" s="460"/>
      <c r="B8" s="460" t="s">
        <v>108</v>
      </c>
      <c r="C8" s="460" t="s">
        <v>109</v>
      </c>
      <c r="D8" s="537" t="s">
        <v>110</v>
      </c>
      <c r="E8" s="536" t="s">
        <v>111</v>
      </c>
      <c r="F8" s="536" t="s">
        <v>111</v>
      </c>
      <c r="G8" s="537" t="s">
        <v>112</v>
      </c>
      <c r="H8" s="537" t="s">
        <v>110</v>
      </c>
      <c r="I8" s="536" t="s">
        <v>111</v>
      </c>
      <c r="J8" s="536" t="s">
        <v>111</v>
      </c>
      <c r="K8" s="537" t="s">
        <v>112</v>
      </c>
      <c r="L8" s="534" t="s">
        <v>113</v>
      </c>
      <c r="M8" s="534" t="s">
        <v>113</v>
      </c>
      <c r="N8" s="460" t="s">
        <v>113</v>
      </c>
      <c r="O8" s="460" t="s">
        <v>114</v>
      </c>
    </row>
    <row r="9" spans="1:15" x14ac:dyDescent="0.25">
      <c r="A9" s="463" t="s">
        <v>115</v>
      </c>
      <c r="B9" s="463" t="s">
        <v>116</v>
      </c>
      <c r="C9" s="538" t="str">
        <f>'Rate Impacts Sch 101_106'!$T$7</f>
        <v>12ME Oct. 2024</v>
      </c>
      <c r="D9" s="539" t="s">
        <v>117</v>
      </c>
      <c r="E9" s="540" t="s">
        <v>117</v>
      </c>
      <c r="F9" s="540" t="s">
        <v>117</v>
      </c>
      <c r="G9" s="539" t="s">
        <v>117</v>
      </c>
      <c r="H9" s="539" t="s">
        <v>117</v>
      </c>
      <c r="I9" s="540" t="s">
        <v>117</v>
      </c>
      <c r="J9" s="539" t="s">
        <v>117</v>
      </c>
      <c r="K9" s="539" t="s">
        <v>117</v>
      </c>
      <c r="L9" s="509" t="s">
        <v>101</v>
      </c>
      <c r="M9" s="509" t="s">
        <v>102</v>
      </c>
      <c r="N9" s="463" t="s">
        <v>118</v>
      </c>
      <c r="O9" s="463" t="s">
        <v>118</v>
      </c>
    </row>
    <row r="10" spans="1:15" x14ac:dyDescent="0.25">
      <c r="A10" s="525" t="s">
        <v>4</v>
      </c>
      <c r="B10" s="541">
        <v>23</v>
      </c>
      <c r="C10" s="467">
        <f>'Therm Forecast'!P8</f>
        <v>558669681</v>
      </c>
      <c r="D10" s="542">
        <v>1.541E-2</v>
      </c>
      <c r="E10" s="542">
        <v>0</v>
      </c>
      <c r="F10" s="543">
        <v>2.495E-2</v>
      </c>
      <c r="G10" s="544">
        <f>SUM(D10:F10)</f>
        <v>4.036E-2</v>
      </c>
      <c r="H10" s="545">
        <f>'Sch. 106 PGA Amort Rates'!$E$40</f>
        <v>-0.16732</v>
      </c>
      <c r="I10" s="546">
        <v>0</v>
      </c>
      <c r="J10" s="545">
        <f>'Sch. 106B Amort Balances'!$D$27</f>
        <v>-3.4410000000000003E-2</v>
      </c>
      <c r="K10" s="547">
        <f>SUM(H10:J10)</f>
        <v>-0.20172999999999999</v>
      </c>
      <c r="L10" s="471">
        <f t="shared" ref="L10:L16" si="0">ROUND(C10*G10,2)</f>
        <v>22547908.329999998</v>
      </c>
      <c r="M10" s="471">
        <f>ROUND(C10*K10,2)</f>
        <v>-112700434.75</v>
      </c>
      <c r="N10" s="473">
        <f>M10-L10</f>
        <v>-135248343.07999998</v>
      </c>
      <c r="O10" s="548">
        <f>N10/L10</f>
        <v>-5.9982656085244068</v>
      </c>
    </row>
    <row r="11" spans="1:15" x14ac:dyDescent="0.25">
      <c r="A11" s="525" t="s">
        <v>119</v>
      </c>
      <c r="B11" s="541">
        <v>16</v>
      </c>
      <c r="C11" s="467">
        <f>'Therm Forecast'!P9</f>
        <v>6996</v>
      </c>
      <c r="D11" s="549">
        <v>1.541E-2</v>
      </c>
      <c r="E11" s="549">
        <v>0</v>
      </c>
      <c r="F11" s="543">
        <v>2.495E-2</v>
      </c>
      <c r="G11" s="544">
        <f t="shared" ref="G11:G16" si="1">SUM(D11:F11)</f>
        <v>4.036E-2</v>
      </c>
      <c r="H11" s="550">
        <f>'Sch. 106 PGA Amort Rates'!$F$40</f>
        <v>-0.16732</v>
      </c>
      <c r="I11" s="543">
        <v>0</v>
      </c>
      <c r="J11" s="550">
        <f>'Sch. 106B Amort Balances'!$E$27</f>
        <v>-3.4410000000000003E-2</v>
      </c>
      <c r="K11" s="544">
        <f t="shared" ref="K11:K16" si="2">SUM(H11:J11)</f>
        <v>-0.20172999999999999</v>
      </c>
      <c r="L11" s="471">
        <f t="shared" si="0"/>
        <v>282.36</v>
      </c>
      <c r="M11" s="471">
        <f t="shared" ref="M11:M16" si="3">ROUND(C11*K11,2)</f>
        <v>-1411.3</v>
      </c>
      <c r="N11" s="473">
        <f t="shared" ref="N11:N16" si="4">M11-L11</f>
        <v>-1693.6599999999999</v>
      </c>
      <c r="O11" s="548">
        <f t="shared" ref="O11:O16" si="5">N11/L11</f>
        <v>-5.9982292109363922</v>
      </c>
    </row>
    <row r="12" spans="1:15" x14ac:dyDescent="0.25">
      <c r="A12" s="525" t="s">
        <v>120</v>
      </c>
      <c r="B12" s="541">
        <v>31</v>
      </c>
      <c r="C12" s="467">
        <f>'Therm Forecast'!P10</f>
        <v>231772233</v>
      </c>
      <c r="D12" s="549">
        <v>1.54E-2</v>
      </c>
      <c r="E12" s="549">
        <v>0</v>
      </c>
      <c r="F12" s="543">
        <v>2.495E-2</v>
      </c>
      <c r="G12" s="544">
        <f t="shared" si="1"/>
        <v>4.0349999999999997E-2</v>
      </c>
      <c r="H12" s="550">
        <f>'Sch. 106 PGA Amort Rates'!$G$40</f>
        <v>-0.16730999999999999</v>
      </c>
      <c r="I12" s="543">
        <v>0</v>
      </c>
      <c r="J12" s="550">
        <f>'Sch. 106B Amort Balances'!$F$27</f>
        <v>-3.2890000000000003E-2</v>
      </c>
      <c r="K12" s="544">
        <f t="shared" si="2"/>
        <v>-0.20019999999999999</v>
      </c>
      <c r="L12" s="471">
        <f t="shared" si="0"/>
        <v>9352009.5999999996</v>
      </c>
      <c r="M12" s="471">
        <f t="shared" si="3"/>
        <v>-46400801.049999997</v>
      </c>
      <c r="N12" s="473">
        <f t="shared" si="4"/>
        <v>-55752810.649999999</v>
      </c>
      <c r="O12" s="548">
        <f t="shared" si="5"/>
        <v>-5.9615861226233129</v>
      </c>
    </row>
    <row r="13" spans="1:15" x14ac:dyDescent="0.25">
      <c r="A13" s="525" t="s">
        <v>121</v>
      </c>
      <c r="B13" s="541">
        <v>41</v>
      </c>
      <c r="C13" s="467">
        <f>'Therm Forecast'!P11</f>
        <v>62094943</v>
      </c>
      <c r="D13" s="549">
        <v>1.533E-2</v>
      </c>
      <c r="E13" s="549">
        <v>0</v>
      </c>
      <c r="F13" s="543">
        <v>2.495E-2</v>
      </c>
      <c r="G13" s="544">
        <f t="shared" si="1"/>
        <v>4.0279999999999996E-2</v>
      </c>
      <c r="H13" s="550">
        <f>'Sch. 106 PGA Amort Rates'!$H$40</f>
        <v>-0.1673</v>
      </c>
      <c r="I13" s="543">
        <v>0</v>
      </c>
      <c r="J13" s="550">
        <f>'Sch. 106B Amort Balances'!$G$27</f>
        <v>-2.8920000000000001E-2</v>
      </c>
      <c r="K13" s="544">
        <f t="shared" si="2"/>
        <v>-0.19622000000000001</v>
      </c>
      <c r="L13" s="471">
        <f t="shared" si="0"/>
        <v>2501184.2999999998</v>
      </c>
      <c r="M13" s="471">
        <f t="shared" si="3"/>
        <v>-12184269.720000001</v>
      </c>
      <c r="N13" s="473">
        <f t="shared" si="4"/>
        <v>-14685454.02</v>
      </c>
      <c r="O13" s="548">
        <f t="shared" si="5"/>
        <v>-5.8714002082933279</v>
      </c>
    </row>
    <row r="14" spans="1:15" x14ac:dyDescent="0.25">
      <c r="A14" s="525" t="s">
        <v>6</v>
      </c>
      <c r="B14" s="541">
        <v>85</v>
      </c>
      <c r="C14" s="467">
        <f>'Therm Forecast'!P12</f>
        <v>17262378</v>
      </c>
      <c r="D14" s="549">
        <v>1.5270000000000001E-2</v>
      </c>
      <c r="E14" s="549">
        <v>0</v>
      </c>
      <c r="F14" s="543">
        <v>2.495E-2</v>
      </c>
      <c r="G14" s="544">
        <f t="shared" si="1"/>
        <v>4.0219999999999999E-2</v>
      </c>
      <c r="H14" s="550">
        <f>'Sch. 106 PGA Amort Rates'!$I$40</f>
        <v>-0.16728999999999999</v>
      </c>
      <c r="I14" s="543">
        <v>0</v>
      </c>
      <c r="J14" s="550">
        <f>'Sch. 106B Amort Balances'!$H$27</f>
        <v>-2.0979999999999999E-2</v>
      </c>
      <c r="K14" s="544">
        <f t="shared" si="2"/>
        <v>-0.18826999999999999</v>
      </c>
      <c r="L14" s="471">
        <f t="shared" si="0"/>
        <v>694292.84</v>
      </c>
      <c r="M14" s="471">
        <f t="shared" si="3"/>
        <v>-3249987.91</v>
      </c>
      <c r="N14" s="473">
        <f t="shared" si="4"/>
        <v>-3944280.75</v>
      </c>
      <c r="O14" s="548">
        <f t="shared" si="5"/>
        <v>-5.6810045023653135</v>
      </c>
    </row>
    <row r="15" spans="1:15" x14ac:dyDescent="0.25">
      <c r="A15" s="525" t="s">
        <v>122</v>
      </c>
      <c r="B15" s="541">
        <v>86</v>
      </c>
      <c r="C15" s="467">
        <f>'Therm Forecast'!P13</f>
        <v>4915802</v>
      </c>
      <c r="D15" s="549">
        <v>1.5299999999999999E-2</v>
      </c>
      <c r="E15" s="549">
        <v>0</v>
      </c>
      <c r="F15" s="543">
        <v>2.495E-2</v>
      </c>
      <c r="G15" s="544">
        <f t="shared" si="1"/>
        <v>4.0250000000000001E-2</v>
      </c>
      <c r="H15" s="550">
        <f>'Sch. 106 PGA Amort Rates'!$J$40</f>
        <v>-0.16728999999999999</v>
      </c>
      <c r="I15" s="543">
        <v>0</v>
      </c>
      <c r="J15" s="550">
        <f>'Sch. 106B Amort Balances'!$I$27</f>
        <v>-2.273E-2</v>
      </c>
      <c r="K15" s="544">
        <f t="shared" si="2"/>
        <v>-0.19001999999999999</v>
      </c>
      <c r="L15" s="471">
        <f t="shared" si="0"/>
        <v>197861.03</v>
      </c>
      <c r="M15" s="471">
        <f t="shared" si="3"/>
        <v>-934100.7</v>
      </c>
      <c r="N15" s="473">
        <f t="shared" si="4"/>
        <v>-1131961.73</v>
      </c>
      <c r="O15" s="548">
        <f t="shared" si="5"/>
        <v>-5.7209938207639981</v>
      </c>
    </row>
    <row r="16" spans="1:15" x14ac:dyDescent="0.25">
      <c r="A16" s="525" t="s">
        <v>123</v>
      </c>
      <c r="B16" s="541">
        <v>87</v>
      </c>
      <c r="C16" s="467">
        <f>'Therm Forecast'!P14</f>
        <v>20838410</v>
      </c>
      <c r="D16" s="551">
        <v>1.5270000000000001E-2</v>
      </c>
      <c r="E16" s="551">
        <v>0</v>
      </c>
      <c r="F16" s="543">
        <v>2.495E-2</v>
      </c>
      <c r="G16" s="552">
        <f t="shared" si="1"/>
        <v>4.0219999999999999E-2</v>
      </c>
      <c r="H16" s="553">
        <f>'Sch. 106 PGA Amort Rates'!$K$40</f>
        <v>-0.16728999999999999</v>
      </c>
      <c r="I16" s="554">
        <v>0</v>
      </c>
      <c r="J16" s="550">
        <f>'Sch. 106B Amort Balances'!$J$27</f>
        <v>-1.9619999999999999E-2</v>
      </c>
      <c r="K16" s="552">
        <f t="shared" si="2"/>
        <v>-0.18690999999999999</v>
      </c>
      <c r="L16" s="471">
        <f t="shared" si="0"/>
        <v>838120.85</v>
      </c>
      <c r="M16" s="471">
        <f t="shared" si="3"/>
        <v>-3894907.21</v>
      </c>
      <c r="N16" s="473">
        <f t="shared" si="4"/>
        <v>-4733028.0599999996</v>
      </c>
      <c r="O16" s="548">
        <f t="shared" si="5"/>
        <v>-5.6471904499213919</v>
      </c>
    </row>
    <row r="17" spans="1:15" x14ac:dyDescent="0.25">
      <c r="A17" s="525" t="s">
        <v>10</v>
      </c>
      <c r="C17" s="555">
        <f>SUM(C10:C16)</f>
        <v>895560443</v>
      </c>
      <c r="D17" s="556"/>
      <c r="E17" s="556"/>
      <c r="F17" s="557"/>
      <c r="G17" s="556"/>
      <c r="H17" s="556"/>
      <c r="I17" s="556"/>
      <c r="J17" s="557"/>
      <c r="K17" s="556"/>
      <c r="L17" s="478">
        <f>SUM(L10:L16)</f>
        <v>36131659.310000002</v>
      </c>
      <c r="M17" s="478">
        <f>SUM(M10:M16)</f>
        <v>-179365912.63999999</v>
      </c>
      <c r="N17" s="558">
        <f>SUM(N10:N16)</f>
        <v>-215497571.94999999</v>
      </c>
      <c r="O17" s="559">
        <f>N17/L17</f>
        <v>-5.9642312604878809</v>
      </c>
    </row>
  </sheetData>
  <mergeCells count="7">
    <mergeCell ref="A1:O1"/>
    <mergeCell ref="A2:O2"/>
    <mergeCell ref="A3:O3"/>
    <mergeCell ref="A4:O4"/>
    <mergeCell ref="D6:G6"/>
    <mergeCell ref="H6:K6"/>
    <mergeCell ref="N6:O6"/>
  </mergeCells>
  <pageMargins left="0.7" right="0.7" top="0.75" bottom="0.75" header="0.3" footer="0.3"/>
  <pageSetup scale="64" orientation="landscape" blackAndWhite="1" r:id="rId1"/>
  <headerFooter>
    <oddFooter>&amp;L&amp;F
&amp;A&amp;C&amp;P&amp;R&amp;D</oddFooter>
  </headerFooter>
  <customProperties>
    <customPr name="EpmWorksheetKeyString_GUID" r:id="rId2"/>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015f1b76-b32e-440f-80a7-f0ca4d8a872c" ContentTypeId="0x0101006E56B4D1795A2E4DB2F0B01679ED314A" PreviousValue="true"/>
</file>

<file path=customXml/item2.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EDA7F2953A3E7C4D94C81359B77CDDD3" ma:contentTypeVersion="24" ma:contentTypeDescription="" ma:contentTypeScope="" ma:versionID="7d5423d4fe23d182b5e8e4bb7b74773a">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43d1e58e9723df997e85f06fba2dda68"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UG</Prefix>
    <DocumentSetType xmlns="dc463f71-b30c-4ab2-9473-d307f9d35888">Workpapers</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150</IndustryCode>
    <CaseStatus xmlns="dc463f71-b30c-4ab2-9473-d307f9d35888">Pending</CaseStatus>
    <OpenedDate xmlns="dc463f71-b30c-4ab2-9473-d307f9d35888">2023-09-15T07:00:00+00:00</OpenedDate>
    <SignificantOrder xmlns="dc463f71-b30c-4ab2-9473-d307f9d35888">false</SignificantOrder>
    <Date1 xmlns="dc463f71-b30c-4ab2-9473-d307f9d35888">2023-09-15T07:00:00+00:00</Date1>
    <IsDocumentOrder xmlns="dc463f71-b30c-4ab2-9473-d307f9d35888">false</IsDocumentOrder>
    <IsHighlyConfidential xmlns="dc463f71-b30c-4ab2-9473-d307f9d35888">false</IsHighlyConfidential>
    <CaseCompanyNames xmlns="dc463f71-b30c-4ab2-9473-d307f9d35888">Puget Sound Energy</CaseCompanyNames>
    <Nickname xmlns="http://schemas.microsoft.com/sharepoint/v3" xsi:nil="true"/>
    <DocketNumber xmlns="dc463f71-b30c-4ab2-9473-d307f9d35888">230769</DocketNumber>
    <DelegatedOrder xmlns="dc463f71-b30c-4ab2-9473-d307f9d35888">false</DelegatedOrder>
  </documentManagement>
</p:properties>
</file>

<file path=customXml/itemProps1.xml><?xml version="1.0" encoding="utf-8"?>
<ds:datastoreItem xmlns:ds="http://schemas.openxmlformats.org/officeDocument/2006/customXml" ds:itemID="{2301ADB9-42BD-4D46-9E80-E16ED6348CCA}"/>
</file>

<file path=customXml/itemProps2.xml><?xml version="1.0" encoding="utf-8"?>
<ds:datastoreItem xmlns:ds="http://schemas.openxmlformats.org/officeDocument/2006/customXml" ds:itemID="{7C63BA01-8EAC-4D35-9120-37B0E507A7CD}"/>
</file>

<file path=customXml/itemProps3.xml><?xml version="1.0" encoding="utf-8"?>
<ds:datastoreItem xmlns:ds="http://schemas.openxmlformats.org/officeDocument/2006/customXml" ds:itemID="{C6910DD6-02D7-457F-A858-501704758A5B}"/>
</file>

<file path=customXml/itemProps4.xml><?xml version="1.0" encoding="utf-8"?>
<ds:datastoreItem xmlns:ds="http://schemas.openxmlformats.org/officeDocument/2006/customXml" ds:itemID="{2673DB9D-0EF5-4C0E-A10A-28734EB6BB6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17</vt:i4>
      </vt:variant>
      <vt:variant>
        <vt:lpstr>Charts</vt:lpstr>
      </vt:variant>
      <vt:variant>
        <vt:i4>1</vt:i4>
      </vt:variant>
      <vt:variant>
        <vt:lpstr>Named Ranges</vt:lpstr>
      </vt:variant>
      <vt:variant>
        <vt:i4>12</vt:i4>
      </vt:variant>
    </vt:vector>
  </HeadingPairs>
  <TitlesOfParts>
    <vt:vector size="30" baseType="lpstr">
      <vt:lpstr>REDACTED VERSION</vt:lpstr>
      <vt:lpstr>Summary Rates</vt:lpstr>
      <vt:lpstr>Sch. 106 PGA Amort Rates</vt:lpstr>
      <vt:lpstr>Sch. 106B Amort Balances</vt:lpstr>
      <vt:lpstr>Sch. 106 Amort Balances</vt:lpstr>
      <vt:lpstr>Rate Impact -&gt;</vt:lpstr>
      <vt:lpstr>Rate Impacts Sch 101_106</vt:lpstr>
      <vt:lpstr>Typical Res Bill Sch 101_106</vt:lpstr>
      <vt:lpstr>Sch. 106</vt:lpstr>
      <vt:lpstr>Work Papers --&gt;</vt:lpstr>
      <vt:lpstr>(R) 191 Accounts Balances</vt:lpstr>
      <vt:lpstr>(R) Cost Projections</vt:lpstr>
      <vt:lpstr>Calc Recovery</vt:lpstr>
      <vt:lpstr>Therm Forecast</vt:lpstr>
      <vt:lpstr>Gas Resource Allocation Study</vt:lpstr>
      <vt:lpstr>FERC interest rate </vt:lpstr>
      <vt:lpstr>Conversion Factor</vt:lpstr>
      <vt:lpstr>191 Accounts Chart</vt:lpstr>
      <vt:lpstr>'(R) 191 Accounts Balances'!Print_Area</vt:lpstr>
      <vt:lpstr>'(R) Cost Projections'!Print_Area</vt:lpstr>
      <vt:lpstr>'Calc Recovery'!Print_Area</vt:lpstr>
      <vt:lpstr>'FERC interest rate '!Print_Area</vt:lpstr>
      <vt:lpstr>'Gas Resource Allocation Study'!Print_Area</vt:lpstr>
      <vt:lpstr>'Rate Impacts Sch 101_106'!Print_Area</vt:lpstr>
      <vt:lpstr>'REDACTED VERSION'!Print_Area</vt:lpstr>
      <vt:lpstr>'Sch. 106 Amort Balances'!Print_Area</vt:lpstr>
      <vt:lpstr>'Therm Forecast'!Print_Area</vt:lpstr>
      <vt:lpstr>'Typical Res Bill Sch 101_106'!Print_Area</vt:lpstr>
      <vt:lpstr>'(R) 191 Accounts Balances'!Print_Titles</vt:lpstr>
      <vt:lpstr>'Calc Recovery'!Print_Titles</vt:lpstr>
    </vt:vector>
  </TitlesOfParts>
  <Company>PUGET SOUND ENERGY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Yakupova, Kelima;Paul.Schmidt@pse.com</dc:creator>
  <cp:lastModifiedBy>Replyanskaya, Ekaterina - Transmission</cp:lastModifiedBy>
  <cp:lastPrinted>2023-09-15T01:47:21Z</cp:lastPrinted>
  <dcterms:created xsi:type="dcterms:W3CDTF">2022-09-16T17:34:31Z</dcterms:created>
  <dcterms:modified xsi:type="dcterms:W3CDTF">2023-09-15T21:33:14Z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0x0101006E56B4D1795A2E4DB2F0B01679ED314A00EDA7F2953A3E7C4D94C81359B77CDDD3</vt:lpwstr>
  </property>
  <property fmtid="{D5CDD505-2E9C-101B-9397-08002B2CF9AE}" pid="3" name="_docset_NoMedatataSyncRequired">
    <vt:lpwstr>False</vt:lpwstr>
  </property>
</Properties>
</file>