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externalLinks/externalLink31.xml" ContentType="application/vnd.openxmlformats-officedocument.spreadsheetml.externalLink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acificorp.us\dfs\PDXCO\PSB1\NPC\PCAM\WA\WA UE-xxxxxx (Cal Year 2021)\Testimony &amp; Exhibits\"/>
    </mc:Choice>
  </mc:AlternateContent>
  <xr:revisionPtr revIDLastSave="0" documentId="13_ncr:1_{CF42E232-9C06-47A1-BDAD-23D5252B5462}" xr6:coauthVersionLast="47" xr6:coauthVersionMax="47" xr10:uidLastSave="{00000000-0000-0000-0000-000000000000}"/>
  <bookViews>
    <workbookView xWindow="-120" yWindow="-120" windowWidth="29040" windowHeight="15840" tabRatio="775" xr2:uid="{00000000-000D-0000-FFFF-FFFF00000000}"/>
  </bookViews>
  <sheets>
    <sheet name="WIJAM NPC" sheetId="17" r:id="rId1"/>
    <sheet name="Net Position Balancing" sheetId="14" r:id="rId2"/>
    <sheet name="WIJAM NPC Before Balancing" sheetId="2" r:id="rId3"/>
    <sheet name="Actual NPC (Total System)" sheetId="1" r:id="rId4"/>
    <sheet name="Colstrip Unit #4" sheetId="18" r:id="rId5"/>
    <sheet name="Actual Factors" sheetId="1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_____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5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5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localSheetId="5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5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5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5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5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5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5" hidden="1">[1]Inputs!#REF!</definedName>
    <definedName name="__123Graph_A" hidden="1">[1]Inputs!#REF!</definedName>
    <definedName name="__123Graph_B" localSheetId="5" hidden="1">[1]Inputs!#REF!</definedName>
    <definedName name="__123Graph_B" hidden="1">[1]Inputs!#REF!</definedName>
    <definedName name="__123Graph_D" localSheetId="5" hidden="1">[1]Inputs!#REF!</definedName>
    <definedName name="__123Graph_D" hidden="1">[1]Inputs!#REF!</definedName>
    <definedName name="__123Graph_E" localSheetId="5" hidden="1">[2]Input!$E$22:$E$37</definedName>
    <definedName name="__123Graph_E" hidden="1">[3]Input!$E$22:$E$37</definedName>
    <definedName name="__123Graph_F" localSheetId="5" hidden="1">[2]Input!$D$22:$D$37</definedName>
    <definedName name="__123Graph_F" hidden="1">[3]Input!$D$22:$D$37</definedName>
    <definedName name="__j1" localSheetId="5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5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5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5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5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5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ec11">[4]Variables!$C$2</definedName>
    <definedName name="_Fill" localSheetId="5" hidden="1">#REF!</definedName>
    <definedName name="_Fill" hidden="1">#REF!</definedName>
    <definedName name="_xlnm._FilterDatabase" localSheetId="5" hidden="1">#REF!</definedName>
    <definedName name="_xlnm._FilterDatabase" localSheetId="2" hidden="1">'WIJAM NPC Before Balancing'!$A$195:$R$223</definedName>
    <definedName name="_xlnm._FilterDatabase" hidden="1">#REF!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5" hidden="1">#REF!</definedName>
    <definedName name="_Key1" hidden="1">#REF!</definedName>
    <definedName name="_Key2" localSheetId="5" hidden="1">#REF!</definedName>
    <definedName name="_Key2" hidden="1">#REF!</definedName>
    <definedName name="_Mar13">[4]Variables!$C$3</definedName>
    <definedName name="_OM1" localSheetId="5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5" hidden="1">#REF!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'[5]DSM Output'!$J$21:$J$23</definedName>
    <definedName name="Access_Button1" hidden="1">"Headcount_Workbook_Schedules_List"</definedName>
    <definedName name="AccessDatabase" hidden="1">"P:\HR\SharonPlummer\Headcount Workbook.mdb"</definedName>
    <definedName name="Acct108D_S">[6]FuncStudy!$F$2065</definedName>
    <definedName name="Acct108D00S">[6]FuncStudy!$F$2057</definedName>
    <definedName name="Acct108DSS">[6]FuncStudy!$F$2061</definedName>
    <definedName name="Acct228.42TROJD">[6]FuncStudy!$F$1867</definedName>
    <definedName name="ACCT2281">[6]FuncStudy!$F$1847</definedName>
    <definedName name="Acct2282">[6]FuncStudy!$F$1851</definedName>
    <definedName name="Acct2283">[6]FuncStudy!$F$1855</definedName>
    <definedName name="Acct2283S">[6]FuncStudy!$F$1859</definedName>
    <definedName name="Acct22842">[6]FuncStudy!$F$1868</definedName>
    <definedName name="Acct228SO">[6]FuncStudy!$F$1850</definedName>
    <definedName name="ACCT25398">[6]FuncStudy!$F$1880</definedName>
    <definedName name="Acct25399">[6]FuncStudy!$F$1887</definedName>
    <definedName name="Acct254">[6]FuncStudy!$F$1864</definedName>
    <definedName name="Acct282DITBAL">[6]FuncStudy!$F$1912</definedName>
    <definedName name="Acct350">[6]FuncStudy!$F$1323</definedName>
    <definedName name="Acct352">[6]FuncStudy!$F$1330</definedName>
    <definedName name="Acct353">[6]FuncStudy!$F$1336</definedName>
    <definedName name="Acct354">[6]FuncStudy!$F$1342</definedName>
    <definedName name="Acct355">[6]FuncStudy!$F$1348</definedName>
    <definedName name="Acct356">[6]FuncStudy!$F$1354</definedName>
    <definedName name="Acct357">[6]FuncStudy!$F$1360</definedName>
    <definedName name="Acct358">[6]FuncStudy!$F$1366</definedName>
    <definedName name="Acct359">[6]FuncStudy!$F$1372</definedName>
    <definedName name="Acct360">[6]FuncStudy!$F$1388</definedName>
    <definedName name="Acct361">[6]FuncStudy!$F$1394</definedName>
    <definedName name="Acct362">[6]FuncStudy!$F$1400</definedName>
    <definedName name="Acct364">[6]FuncStudy!$F$1407</definedName>
    <definedName name="Acct365">[6]FuncStudy!$F$1414</definedName>
    <definedName name="Acct366">[6]FuncStudy!$F$1421</definedName>
    <definedName name="Acct367">[6]FuncStudy!$F$1428</definedName>
    <definedName name="Acct368">[6]FuncStudy!$F$1434</definedName>
    <definedName name="Acct369">[6]FuncStudy!$F$1441</definedName>
    <definedName name="Acct370">[6]FuncStudy!$F$1447</definedName>
    <definedName name="Acct371">[6]FuncStudy!$F$1454</definedName>
    <definedName name="Acct372">[6]FuncStudy!$F$1461</definedName>
    <definedName name="Acct372A">[6]FuncStudy!$F$1460</definedName>
    <definedName name="Acct372DP">[6]FuncStudy!$F$1458</definedName>
    <definedName name="Acct372DS">[6]FuncStudy!$F$1459</definedName>
    <definedName name="Acct373">[6]FuncStudy!$F$1467</definedName>
    <definedName name="Acct444S">[6]FuncStudy!$F$105</definedName>
    <definedName name="Acct448S">[6]FuncStudy!$F$114</definedName>
    <definedName name="Acct450S">[6]FuncStudy!$F$138</definedName>
    <definedName name="Acct451S">[6]FuncStudy!$F$143</definedName>
    <definedName name="Acct454S">[6]FuncStudy!$F$153</definedName>
    <definedName name="Acct456S">[6]FuncStudy!$F$159</definedName>
    <definedName name="Acct580">[6]FuncStudy!$F$536</definedName>
    <definedName name="Acct581">[6]FuncStudy!$F$541</definedName>
    <definedName name="Acct582">[6]FuncStudy!$F$546</definedName>
    <definedName name="Acct583">[6]FuncStudy!$F$551</definedName>
    <definedName name="Acct584">[6]FuncStudy!$F$556</definedName>
    <definedName name="Acct585">[6]FuncStudy!$F$561</definedName>
    <definedName name="Acct586">[6]FuncStudy!$F$566</definedName>
    <definedName name="Acct587">[6]FuncStudy!$F$571</definedName>
    <definedName name="Acct588">[6]FuncStudy!$F$576</definedName>
    <definedName name="Acct589">[6]FuncStudy!$F$581</definedName>
    <definedName name="Acct590">[6]FuncStudy!$F$586</definedName>
    <definedName name="Acct591">[6]FuncStudy!$F$591</definedName>
    <definedName name="Acct592">[6]FuncStudy!$F$596</definedName>
    <definedName name="Acct593">[6]FuncStudy!$F$601</definedName>
    <definedName name="Acct594">[6]FuncStudy!$F$606</definedName>
    <definedName name="Acct595">[6]FuncStudy!$F$611</definedName>
    <definedName name="Acct596">[6]FuncStudy!$F$616</definedName>
    <definedName name="Acct597">[6]FuncStudy!$F$621</definedName>
    <definedName name="Acct598">[6]FuncStudy!$F$626</definedName>
    <definedName name="Acct928RE">[6]FuncStudy!$F$749</definedName>
    <definedName name="AcctAGA">[6]FuncStudy!$F$132</definedName>
    <definedName name="AcctTS0">[6]FuncStudy!$F$1380</definedName>
    <definedName name="ActualROR">#REF!</definedName>
    <definedName name="Adjs2avg">[7]Inputs!$L$255:'[7]Inputs'!$T$505</definedName>
    <definedName name="AdjustInput">[8]Inputs!$L$3:$T$250</definedName>
    <definedName name="Adjustment">#REF!</definedName>
    <definedName name="AdjustSwitch">[8]Variables!$AH$3:$AJ$3</definedName>
    <definedName name="anscount" hidden="1">1</definedName>
    <definedName name="asa" localSheetId="5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actors">[8]UTCR!$AC$22:$AQ$108</definedName>
    <definedName name="AverageInput">[8]Inputs!$F$3:$I$1732</definedName>
    <definedName name="B1_Print">#REF!</definedName>
    <definedName name="B2_Print">#REF!</definedName>
    <definedName name="B3_Print">#REF!</definedName>
    <definedName name="Bottom">[9]Variance!#REF!</definedName>
    <definedName name="calcoutput">'[10]Calcoutput (futures)'!$B$7:$J$128</definedName>
    <definedName name="Camas" localSheetId="5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'[10]OTC Gas Quotes'!$M$2</definedName>
    <definedName name="CCG_Hier">OFFSET('[11]cost center'!$A$1,0,0,COUNTA('[11]cost center'!$A$1:$A$65536),COUNTA('[11]cost center'!$A$1:$IV$1))</definedName>
    <definedName name="cgf" localSheetId="5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>[8]Inputs!$J$1</definedName>
    <definedName name="Checksumend">[8]Inputs!$E$1</definedName>
    <definedName name="Classification">[6]FuncStudy!$Y$91</definedName>
    <definedName name="cogs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5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on">[12]Variables!$AQ$27</definedName>
    <definedName name="CONTRACTDATA">[13]MarketData!#REF!</definedName>
    <definedName name="contractsymbol">[10]Futures!$B$2:$B$500</definedName>
    <definedName name="ContractTypeDol">#REF!</definedName>
    <definedName name="ContractTypeMWh">#REF!</definedName>
    <definedName name="COSFacVal">[6]Inputs!$W$11</definedName>
    <definedName name="DATA5">[14]DS13!$E$2:$E$103</definedName>
    <definedName name="DATA6">[14]DS13!$F$2:$F$103</definedName>
    <definedName name="_xlnm.Database">[15]Invoice!#REF!</definedName>
    <definedName name="DataCheck">'[16]Base NPC'!#REF!</definedName>
    <definedName name="DataCheck_Base">#REF!</definedName>
    <definedName name="DataCheck_Delta">#REF!</definedName>
    <definedName name="DataCheck_NPC">'[17](4.2) WCA Base NPC UE-140762'!#REF!</definedName>
    <definedName name="Date">#REF!</definedName>
    <definedName name="dateTable">'[18]on off peak hours'!$C$15:$Z$15</definedName>
    <definedName name="Debt">[12]Variables!$AQ$25</definedName>
    <definedName name="DebtCost">[12]Variables!$AT$25</definedName>
    <definedName name="Demand">[19]Inputs!$D$9</definedName>
    <definedName name="Demand2">[6]Inputs!$D$10</definedName>
    <definedName name="Dis">[6]FuncStudy!$Y$90</definedName>
    <definedName name="DisFac">'[6]Func Dist Factor Table'!$A$11:$G$25</definedName>
    <definedName name="DispatchSum">"GRID Thermal Generation!R2C1:R4C2"</definedName>
    <definedName name="Dollars">'Actual NPC (Total System)'!$E$1:$FQ$211</definedName>
    <definedName name="Dollars_Wheeling">'[16]Exhibit 1'!#REF!</definedName>
    <definedName name="DollarsNameA">'Actual NPC (Total System)'!$A$1:$A$211</definedName>
    <definedName name="DollarsNameB">'Actual NPC (Total System)'!$B$1:$B$211</definedName>
    <definedName name="DollarsNameC">'Actual NPC (Total System)'!$C$1:$C$211</definedName>
    <definedName name="DUDE" localSheetId="5" hidden="1">#REF!</definedName>
    <definedName name="DUDE" hidden="1">#REF!</definedName>
    <definedName name="energy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[10]MarketData!$J$1</definedName>
    <definedName name="ExchangeMWh">'[16]Base NPC'!#REF!</definedName>
    <definedName name="extra2" localSheetId="5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5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5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5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ck">'[6]COS Factor Table'!$Q$15:$Q$136</definedName>
    <definedName name="FactorMethod">[8]Variables!$AC$2</definedName>
    <definedName name="FactSum">'[6]COS Factor Table'!$A$14:$Q$137</definedName>
    <definedName name="Fed_Funds___Bloomberg">[10]MarketData!$A$14</definedName>
    <definedName name="foo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[8]Variables!$B$28</definedName>
    <definedName name="friend" localSheetId="5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TE">OFFSET([20]FTE!$A$1,0,0,COUNTA([20]FTE!$A$1:$A$65536),12)</definedName>
    <definedName name="Func">'[6]Func Factor Table'!$A$10:$H$76</definedName>
    <definedName name="Func_Ftrs">[8]Function1149!$E$6:$P$88</definedName>
    <definedName name="Function">[6]FuncStudy!$Y$90</definedName>
    <definedName name="Gas_Forward_Price_Curve_copy_Instructions_List">'[13]Main Page'!#REF!</definedName>
    <definedName name="GrossReceipts">[8]Variables!$B$31</definedName>
    <definedName name="Header">#REF!</definedName>
    <definedName name="HenryHub___Nymex">[13]MarketData!#REF!</definedName>
    <definedName name="Hide_Rows">#REF!</definedName>
    <definedName name="Hide_Rows_Recon">#REF!</definedName>
    <definedName name="High_Plan">#REF!</definedName>
    <definedName name="HoursHoliday">'[18]on off peak hours'!$C$16:$Z$20</definedName>
    <definedName name="HROptim" localSheetId="5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[19]Inputs!$Y$11</definedName>
    <definedName name="INSERTPOINT">'[21]REX Data'!#REF!</definedName>
    <definedName name="INSERTPOINT2">'[21]REX Data'!#REF!</definedName>
    <definedName name="Interest_Rates___Bloomberg">[10]MarketData!$A$1</definedName>
    <definedName name="inventory" localSheetId="5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tem_Number">"GP Detail"</definedName>
    <definedName name="junk" localSheetId="5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5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5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5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5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5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5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[9]Variance!#REF!</definedName>
    <definedName name="LeadLag">[8]Inputs!#REF!</definedName>
    <definedName name="limcount" hidden="1">1</definedName>
    <definedName name="LinkCos">'[6]JAM Download'!$I$4</definedName>
    <definedName name="ListOffset" hidden="1">1</definedName>
    <definedName name="Low_Plan">#REF!</definedName>
    <definedName name="Macro2">[22]!Macro2</definedName>
    <definedName name="market1">'[10]OTC Gas Quotes'!$E$5</definedName>
    <definedName name="market2">'[10]OTC Gas Quotes'!$F$5</definedName>
    <definedName name="market3">'[10]OTC Gas Quotes'!$G$5</definedName>
    <definedName name="market4">'[10]OTC Gas Quotes'!$H$5</definedName>
    <definedName name="market5">'[10]OTC Gas Quotes'!$I$5</definedName>
    <definedName name="market6">'[10]OTC Gas Quotes'!$J$5</definedName>
    <definedName name="market7">'[10]OTC Gas Quotes'!$K$5</definedName>
    <definedName name="Master" localSheetId="5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D_High1">'[9]Master Data'!$A$2</definedName>
    <definedName name="MD_Low1">'[9]Master Data'!$D$29</definedName>
    <definedName name="MidC">[23]lookup!$C$98:$D$107</definedName>
    <definedName name="mmm" localSheetId="5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 localSheetId="5">#REF!</definedName>
    <definedName name="Month">'Actual NPC (Total System)'!$E$1:$FQ$1</definedName>
    <definedName name="MSPAverageInput">[7]Inputs!#REF!</definedName>
    <definedName name="MSPYearEndInput">[7]Inputs!#REF!</definedName>
    <definedName name="MWh">'Actual NPC (Total System)'!$E$214:$FQ$360</definedName>
    <definedName name="MWhNameA">'Actual NPC (Total System)'!$A$214:$A$360</definedName>
    <definedName name="MWhNameB">'Actual NPC (Total System)'!$B$214:$B$360</definedName>
    <definedName name="MWhNameC">'Actual NPC (Total System)'!$C$214:$C$360</definedName>
    <definedName name="NetToGross">[6]Inputs!$H$21</definedName>
    <definedName name="new" localSheetId="5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ymexFutures">[10]Futures!$A$2:$J$500</definedName>
    <definedName name="NymexOptions">[10]Options!$A$2:$K$3000</definedName>
    <definedName name="OFPC_Date">[24]VDOC!$O$4</definedName>
    <definedName name="OH">[6]Inputs!$D$24</definedName>
    <definedName name="OHSch10YR" localSheetId="5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5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sTable">[10]Options!$A$1:$P$3000</definedName>
    <definedName name="others" localSheetId="5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'[6]Energy Factor'!#REF!</definedName>
    <definedName name="page64">'[6]Energy Factor'!#REF!</definedName>
    <definedName name="paste.cell">'[25]1993'!#REF!</definedName>
    <definedName name="PE_Lookup">'[16]Exhibit 1'!#REF!</definedName>
    <definedName name="pete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>[8]Variables!#REF!</definedName>
    <definedName name="PostDG">[8]Variables!#REF!</definedName>
    <definedName name="PreDG">[8]Variables!#REF!</definedName>
    <definedName name="Pref">[12]Variables!$AQ$26</definedName>
    <definedName name="PrefCost">[12]Variables!$AT$26</definedName>
    <definedName name="PricingInfo" localSheetId="5" hidden="1">[26]Inputs!#REF!</definedName>
    <definedName name="PricingInfo" hidden="1">[26]Inputs!#REF!</definedName>
    <definedName name="_xlnm.Print_Area" localSheetId="3">'Actual NPC (Total System)'!$A$1:$C$360</definedName>
    <definedName name="_xlnm.Print_Area">#REF!</definedName>
    <definedName name="PSATable">[27]Hermiston!$A$32:$E$57</definedName>
    <definedName name="Purchases">[23]lookup!$C$21:$D$64</definedName>
    <definedName name="QFs">[23]lookup!$C$66:$D$96</definedName>
    <definedName name="ResourceSupplier">[8]Variables!$B$30</definedName>
    <definedName name="retail" localSheetId="5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5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5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[8]Variables!$B$29</definedName>
    <definedName name="rrr" localSheetId="5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[23]lookup!$C$3:$D$19</definedName>
    <definedName name="SAPBEXrevision" hidden="1">1</definedName>
    <definedName name="SAPBEXsysID" hidden="1">"BWP"</definedName>
    <definedName name="SAPBEXwbID" localSheetId="5" hidden="1">"44KU92Q9LH2VK4DK86GZ93AXN"</definedName>
    <definedName name="SAPBEXwbID" hidden="1">"44KU92Q9LH2VK4DK86GZ93AXN"</definedName>
    <definedName name="shapefactortable">'[10]GAS CURVE Engine'!$AW$3:$CB$34</definedName>
    <definedName name="shit" localSheetId="5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[8]Variables!$AF$32</definedName>
    <definedName name="SpecMaint" localSheetId="5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5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>[9]Variance!#REF!</definedName>
    <definedName name="ST_Top1">[9]Variance!#REF!</definedName>
    <definedName name="ST_Top2">[9]Variance!#REF!</definedName>
    <definedName name="ST_Top3">#REF!</definedName>
    <definedName name="standard1" localSheetId="5" hidden="1">{"YTD-Total",#N/A,FALSE,"Provision"}</definedName>
    <definedName name="standard1" hidden="1">{"YTD-Total",#N/A,FALSE,"Provision"}</definedName>
    <definedName name="startmonth">'[10]GAS CURVE Engine'!$N$2</definedName>
    <definedName name="startmonth1">'[10]OTC Gas Quotes'!$L$6</definedName>
    <definedName name="startmonth10">'[10]OTC Gas Quotes'!$L$15</definedName>
    <definedName name="startmonth2">'[10]OTC Gas Quotes'!$L$7</definedName>
    <definedName name="startmonth3">'[10]OTC Gas Quotes'!$L$8</definedName>
    <definedName name="startmonth4">'[10]OTC Gas Quotes'!$L$9</definedName>
    <definedName name="startmonth5">'[10]OTC Gas Quotes'!$L$10</definedName>
    <definedName name="startmonth6">'[10]OTC Gas Quotes'!$L$11</definedName>
    <definedName name="startmonth7">'[10]OTC Gas Quotes'!$L$12</definedName>
    <definedName name="startmonth8">'[10]OTC Gas Quotes'!$L$13</definedName>
    <definedName name="startmonth9">'[10]OTC Gas Quotes'!$L$14</definedName>
    <definedName name="State">[6]Inputs!$C$5</definedName>
    <definedName name="Storage">[23]lookup!$C$109:$D$126</definedName>
    <definedName name="T1_Print">#REF!</definedName>
    <definedName name="T2_Print">#REF!</definedName>
    <definedName name="T3_Print">#REF!</definedName>
    <definedName name="TargetROR">[6]Inputs!$L$6</definedName>
    <definedName name="Test_COS">'[6]Hot Sheet'!$F$120</definedName>
    <definedName name="TestPeriod">[6]Inputs!$C$6</definedName>
    <definedName name="Top">#REF!</definedName>
    <definedName name="TotalRateBase">'[6]G+T+D+R+M'!$H$58</definedName>
    <definedName name="TotTaxRate">[6]Inputs!$H$17</definedName>
    <definedName name="TRANSM_2">[28]Transm2!$A$1:$M$461:'[28]10 Yr FC'!$M$47</definedName>
    <definedName name="UAACT550SGW">[6]FuncStudy!$Y$405</definedName>
    <definedName name="UAACT554SGW">[6]FuncStudy!$Y$427</definedName>
    <definedName name="UAcct103">[6]FuncStudy!$Y$1315</definedName>
    <definedName name="UAcct105S">[6]FuncStudy!$Y$1673</definedName>
    <definedName name="UAcct105SEU">[6]FuncStudy!$Y$1677</definedName>
    <definedName name="UAcct105SGG">[6]FuncStudy!$Y$1678</definedName>
    <definedName name="UAcct105SGP1">[6]FuncStudy!$Y$1674</definedName>
    <definedName name="UAcct105SGP2">[6]FuncStudy!$Y$1676</definedName>
    <definedName name="UAcct105SGT">[6]FuncStudy!$Y$1675</definedName>
    <definedName name="UAcct1081390">[6]FuncStudy!$Y$2099</definedName>
    <definedName name="UAcct1081390Rcl">[6]FuncStudy!$Y$2098</definedName>
    <definedName name="UAcct1081399">[6]FuncStudy!$Y$2107</definedName>
    <definedName name="UAcct1081399Rcl">[6]FuncStudy!$Y$2106</definedName>
    <definedName name="UAcct108360">[6]FuncStudy!$Y$2006</definedName>
    <definedName name="UAcct108361">[6]FuncStudy!$Y$2010</definedName>
    <definedName name="UAcct108362">[6]FuncStudy!$Y$2014</definedName>
    <definedName name="UAcct108364">[6]FuncStudy!$Y$2018</definedName>
    <definedName name="UAcct108365">[6]FuncStudy!$Y$2022</definedName>
    <definedName name="UAcct108366">[6]FuncStudy!$Y$2026</definedName>
    <definedName name="UAcct108367">[6]FuncStudy!$Y$2030</definedName>
    <definedName name="UAcct108368">[6]FuncStudy!$Y$2034</definedName>
    <definedName name="UAcct108369">[6]FuncStudy!$Y$2038</definedName>
    <definedName name="UAcct108370">[6]FuncStudy!$Y$2042</definedName>
    <definedName name="UAcct108371">[6]FuncStudy!$Y$2046</definedName>
    <definedName name="UAcct108372">[6]FuncStudy!$Y$2050</definedName>
    <definedName name="UAcct108373">[6]FuncStudy!$Y$2054</definedName>
    <definedName name="UAcct108D">[6]FuncStudy!$Y$2066</definedName>
    <definedName name="UAcct108D00">[6]FuncStudy!$Y$2058</definedName>
    <definedName name="UAcct108Ds">[6]FuncStudy!$Y$2062</definedName>
    <definedName name="UAcct108Ep">[6]FuncStudy!$Y$1988</definedName>
    <definedName name="UAcct108Gpcn">[6]FuncStudy!$Y$2076</definedName>
    <definedName name="UAcct108Gps">[6]FuncStudy!$Y$2072</definedName>
    <definedName name="UAcct108Gpse">[6]FuncStudy!$Y$2078</definedName>
    <definedName name="UAcct108Gpsg">[6]FuncStudy!$Y$2075</definedName>
    <definedName name="UAcct108Gpsgp">[6]FuncStudy!$Y$2073</definedName>
    <definedName name="UAcct108Gpsgu">[6]FuncStudy!$Y$2074</definedName>
    <definedName name="UAcct108Gpso">[6]FuncStudy!$Y$2077</definedName>
    <definedName name="UACCT108GPSSGCH">[6]FuncStudy!$Y$2080</definedName>
    <definedName name="UACCT108GPSSGCT">[6]FuncStudy!$Y$2079</definedName>
    <definedName name="UAcct108Hp">[6]FuncStudy!$Y$1975</definedName>
    <definedName name="UAcct108Mp">[6]FuncStudy!$Y$2092</definedName>
    <definedName name="UAcct108Np">[6]FuncStudy!$Y$1968</definedName>
    <definedName name="UAcct108Op">[6]FuncStudy!$Y$1983</definedName>
    <definedName name="UAcct108Opsgw">[6]FuncStudy!$Y$1980</definedName>
    <definedName name="UAcct108OPSSGCT">[6]FuncStudy!$Y$1982</definedName>
    <definedName name="UAcct108Sp">[6]FuncStudy!$Y$1962</definedName>
    <definedName name="uacct108spssgch">[6]FuncStudy!$Y$1961</definedName>
    <definedName name="UAcct108Tp">[6]FuncStudy!$Y$2002</definedName>
    <definedName name="UAcct111390">[6]FuncStudy!$Y$2159</definedName>
    <definedName name="UAcct111Clg">[6]FuncStudy!$Y$2128</definedName>
    <definedName name="UAcct111Clgcn">[6]FuncStudy!$Y$2124</definedName>
    <definedName name="UAcct111Clgsop">[6]FuncStudy!$Y$2127</definedName>
    <definedName name="UAcct111Clgsou">[6]FuncStudy!$Y$2126</definedName>
    <definedName name="UAcct111Clh">[6]FuncStudy!$Y$2134</definedName>
    <definedName name="UAcct111Cls">[6]FuncStudy!$Y$2119</definedName>
    <definedName name="UAcct111Ipcn">[6]FuncStudy!$Y$2143</definedName>
    <definedName name="UAcct111Ips">[6]FuncStudy!$Y$2138</definedName>
    <definedName name="UAcct111Ipse">[6]FuncStudy!$Y$2141</definedName>
    <definedName name="UAcct111Ipsg">[6]FuncStudy!$Y$2142</definedName>
    <definedName name="UAcct111Ipsgp">[6]FuncStudy!$Y$2139</definedName>
    <definedName name="UAcct111Ipsgu">[6]FuncStudy!$Y$2140</definedName>
    <definedName name="uacct111ipso">[6]FuncStudy!$Y$2146</definedName>
    <definedName name="UACCT111IPSSGCH">[6]FuncStudy!$Y$2145</definedName>
    <definedName name="UAcct114">[6]FuncStudy!$Y$1685</definedName>
    <definedName name="UAcct120">[6]FuncStudy!$Y$1689</definedName>
    <definedName name="UAcct124">[6]FuncStudy!$Y$1694</definedName>
    <definedName name="UAcct141">[6]FuncStudy!$Y$1834</definedName>
    <definedName name="UAcct151">[6]FuncStudy!$Y$1716</definedName>
    <definedName name="uacct151ssech">[6]FuncStudy!$Y$1715</definedName>
    <definedName name="UAcct154">[6]FuncStudy!$Y$1750</definedName>
    <definedName name="uacct154ssgch">[6]FuncStudy!$Y$1749</definedName>
    <definedName name="UAcct163">[6]FuncStudy!$Y$1755</definedName>
    <definedName name="UAcct165">[6]FuncStudy!$Y$1770</definedName>
    <definedName name="UAcct165Se">[6]FuncStudy!$Y$1768</definedName>
    <definedName name="UAcct182">[6]FuncStudy!$Y$1701</definedName>
    <definedName name="UAcct18222">[6]FuncStudy!$Y$1824</definedName>
    <definedName name="UAcct182M">[6]FuncStudy!$Y$1780</definedName>
    <definedName name="UAcct182MSSGCT">[6]FuncStudy!$Y$1778</definedName>
    <definedName name="UAcct186">[6]FuncStudy!$Y$1709</definedName>
    <definedName name="UAcct1869">[6]FuncStudy!$Y$1829</definedName>
    <definedName name="UAcct186M">[6]FuncStudy!$Y$1791</definedName>
    <definedName name="UAcct186Mse">[6]FuncStudy!$Y$1788</definedName>
    <definedName name="UAcct190">[6]FuncStudy!$Y$1902</definedName>
    <definedName name="UAcct190CN">[6]FuncStudy!$Y$1891</definedName>
    <definedName name="UAcct190Dop">[6]FuncStudy!$Y$1892</definedName>
    <definedName name="UACCT190IBT">[6]FuncStudy!$Y$1894</definedName>
    <definedName name="UACCT190SSGCT">[6]FuncStudy!$Y$1901</definedName>
    <definedName name="UACCT2281">[6]FuncStudy!$Y$1847</definedName>
    <definedName name="UAcct2282">[6]FuncStudy!$Y$1851</definedName>
    <definedName name="UAcct2283">[6]FuncStudy!$Y$1855</definedName>
    <definedName name="UAcct2283S">[6]FuncStudy!$Y$1859</definedName>
    <definedName name="UAcct22842">[6]FuncStudy!$Y$1868</definedName>
    <definedName name="UAcct235">[6]FuncStudy!$Y$1843</definedName>
    <definedName name="UAcct252">[6]FuncStudy!$Y$1876</definedName>
    <definedName name="UAcct25316">[6]FuncStudy!$Y$1724</definedName>
    <definedName name="UAcct25317">[6]FuncStudy!$Y$1728</definedName>
    <definedName name="UAcct25318">[6]FuncStudy!$Y$1760</definedName>
    <definedName name="UAcct25319">[6]FuncStudy!$Y$1732</definedName>
    <definedName name="UACCT25398">[6]FuncStudy!$Y$1880</definedName>
    <definedName name="UAcct25399">[6]FuncStudy!$Y$1887</definedName>
    <definedName name="UAcct254">[6]FuncStudy!$Y$1864</definedName>
    <definedName name="UACCT254SO">[6]FuncStudy!$Y$1863</definedName>
    <definedName name="UAcct255">[6]FuncStudy!$Y$1952</definedName>
    <definedName name="UAcct281">[6]FuncStudy!$Y$1908</definedName>
    <definedName name="UAcct282">[6]FuncStudy!$Y$1926</definedName>
    <definedName name="UAcct282So">[6]FuncStudy!$Y$1914</definedName>
    <definedName name="UAcct283">[6]FuncStudy!$Y$1939</definedName>
    <definedName name="UAcct283So">[6]FuncStudy!$Y$1932</definedName>
    <definedName name="UAcct301S">[6]FuncStudy!$Y$1636</definedName>
    <definedName name="UAcct301Sg">[6]FuncStudy!$Y$1638</definedName>
    <definedName name="UAcct301So">[6]FuncStudy!$Y$1637</definedName>
    <definedName name="UAcct302S">[6]FuncStudy!$Y$1641</definedName>
    <definedName name="UAcct302Sg">[6]FuncStudy!$Y$1642</definedName>
    <definedName name="UAcct302Sgp">[6]FuncStudy!$Y$1643</definedName>
    <definedName name="UAcct302Sgu">[6]FuncStudy!$Y$1644</definedName>
    <definedName name="UAcct303Cn">[6]FuncStudy!$Y$1652</definedName>
    <definedName name="UAcct303S">[6]FuncStudy!$Y$1648</definedName>
    <definedName name="UAcct303Se">[6]FuncStudy!$Y$1651</definedName>
    <definedName name="UAcct303Sg">[6]FuncStudy!$Y$1649</definedName>
    <definedName name="UAcct303So">[6]FuncStudy!$Y$1650</definedName>
    <definedName name="UACCT303SSGCT">[6]FuncStudy!$Y$1654</definedName>
    <definedName name="UAcct310">[6]FuncStudy!$Y$1151</definedName>
    <definedName name="uacct310ssgch">[6]FuncStudy!$Y$1150</definedName>
    <definedName name="UAcct311">[6]FuncStudy!$Y$1156</definedName>
    <definedName name="uacct311ssgch">[6]FuncStudy!$Y$1155</definedName>
    <definedName name="UAcct312">[6]FuncStudy!$Y$1161</definedName>
    <definedName name="uacct312ssgch">[6]FuncStudy!$Y$1160</definedName>
    <definedName name="UAcct314">[6]FuncStudy!$Y$1166</definedName>
    <definedName name="uacct314ssgch">[6]FuncStudy!$Y$1165</definedName>
    <definedName name="UAcct315">[6]FuncStudy!$Y$1171</definedName>
    <definedName name="uacct315ssgch">[6]FuncStudy!$Y$1170</definedName>
    <definedName name="UAcct316">[6]FuncStudy!$Y$1176</definedName>
    <definedName name="uacct316ssgch">[6]FuncStudy!$Y$1175</definedName>
    <definedName name="UAcct320">[6]FuncStudy!$Y$1188</definedName>
    <definedName name="UAcct321">[6]FuncStudy!$Y$1192</definedName>
    <definedName name="UAcct322">[6]FuncStudy!$Y$1196</definedName>
    <definedName name="UAcct323">[6]FuncStudy!$Y$1200</definedName>
    <definedName name="UAcct324">[6]FuncStudy!$Y$1204</definedName>
    <definedName name="UAcct325">[6]FuncStudy!$Y$1208</definedName>
    <definedName name="UAcct33">[6]FuncStudy!$Y$131</definedName>
    <definedName name="UAcct330">[6]FuncStudy!$Y$1221</definedName>
    <definedName name="UAcct331">[6]FuncStudy!$Y$1226</definedName>
    <definedName name="UAcct332">[6]FuncStudy!$Y$1231</definedName>
    <definedName name="UAcct333">[6]FuncStudy!$Y$1236</definedName>
    <definedName name="UAcct334">[6]FuncStudy!$Y$1241</definedName>
    <definedName name="UAcct335">[6]FuncStudy!$Y$1246</definedName>
    <definedName name="UAcct336">[6]FuncStudy!$Y$1251</definedName>
    <definedName name="UAcct340">[6]FuncStudy!$Y$1266</definedName>
    <definedName name="UAcct340Sgw">[6]FuncStudy!$Y$1264</definedName>
    <definedName name="UAcct341">[6]FuncStudy!$Y$1272</definedName>
    <definedName name="UACCT341SGW">[6]FuncStudy!$Y$1270</definedName>
    <definedName name="uacct341ssgct">[6]FuncStudy!$Y$1271</definedName>
    <definedName name="UAcct342">[6]FuncStudy!$Y$1277</definedName>
    <definedName name="uacct342ssgct">[6]FuncStudy!$Y$1276</definedName>
    <definedName name="UAcct343">[6]FuncStudy!$Y$1284</definedName>
    <definedName name="UAcct343Sgw">[6]FuncStudy!$Y$1282</definedName>
    <definedName name="uacct343sscct">[6]FuncStudy!$Y$1283</definedName>
    <definedName name="UAcct344">[6]FuncStudy!$Y$1291</definedName>
    <definedName name="UACCT344SGW">[6]FuncStudy!$Y$1289</definedName>
    <definedName name="uacct344ssgct">[6]FuncStudy!$Y$1290</definedName>
    <definedName name="UAcct345">[6]FuncStudy!$Y$1297</definedName>
    <definedName name="UACCT345SGW">[6]FuncStudy!$Y$1295</definedName>
    <definedName name="uacct345ssgct">[6]FuncStudy!$Y$1296</definedName>
    <definedName name="UAcct346">[6]FuncStudy!$Y$1303</definedName>
    <definedName name="UAcct346SGW">[6]FuncStudy!$Y$1301</definedName>
    <definedName name="UAcct350">[6]FuncStudy!$Y$1323</definedName>
    <definedName name="UAcct352">[6]FuncStudy!$Y$1330</definedName>
    <definedName name="UAcct353">[6]FuncStudy!$Y$1336</definedName>
    <definedName name="UAcct354">[6]FuncStudy!$Y$1342</definedName>
    <definedName name="UAcct355">[6]FuncStudy!$Y$1348</definedName>
    <definedName name="UAcct356">[6]FuncStudy!$Y$1354</definedName>
    <definedName name="UAcct357">[6]FuncStudy!$Y$1360</definedName>
    <definedName name="UAcct358">[6]FuncStudy!$Y$1366</definedName>
    <definedName name="UAcct359">[6]FuncStudy!$Y$1372</definedName>
    <definedName name="UAcct360">[6]FuncStudy!$Y$1388</definedName>
    <definedName name="UAcct361">[6]FuncStudy!$Y$1394</definedName>
    <definedName name="UAcct362">[6]FuncStudy!$Y$1400</definedName>
    <definedName name="UAcct368">[6]FuncStudy!$Y$1434</definedName>
    <definedName name="UAcct369">[6]FuncStudy!$Y$1441</definedName>
    <definedName name="UAcct370">[6]FuncStudy!$Y$1447</definedName>
    <definedName name="UAcct372A">[6]FuncStudy!$Y$1460</definedName>
    <definedName name="UAcct372Dp">[6]FuncStudy!$Y$1458</definedName>
    <definedName name="UAcct372Ds">[6]FuncStudy!$Y$1459</definedName>
    <definedName name="UAcct373">[6]FuncStudy!$Y$1467</definedName>
    <definedName name="UAcct389Cn">[6]FuncStudy!$Y$1482</definedName>
    <definedName name="UAcct389S">[6]FuncStudy!$Y$1481</definedName>
    <definedName name="UAcct389Sg">[6]FuncStudy!$Y$1484</definedName>
    <definedName name="UAcct389Sgu">[6]FuncStudy!$Y$1483</definedName>
    <definedName name="UAcct389So">[6]FuncStudy!$Y$1485</definedName>
    <definedName name="UAcct390Cn">[6]FuncStudy!$Y$1492</definedName>
    <definedName name="UACCT390LS">[6]FuncStudy!$Y$1601</definedName>
    <definedName name="UAcct390LSG">[6]FuncStudy!$Y$1602</definedName>
    <definedName name="UAcct390LSO">[6]FuncStudy!$Y$1603</definedName>
    <definedName name="UAcct390S">[6]FuncStudy!$Y$1489</definedName>
    <definedName name="UAcct390Sgp">[6]FuncStudy!$Y$1490</definedName>
    <definedName name="UAcct390Sgu">[6]FuncStudy!$Y$1491</definedName>
    <definedName name="UAcct390Sop">[6]FuncStudy!$Y$1493</definedName>
    <definedName name="UAcct390Sou">[6]FuncStudy!$Y$1494</definedName>
    <definedName name="UAcct391Cn">[6]FuncStudy!$Y$1501</definedName>
    <definedName name="UAcct391S">[6]FuncStudy!$Y$1498</definedName>
    <definedName name="UAcct391Se">[6]FuncStudy!$Y$1503</definedName>
    <definedName name="UAcct391Sg">[6]FuncStudy!$Y$1502</definedName>
    <definedName name="UAcct391Sgp">[6]FuncStudy!$Y$1499</definedName>
    <definedName name="UAcct391Sgu">[6]FuncStudy!$Y$1500</definedName>
    <definedName name="UAcct391So">[6]FuncStudy!$Y$1504</definedName>
    <definedName name="uacct391ssgch">[6]FuncStudy!$Y$1505</definedName>
    <definedName name="UACCT391SSGCT">[6]FuncStudy!$Y$1506</definedName>
    <definedName name="UAcct392Cn">[6]FuncStudy!$Y$1513</definedName>
    <definedName name="UAcct392L">[6]FuncStudy!$Y$1611</definedName>
    <definedName name="UACCT392LRCL">[6]FuncStudy!$F$1614</definedName>
    <definedName name="UAcct392S">[6]FuncStudy!$Y$1510</definedName>
    <definedName name="UAcct392Se">[6]FuncStudy!$Y$1515</definedName>
    <definedName name="UAcct392Sg">[6]FuncStudy!$Y$1512</definedName>
    <definedName name="UAcct392Sgp">[6]FuncStudy!$Y$1516</definedName>
    <definedName name="UAcct392Sgu">[6]FuncStudy!$Y$1514</definedName>
    <definedName name="UAcct392So">[6]FuncStudy!$Y$1511</definedName>
    <definedName name="uacct392ssgch">[6]FuncStudy!$Y$1517</definedName>
    <definedName name="uacct392ssgct">[6]FuncStudy!$Y$1518</definedName>
    <definedName name="UAcct393S">[6]FuncStudy!$Y$1522</definedName>
    <definedName name="UAcct393Sg">[6]FuncStudy!$Y$1526</definedName>
    <definedName name="UAcct393Sgp">[6]FuncStudy!$Y$1523</definedName>
    <definedName name="UAcct393Sgu">[6]FuncStudy!$Y$1524</definedName>
    <definedName name="UAcct393So">[6]FuncStudy!$Y$1525</definedName>
    <definedName name="uacct393ssgct">[6]FuncStudy!$Y$1527</definedName>
    <definedName name="UAcct394S">[6]FuncStudy!$Y$1531</definedName>
    <definedName name="UAcct394Se">[6]FuncStudy!$Y$1535</definedName>
    <definedName name="UAcct394Sg">[6]FuncStudy!$Y$1536</definedName>
    <definedName name="UAcct394Sgp">[6]FuncStudy!$Y$1532</definedName>
    <definedName name="UAcct394Sgu">[6]FuncStudy!$Y$1533</definedName>
    <definedName name="UAcct394So">[6]FuncStudy!$Y$1534</definedName>
    <definedName name="UACCT394SSGCH">[6]FuncStudy!$Y$1537</definedName>
    <definedName name="UACCT394SSGCT">[6]FuncStudy!$Y$1538</definedName>
    <definedName name="UAcct395S">[6]FuncStudy!$Y$1542</definedName>
    <definedName name="UAcct395Se">[6]FuncStudy!$Y$1546</definedName>
    <definedName name="UAcct395Sg">[6]FuncStudy!$Y$1547</definedName>
    <definedName name="UAcct395Sgp">[6]FuncStudy!$Y$1543</definedName>
    <definedName name="UAcct395Sgu">[6]FuncStudy!$Y$1544</definedName>
    <definedName name="UAcct395So">[6]FuncStudy!$Y$1545</definedName>
    <definedName name="UACCT395SSGCH">[6]FuncStudy!$Y$1548</definedName>
    <definedName name="UACCT395SSGCT">[6]FuncStudy!$Y$1549</definedName>
    <definedName name="UAcct396S">[6]FuncStudy!$Y$1553</definedName>
    <definedName name="UAcct396Se">[6]FuncStudy!$Y$1558</definedName>
    <definedName name="UAcct396Sg">[6]FuncStudy!$Y$1555</definedName>
    <definedName name="UAcct396Sgp">[6]FuncStudy!$Y$1554</definedName>
    <definedName name="UAcct396Sgu">[6]FuncStudy!$Y$1557</definedName>
    <definedName name="UAcct396So">[6]FuncStudy!$Y$1556</definedName>
    <definedName name="UACCT396SSGCH">[6]FuncStudy!$Y$1560</definedName>
    <definedName name="UACCT396SSGCT">[6]FuncStudy!$Y$1559</definedName>
    <definedName name="UAcct397Cn">[6]FuncStudy!$Y$1568</definedName>
    <definedName name="UAcct397S">[6]FuncStudy!$Y$1564</definedName>
    <definedName name="UAcct397Se">[6]FuncStudy!$Y$1570</definedName>
    <definedName name="UAcct397Sg">[6]FuncStudy!$Y$1569</definedName>
    <definedName name="UAcct397Sgp">[6]FuncStudy!$Y$1565</definedName>
    <definedName name="UAcct397Sgu">[6]FuncStudy!$Y$1566</definedName>
    <definedName name="UAcct397So">[6]FuncStudy!$Y$1567</definedName>
    <definedName name="UACCT397SSGCH">[6]FuncStudy!$Y$1571</definedName>
    <definedName name="UACCT397SSGCT">[6]FuncStudy!$Y$1572</definedName>
    <definedName name="UAcct398Cn">[6]FuncStudy!$Y$1579</definedName>
    <definedName name="UAcct398S">[6]FuncStudy!$Y$1576</definedName>
    <definedName name="UAcct398Se">[6]FuncStudy!$Y$1581</definedName>
    <definedName name="UAcct398Sg">[6]FuncStudy!$Y$1582</definedName>
    <definedName name="UAcct398Sgp">[6]FuncStudy!$Y$1577</definedName>
    <definedName name="UAcct398Sgu">[6]FuncStudy!$Y$1578</definedName>
    <definedName name="UAcct398So">[6]FuncStudy!$Y$1580</definedName>
    <definedName name="UACCT398SSGCT">[6]FuncStudy!$Y$1583</definedName>
    <definedName name="UAcct399">[6]FuncStudy!$Y$1590</definedName>
    <definedName name="UAcct399G">[6]FuncStudy!$Y$1631</definedName>
    <definedName name="UAcct399L">[6]FuncStudy!$Y$1594</definedName>
    <definedName name="UAcct399Lrcl">[6]FuncStudy!$Y$1596</definedName>
    <definedName name="UAcct403360">[6]FuncStudy!$Y$808</definedName>
    <definedName name="UAcct403361">[6]FuncStudy!$Y$809</definedName>
    <definedName name="UAcct403362">[6]FuncStudy!$Y$810</definedName>
    <definedName name="UAcct403364">[6]FuncStudy!$Y$811</definedName>
    <definedName name="UAcct403365">[6]FuncStudy!$Y$812</definedName>
    <definedName name="UAcct403366">[6]FuncStudy!$Y$813</definedName>
    <definedName name="UAcct403367">[6]FuncStudy!$Y$814</definedName>
    <definedName name="UAcct403368">[6]FuncStudy!$Y$815</definedName>
    <definedName name="UAcct403369">[6]FuncStudy!$Y$816</definedName>
    <definedName name="UAcct403370">[6]FuncStudy!$Y$817</definedName>
    <definedName name="UAcct403371">[6]FuncStudy!$Y$818</definedName>
    <definedName name="UAcct403372">[6]FuncStudy!$Y$819</definedName>
    <definedName name="UAcct403373">[6]FuncStudy!$Y$820</definedName>
    <definedName name="UAcct403Ep">[6]FuncStudy!$Y$846</definedName>
    <definedName name="UAcct403Gpcn">[6]FuncStudy!$Y$828</definedName>
    <definedName name="UAcct403Gps">[6]FuncStudy!$Y$824</definedName>
    <definedName name="UAcct403Gpseu">[6]FuncStudy!$Y$827</definedName>
    <definedName name="UAcct403Gpsg">[6]FuncStudy!$Y$829</definedName>
    <definedName name="UAcct403Gpsgp">[6]FuncStudy!$Y$825</definedName>
    <definedName name="UAcct403Gpsgu">[6]FuncStudy!$Y$826</definedName>
    <definedName name="UAcct403Gpso">[6]FuncStudy!$Y$830</definedName>
    <definedName name="uacct403gpssgch">[6]FuncStudy!$Y$832</definedName>
    <definedName name="UACCT403GPSSGCT">[6]FuncStudy!$Y$831</definedName>
    <definedName name="UAcct403Gv0">[6]FuncStudy!$Y$837</definedName>
    <definedName name="UAcct403Hp">[6]FuncStudy!$Y$792</definedName>
    <definedName name="UAcct403Mp">[6]FuncStudy!$Y$841</definedName>
    <definedName name="UAcct403Np">[6]FuncStudy!$Y$787</definedName>
    <definedName name="UAcct403Op">[6]FuncStudy!$Y$799</definedName>
    <definedName name="UAcct403Opsgu">[6]FuncStudy!$Y$796</definedName>
    <definedName name="uacct403opssgct">[6]FuncStudy!$Y$797</definedName>
    <definedName name="uacct403sgw">[6]FuncStudy!$Y$798</definedName>
    <definedName name="uacct403spdgp">[6]FuncStudy!$Y$779</definedName>
    <definedName name="uacct403spdgu">[6]FuncStudy!$Y$780</definedName>
    <definedName name="uacct403spsg">[6]FuncStudy!$Y$781</definedName>
    <definedName name="uacct403ssgch">[6]FuncStudy!$Y$782</definedName>
    <definedName name="UAcct403Tp">[6]FuncStudy!$Y$805</definedName>
    <definedName name="UAcct404330">[6]FuncStudy!$Y$880</definedName>
    <definedName name="UAcct404Clg">[6]FuncStudy!$Y$857</definedName>
    <definedName name="UAcct404Clgsop">[6]FuncStudy!$Y$855</definedName>
    <definedName name="UAcct404Clgsou">[6]FuncStudy!$Y$853</definedName>
    <definedName name="UAcct404Cls">[6]FuncStudy!$Y$861</definedName>
    <definedName name="UAcct404Ipcn">[6]FuncStudy!$Y$867</definedName>
    <definedName name="UACCT404IPDGU">[6]FuncStudy!$Y$869</definedName>
    <definedName name="UAcct404Ips">[6]FuncStudy!$Y$864</definedName>
    <definedName name="UAcct404Ipse">[6]FuncStudy!$Y$865</definedName>
    <definedName name="UACCT404IPSGP">[6]FuncStudy!$Y$868</definedName>
    <definedName name="UAcct404Ipso">[6]FuncStudy!$Y$866</definedName>
    <definedName name="UACCT404IPSSGCH">[6]FuncStudy!$Y$870</definedName>
    <definedName name="UAcct404O">[6]FuncStudy!$Y$875</definedName>
    <definedName name="UAcct405">[6]FuncStudy!$Y$888</definedName>
    <definedName name="UAcct406">[6]FuncStudy!$Y$894</definedName>
    <definedName name="UAcct407">[6]FuncStudy!$Y$903</definedName>
    <definedName name="UAcct408">[6]FuncStudy!$Y$916</definedName>
    <definedName name="UAcct408S">[6]FuncStudy!$Y$908</definedName>
    <definedName name="UAcct40910FITOther">[6]FuncStudy!$Y$1135</definedName>
    <definedName name="UAcct40910FitPMI">[6]FuncStudy!$Y$1133</definedName>
    <definedName name="UAcct40910FITPTC">[6]FuncStudy!$Y$1134</definedName>
    <definedName name="UAcct40910FITSitus">[6]FuncStudy!$Y$1136</definedName>
    <definedName name="UAcct40911Dgu">[6]FuncStudy!$Y$1103</definedName>
    <definedName name="UAcct40911S">[6]FuncStudy!$Y$1101</definedName>
    <definedName name="UAcct41010">[6]FuncStudy!$Y$977</definedName>
    <definedName name="UAcct41020">[6]FuncStudy!$Y$992</definedName>
    <definedName name="UAcct41111">[6]FuncStudy!$Y$1026</definedName>
    <definedName name="UAcct41120">[6]FuncStudy!$Y$1011</definedName>
    <definedName name="UAcct41140">[6]FuncStudy!$Y$921</definedName>
    <definedName name="UAcct41141">[6]FuncStudy!$Y$926</definedName>
    <definedName name="UAcct41160">[6]FuncStudy!$Y$177</definedName>
    <definedName name="UAcct41170">[6]FuncStudy!$Y$182</definedName>
    <definedName name="UAcct4118">[6]FuncStudy!$Y$186</definedName>
    <definedName name="UAcct41181">[6]FuncStudy!$Y$189</definedName>
    <definedName name="UAcct4194">[6]FuncStudy!$Y$193</definedName>
    <definedName name="UAcct419Doth">[6]FuncStudy!$Y$957</definedName>
    <definedName name="UAcct421">[6]FuncStudy!$Y$202</definedName>
    <definedName name="UAcct4311">[6]FuncStudy!$Y$209</definedName>
    <definedName name="UAcct442Se">[6]FuncStudy!$Y$100</definedName>
    <definedName name="UAcct442Sg">[6]FuncStudy!$Y$101</definedName>
    <definedName name="UAcct447">[6]FuncStudy!$Y$125</definedName>
    <definedName name="UAcct447S">[6]FuncStudy!$Y$121</definedName>
    <definedName name="UAcct447Se">[6]FuncStudy!$Y$124</definedName>
    <definedName name="UAcct448S">[6]FuncStudy!$Y$114</definedName>
    <definedName name="UAcct448So">[6]FuncStudy!$Y$115</definedName>
    <definedName name="UAcct449">[6]FuncStudy!$Y$130</definedName>
    <definedName name="UAcct450">[6]FuncStudy!$Y$140</definedName>
    <definedName name="UAcct450S">[6]FuncStudy!$Y$138</definedName>
    <definedName name="UAcct450So">[6]FuncStudy!$Y$139</definedName>
    <definedName name="UAcct451S">[6]FuncStudy!$Y$143</definedName>
    <definedName name="UAcct451Sg">[6]FuncStudy!$Y$144</definedName>
    <definedName name="UAcct451So">[6]FuncStudy!$Y$145</definedName>
    <definedName name="UAcct453">[6]FuncStudy!$Y$150</definedName>
    <definedName name="UAcct454">[6]FuncStudy!$Y$156</definedName>
    <definedName name="UAcct454S">[6]FuncStudy!$Y$153</definedName>
    <definedName name="UAcct454Sg">[6]FuncStudy!$Y$154</definedName>
    <definedName name="UAcct454So">[6]FuncStudy!$Y$155</definedName>
    <definedName name="UAcct456">[6]FuncStudy!$Y$164</definedName>
    <definedName name="UAcct456Cn">[6]FuncStudy!$Y$160</definedName>
    <definedName name="UAcct456S">[6]FuncStudy!$Y$159</definedName>
    <definedName name="UAcct456Se">[6]FuncStudy!$Y$161</definedName>
    <definedName name="UAcct500">[6]FuncStudy!$Y$225</definedName>
    <definedName name="UACCT500SSGCH">[6]FuncStudy!$Y$224</definedName>
    <definedName name="UAcct501">[6]FuncStudy!$Y$233</definedName>
    <definedName name="UAcct501Se">[6]FuncStudy!$Y$228</definedName>
    <definedName name="UACCT501SENNPC">[6]FuncStudy!$Y$229</definedName>
    <definedName name="uacct501ssech">[6]FuncStudy!$Y$232</definedName>
    <definedName name="UACCT501SSECHNNPC">[6]FuncStudy!$Y$231</definedName>
    <definedName name="uacct501ssect">[6]FuncStudy!$Y$230</definedName>
    <definedName name="UAcct502">[6]FuncStudy!$Y$238</definedName>
    <definedName name="uacct502snpps">[6]FuncStudy!$Y$236</definedName>
    <definedName name="uacct502ssgch">[6]FuncStudy!$Y$237</definedName>
    <definedName name="UAcct503">[6]FuncStudy!$Y$243</definedName>
    <definedName name="UAcct503Se">[6]FuncStudy!$Y$241</definedName>
    <definedName name="UACCT503SENNPC">[6]FuncStudy!$Y$242</definedName>
    <definedName name="UAcct505">[6]FuncStudy!$Y$248</definedName>
    <definedName name="uacct505snpps">[6]FuncStudy!$Y$246</definedName>
    <definedName name="uacct505ssgch">[6]FuncStudy!$Y$247</definedName>
    <definedName name="UAcct506">[6]FuncStudy!$Y$254</definedName>
    <definedName name="UAcct506Se">[6]FuncStudy!$Y$252</definedName>
    <definedName name="uacct506snpps">[6]FuncStudy!$Y$251</definedName>
    <definedName name="uacct506ssgch">[6]FuncStudy!$Y$253</definedName>
    <definedName name="UAcct507">[6]FuncStudy!$Y$259</definedName>
    <definedName name="uacct507ssgch">[6]FuncStudy!$Y$258</definedName>
    <definedName name="UAcct510">[6]FuncStudy!$Y$264</definedName>
    <definedName name="uacct510ssgch">[6]FuncStudy!$Y$263</definedName>
    <definedName name="UAcct511">[6]FuncStudy!$Y$269</definedName>
    <definedName name="uacct511ssgch">[6]FuncStudy!$Y$268</definedName>
    <definedName name="UAcct512">[6]FuncStudy!$Y$274</definedName>
    <definedName name="uacct512ssgch">[6]FuncStudy!$Y$273</definedName>
    <definedName name="UAcct513">[6]FuncStudy!$Y$279</definedName>
    <definedName name="uacct513ssgch">[6]FuncStudy!$Y$278</definedName>
    <definedName name="UAcct514">[6]FuncStudy!$Y$284</definedName>
    <definedName name="uacct514ssgch">[6]FuncStudy!$Y$283</definedName>
    <definedName name="UAcct517">[6]FuncStudy!$Y$290</definedName>
    <definedName name="UAcct518">[6]FuncStudy!$Y$294</definedName>
    <definedName name="UAcct519">[6]FuncStudy!$Y$299</definedName>
    <definedName name="UAcct520">[6]FuncStudy!$Y$303</definedName>
    <definedName name="UAcct523">[6]FuncStudy!$Y$307</definedName>
    <definedName name="UAcct524">[6]FuncStudy!$Y$311</definedName>
    <definedName name="UAcct528">[6]FuncStudy!$Y$315</definedName>
    <definedName name="UAcct529">[6]FuncStudy!$Y$319</definedName>
    <definedName name="UAcct530">[6]FuncStudy!$Y$323</definedName>
    <definedName name="UAcct531">[6]FuncStudy!$Y$327</definedName>
    <definedName name="UAcct532">[6]FuncStudy!$Y$331</definedName>
    <definedName name="UAcct535">[6]FuncStudy!$Y$338</definedName>
    <definedName name="UAcct536">[6]FuncStudy!$Y$342</definedName>
    <definedName name="UAcct537">[6]FuncStudy!$Y$346</definedName>
    <definedName name="UAcct538">[6]FuncStudy!$Y$350</definedName>
    <definedName name="UAcct539">[6]FuncStudy!$Y$354</definedName>
    <definedName name="UAcct540">[6]FuncStudy!$Y$358</definedName>
    <definedName name="UAcct541">[6]FuncStudy!$Y$362</definedName>
    <definedName name="UAcct542">[6]FuncStudy!$Y$366</definedName>
    <definedName name="UAcct543">[6]FuncStudy!$Y$370</definedName>
    <definedName name="UAcct544">[6]FuncStudy!$Y$374</definedName>
    <definedName name="UAcct545">[6]FuncStudy!$Y$378</definedName>
    <definedName name="UAcct546">[6]FuncStudy!$Y$385</definedName>
    <definedName name="UAcct547Se">[6]FuncStudy!$Y$388</definedName>
    <definedName name="UACCT547SSECT">[6]FuncStudy!$Y$389</definedName>
    <definedName name="UAcct548">[6]FuncStudy!$Y$395</definedName>
    <definedName name="uacct548ssgct">[6]FuncStudy!$Y$394</definedName>
    <definedName name="UAcct549">[6]FuncStudy!$Y$400</definedName>
    <definedName name="UAcct549sg">[6]FuncStudy!$Y$398</definedName>
    <definedName name="uacct550">[6]FuncStudy!$Y$406</definedName>
    <definedName name="UACCT550sg">[6]FuncStudy!$Y$404</definedName>
    <definedName name="UAcct551">[6]FuncStudy!$Y$410</definedName>
    <definedName name="UAcct552">[6]FuncStudy!$Y$415</definedName>
    <definedName name="UAcct553">[6]FuncStudy!$Y$422</definedName>
    <definedName name="UACCT553SSGCT">[6]FuncStudy!$Y$420</definedName>
    <definedName name="UAcct554">[6]FuncStudy!$Y$428</definedName>
    <definedName name="UAcct554SSCT">[6]FuncStudy!$Y$426</definedName>
    <definedName name="uacct555dgp">[6]FuncStudy!$Y$437</definedName>
    <definedName name="UAcct555Dgu">[6]FuncStudy!$Y$434</definedName>
    <definedName name="UAcct555S">[6]FuncStudy!$Y$433</definedName>
    <definedName name="UAcct555Se">[6]FuncStudy!$Y$435</definedName>
    <definedName name="uacct555ssgp">[6]FuncStudy!$Y$436</definedName>
    <definedName name="UAcct556">[6]FuncStudy!$Y$442</definedName>
    <definedName name="UAcct557">[6]FuncStudy!$Y$451</definedName>
    <definedName name="UACCT557SSGCT">[6]FuncStudy!$Y$449</definedName>
    <definedName name="UAcct560">[6]FuncStudy!$Y$476</definedName>
    <definedName name="UAcct561">[6]FuncStudy!$Y$480</definedName>
    <definedName name="UAcct562">[6]FuncStudy!$Y$484</definedName>
    <definedName name="UAcct563">[6]FuncStudy!$Y$488</definedName>
    <definedName name="UAcct564">[6]FuncStudy!$Y$492</definedName>
    <definedName name="UAcct565">[6]FuncStudy!$Y$497</definedName>
    <definedName name="UAcct565Se">[6]FuncStudy!$Y$496</definedName>
    <definedName name="UAcct566">[6]FuncStudy!$Y$501</definedName>
    <definedName name="UAcct567">[6]FuncStudy!$Y$505</definedName>
    <definedName name="UAcct568">[6]FuncStudy!$Y$509</definedName>
    <definedName name="UAcct569">[6]FuncStudy!$Y$513</definedName>
    <definedName name="UAcct570">[6]FuncStudy!$Y$517</definedName>
    <definedName name="UAcct571">[6]FuncStudy!$Y$521</definedName>
    <definedName name="UAcct572">[6]FuncStudy!$Y$525</definedName>
    <definedName name="UAcct573">[6]FuncStudy!$Y$529</definedName>
    <definedName name="UAcct580">[6]FuncStudy!$Y$536</definedName>
    <definedName name="UAcct581">[6]FuncStudy!$Y$541</definedName>
    <definedName name="UAcct582">[6]FuncStudy!$Y$546</definedName>
    <definedName name="UAcct583">[6]FuncStudy!$Y$551</definedName>
    <definedName name="UAcct584">[6]FuncStudy!$Y$556</definedName>
    <definedName name="UAcct585">[6]FuncStudy!$Y$561</definedName>
    <definedName name="UAcct586">[6]FuncStudy!$Y$566</definedName>
    <definedName name="UAcct587">[6]FuncStudy!$Y$571</definedName>
    <definedName name="UAcct588">[6]FuncStudy!$Y$576</definedName>
    <definedName name="UAcct589">[6]FuncStudy!$Y$581</definedName>
    <definedName name="UAcct590">[6]FuncStudy!$Y$586</definedName>
    <definedName name="UAcct591">[6]FuncStudy!$Y$591</definedName>
    <definedName name="UAcct592">[6]FuncStudy!$Y$596</definedName>
    <definedName name="UAcct593">[6]FuncStudy!$Y$601</definedName>
    <definedName name="UAcct594">[6]FuncStudy!$Y$606</definedName>
    <definedName name="UAcct595">[6]FuncStudy!$Y$611</definedName>
    <definedName name="UAcct596">[6]FuncStudy!$Y$616</definedName>
    <definedName name="UAcct597">[6]FuncStudy!$Y$621</definedName>
    <definedName name="UAcct598">[6]FuncStudy!$Y$626</definedName>
    <definedName name="UAcct901">[6]FuncStudy!$Y$633</definedName>
    <definedName name="UAcct902">[6]FuncStudy!$Y$638</definedName>
    <definedName name="UAcct903">[6]FuncStudy!$Y$643</definedName>
    <definedName name="UAcct904">[6]FuncStudy!$Y$649</definedName>
    <definedName name="UAcct905">[6]FuncStudy!$Y$654</definedName>
    <definedName name="UAcct907">[6]FuncStudy!$Y$661</definedName>
    <definedName name="UAcct908">[6]FuncStudy!$Y$666</definedName>
    <definedName name="UAcct909">[6]FuncStudy!$Y$671</definedName>
    <definedName name="UAcct910">[6]FuncStudy!$Y$676</definedName>
    <definedName name="UAcct911">[6]FuncStudy!$Y$683</definedName>
    <definedName name="UAcct912">[6]FuncStudy!$Y$688</definedName>
    <definedName name="UAcct913">[6]FuncStudy!$Y$693</definedName>
    <definedName name="UAcct916">[6]FuncStudy!$Y$698</definedName>
    <definedName name="UAcct920">[6]FuncStudy!$Y$707</definedName>
    <definedName name="UAcct920Cn">[6]FuncStudy!$Y$705</definedName>
    <definedName name="UAcct921">[6]FuncStudy!$Y$713</definedName>
    <definedName name="UAcct921Cn">[6]FuncStudy!$Y$711</definedName>
    <definedName name="UAcct923">[6]FuncStudy!$Y$719</definedName>
    <definedName name="UAcct923Cn">[6]FuncStudy!$Y$717</definedName>
    <definedName name="UAcct924S">[6]FuncStudy!$Y$722</definedName>
    <definedName name="UACCT924SG">[6]FuncStudy!$Y$723</definedName>
    <definedName name="UAcct924SO">[6]FuncStudy!$Y$724</definedName>
    <definedName name="UAcct925">[6]FuncStudy!$Y$729</definedName>
    <definedName name="UAcct926">[6]FuncStudy!$Y$735</definedName>
    <definedName name="UAcct927">[6]FuncStudy!$Y$740</definedName>
    <definedName name="UAcct928">[6]FuncStudy!$Y$747</definedName>
    <definedName name="UAcct928RE">[6]FuncStudy!$Y$749</definedName>
    <definedName name="UAcct929">[6]FuncStudy!$Y$754</definedName>
    <definedName name="UACCT930cn">[6]FuncStudy!$Y$758</definedName>
    <definedName name="UAcct930S">[6]FuncStudy!$Y$757</definedName>
    <definedName name="UAcct930So">[6]FuncStudy!$Y$759</definedName>
    <definedName name="UAcct931">[6]FuncStudy!$Y$765</definedName>
    <definedName name="UAcct935">[6]FuncStudy!$Y$771</definedName>
    <definedName name="UAcctAGA">[6]FuncStudy!$Y$132</definedName>
    <definedName name="UAcctcwc">[6]FuncStudy!$Y$1798</definedName>
    <definedName name="UAcctd00">[6]FuncStudy!$Y$1471</definedName>
    <definedName name="UAcctdfad">[6]FuncStudy!$Y$214</definedName>
    <definedName name="UAcctdfap">[6]FuncStudy!$Y$212</definedName>
    <definedName name="UAcctdfat">[6]FuncStudy!$Y$213</definedName>
    <definedName name="UAcctds0">[6]FuncStudy!$Y$1475</definedName>
    <definedName name="UAcctfit">[6]FuncStudy!$Y$1142</definedName>
    <definedName name="UAcctg00">[6]FuncStudy!$Y$1623</definedName>
    <definedName name="UAccth00">[6]FuncStudy!$Y$1257</definedName>
    <definedName name="UAccti00">[6]FuncStudy!$Y$1665</definedName>
    <definedName name="UAcctn00">[6]FuncStudy!$Y$1213</definedName>
    <definedName name="UAccto00">[6]FuncStudy!$Y$1308</definedName>
    <definedName name="UAcctowc">[6]FuncStudy!$Y$1810</definedName>
    <definedName name="uacctowcssech">[6]FuncStudy!$Y$1809</definedName>
    <definedName name="UAccts00">[6]FuncStudy!$Y$1181</definedName>
    <definedName name="UAcctSchM">[6]FuncStudy!$Y$1120</definedName>
    <definedName name="UAcctsttax">[6]FuncStudy!$Y$1124</definedName>
    <definedName name="UAcctt00">[6]FuncStudy!$Y$1376</definedName>
    <definedName name="UACT553SGW">[6]FuncStudy!$Y$421</definedName>
    <definedName name="UncollectibleAccounts">[8]Variables!$B$27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[6]FuncStudy!$Y$1031</definedName>
    <definedName name="USCHMAFSE">[6]FuncStudy!$Y$1034</definedName>
    <definedName name="USCHMAFSG">[6]FuncStudy!$Y$1036</definedName>
    <definedName name="USCHMAFSNP">[6]FuncStudy!$Y$1032</definedName>
    <definedName name="USCHMAFSO">[6]FuncStudy!$Y$1033</definedName>
    <definedName name="USCHMAFTROJP">[6]FuncStudy!$Y$1035</definedName>
    <definedName name="USCHMAPBADDEBT">[6]FuncStudy!$Y$1045</definedName>
    <definedName name="USCHMAPS">[6]FuncStudy!$Y$1040</definedName>
    <definedName name="USCHMAPSE">[6]FuncStudy!$Y$1041</definedName>
    <definedName name="USCHMAPSG">[6]FuncStudy!$Y$1044</definedName>
    <definedName name="USCHMAPSNP">[6]FuncStudy!$Y$1042</definedName>
    <definedName name="USCHMAPSO">[6]FuncStudy!$Y$1043</definedName>
    <definedName name="USCHMATBADDEBT">[6]FuncStudy!$Y$1060</definedName>
    <definedName name="USCHMATCIAC">[6]FuncStudy!$Y$1051</definedName>
    <definedName name="USCHMATGPS">[6]FuncStudy!$Y$1057</definedName>
    <definedName name="USCHMATS">[6]FuncStudy!$Y$1049</definedName>
    <definedName name="USCHMATSCHMDEXP">[6]FuncStudy!$Y$1062</definedName>
    <definedName name="USCHMATSE">[6]FuncStudy!$Y$1055</definedName>
    <definedName name="USCHMATSG">[6]FuncStudy!$Y$1054</definedName>
    <definedName name="USCHMATSG2">[6]FuncStudy!$Y$1056</definedName>
    <definedName name="USCHMATSGCT">[6]FuncStudy!$Y$1050</definedName>
    <definedName name="USCHMATSNP">[6]FuncStudy!$Y$1052</definedName>
    <definedName name="USCHMATSNPD">[6]FuncStudy!$Y$1059</definedName>
    <definedName name="USCHMATSO">[6]FuncStudy!$Y$1058</definedName>
    <definedName name="USCHMATTAXDEPR">[6]FuncStudy!$Y$1061</definedName>
    <definedName name="USCHMATTROJD">[6]FuncStudy!$Y$1053</definedName>
    <definedName name="USCHMDFDGP">[6]FuncStudy!$Y$1069</definedName>
    <definedName name="USCHMDFDGU">[6]FuncStudy!$Y$1070</definedName>
    <definedName name="USCHMDFS">[6]FuncStudy!$Y$1068</definedName>
    <definedName name="USCHMDPIBT">[6]FuncStudy!$Y$1076</definedName>
    <definedName name="USCHMDPS">[6]FuncStudy!$Y$1073</definedName>
    <definedName name="USCHMDPSE">[6]FuncStudy!$Y$1074</definedName>
    <definedName name="USCHMDPSG">[6]FuncStudy!$Y$1077</definedName>
    <definedName name="USCHMDPSNP">[6]FuncStudy!$Y$1075</definedName>
    <definedName name="USCHMDPSO">[6]FuncStudy!$Y$1078</definedName>
    <definedName name="USCHMDTBADDEBT">[6]FuncStudy!$Y$1083</definedName>
    <definedName name="USCHMDTCN">[6]FuncStudy!$Y$1085</definedName>
    <definedName name="USCHMDTDGP">[6]FuncStudy!$Y$1087</definedName>
    <definedName name="USCHMDTGPS">[6]FuncStudy!$Y$1090</definedName>
    <definedName name="USCHMDTS">[6]FuncStudy!$Y$1082</definedName>
    <definedName name="USCHMDTSE">[6]FuncStudy!$Y$1088</definedName>
    <definedName name="USCHMDTSG">[6]FuncStudy!$Y$1089</definedName>
    <definedName name="USCHMDTSNP">[6]FuncStudy!$Y$1084</definedName>
    <definedName name="USCHMDTSNPD">[6]FuncStudy!$Y$1093</definedName>
    <definedName name="USCHMDTSO">[6]FuncStudy!$Y$1091</definedName>
    <definedName name="USCHMDTTAXDEPR">[6]FuncStudy!$Y$1092</definedName>
    <definedName name="USCHMDTTROJD">[6]FuncStudy!$Y$1086</definedName>
    <definedName name="USYieldCurves">'[10]Calcoutput (futures)'!$B$4:$C$124</definedName>
    <definedName name="Version">#REF!</definedName>
    <definedName name="w" localSheetId="5" hidden="1">[29]Inputs!#REF!</definedName>
    <definedName name="w" hidden="1">[29]Inputs!#REF!</definedName>
    <definedName name="WinterPeak">'[30]Load Data'!$D$9:$H$12,'[30]Load Data'!$D$20:$H$22</definedName>
    <definedName name="Workforce_Data">OFFSET([31]Workforce!$A$1,0,0,COUNTA([31]Workforce!$A$1:$A$65536),COUNTA([31]Workforce!$A$1:$IV$1))</definedName>
    <definedName name="wrn.1996._.Hydro._.5._.Year._.Forecast._.Budget." localSheetId="5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5" hidden="1">{"Page 3.4.1",#N/A,FALSE,"Totals";"Page 3.4.2",#N/A,FALSE,"Totals"}</definedName>
    <definedName name="wrn.Adj._.Back_Up." hidden="1">{"Page 3.4.1",#N/A,FALSE,"Totals";"Page 3.4.2",#N/A,FALSE,"Totals"}</definedName>
    <definedName name="wrn.ALL." localSheetId="5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5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5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5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5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BUS._.RPT." localSheetId="5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5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5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5" hidden="1">{#N/A,#N/A,TRUE,"Cover";#N/A,#N/A,TRUE,"Contents"}</definedName>
    <definedName name="wrn.Cover." hidden="1">{#N/A,#N/A,TRUE,"Cover";#N/A,#N/A,TRUE,"Contents"}</definedName>
    <definedName name="wrn.CoverContents." localSheetId="5" hidden="1">{#N/A,#N/A,FALSE,"Cover";#N/A,#N/A,FALSE,"Contents"}</definedName>
    <definedName name="wrn.CoverContents." hidden="1">{#N/A,#N/A,FALSE,"Cover";#N/A,#N/A,FALSE,"Contents"}</definedName>
    <definedName name="wrn.El._.Paso._.Offshore." localSheetId="5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localSheetId="5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5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5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5" hidden="1">{"FullView",#N/A,FALSE,"Consltd-For contngcy"}</definedName>
    <definedName name="wrn.Full._.View." hidden="1">{"FullView",#N/A,FALSE,"Consltd-For contngcy"}</definedName>
    <definedName name="wrn.GLReport." localSheetId="5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5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localSheetId="5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5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5" hidden="1">{"Open issues Only",#N/A,FALSE,"TIMELINE"}</definedName>
    <definedName name="wrn.Open._.Issues._.Only." hidden="1">{"Open issues Only",#N/A,FALSE,"TIMELINE"}</definedName>
    <definedName name="wrn.OR._.Carrying._.Charge._.JV." localSheetId="5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5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5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5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5" hidden="1">{"PFS recon view",#N/A,FALSE,"Hyperion Proof"}</definedName>
    <definedName name="wrn.PFSreconview." hidden="1">{"PFS recon view",#N/A,FALSE,"Hyperion Proof"}</definedName>
    <definedName name="wrn.PGHCreconview." localSheetId="5" hidden="1">{"PGHC recon view",#N/A,FALSE,"Hyperion Proof"}</definedName>
    <definedName name="wrn.PGHCreconview." hidden="1">{"PGHC recon view",#N/A,FALSE,"Hyperion Proof"}</definedName>
    <definedName name="wrn.PHI._.all._.other._.months." localSheetId="5" hidden="1">{#N/A,#N/A,FALSE,"PHI MTD";#N/A,#N/A,FALSE,"PHI YTD"}</definedName>
    <definedName name="wrn.PHI._.all._.other._.months." hidden="1">{#N/A,#N/A,FALSE,"PHI MTD";#N/A,#N/A,FALSE,"PHI YTD"}</definedName>
    <definedName name="wrn.PHI._.only." localSheetId="5" hidden="1">{#N/A,#N/A,FALSE,"PHI"}</definedName>
    <definedName name="wrn.PHI._.only." hidden="1">{#N/A,#N/A,FALSE,"PHI"}</definedName>
    <definedName name="wrn.PHI._.Sept._.Dec._.March." localSheetId="5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5" hidden="1">{"PPM Co Code View",#N/A,FALSE,"Comp Codes"}</definedName>
    <definedName name="wrn.PPMCoCodeView." hidden="1">{"PPM Co Code View",#N/A,FALSE,"Comp Codes"}</definedName>
    <definedName name="wrn.PPMreconview." localSheetId="5" hidden="1">{"PPM Recon View",#N/A,FALSE,"Hyperion Proof"}</definedName>
    <definedName name="wrn.PPMreconview." hidden="1">{"PPM Recon View",#N/A,FALSE,"Hyperion Proof"}</definedName>
    <definedName name="wrn.print._.reports.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5" hidden="1">{"DATA_SET",#N/A,FALSE,"HOURLY SPREAD"}</definedName>
    <definedName name="wrn.PRINT._.SOURCE._.DATA." hidden="1">{"DATA_SET",#N/A,FALSE,"HOURLY SPREAD"}</definedName>
    <definedName name="wrn.PrintHistory." localSheetId="5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5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5" hidden="1">{"Electric Only",#N/A,FALSE,"Hyperion Proof"}</definedName>
    <definedName name="wrn.ProofElectricOnly." hidden="1">{"Electric Only",#N/A,FALSE,"Hyperion Proof"}</definedName>
    <definedName name="wrn.ProofTotal." localSheetId="5" hidden="1">{"Proof Total",#N/A,FALSE,"Hyperion Proof"}</definedName>
    <definedName name="wrn.ProofTotal." hidden="1">{"Proof Total",#N/A,FALSE,"Hyperion Proof"}</definedName>
    <definedName name="wrn.Reformat._.only." localSheetId="5" hidden="1">{#N/A,#N/A,FALSE,"Dec 1999 mapping"}</definedName>
    <definedName name="wrn.Reformat._.only." hidden="1">{#N/A,#N/A,FALSE,"Dec 1999 mapping"}</definedName>
    <definedName name="wrn.SALES._.VAR._.95._.BUDGET." localSheetId="5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5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5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5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5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5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5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5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5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5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5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5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5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5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5" hidden="1">{"YTD-Total",#N/A,FALSE,"Provision"}</definedName>
    <definedName name="wrn.Standard." hidden="1">{"YTD-Total",#N/A,FALSE,"Provision"}</definedName>
    <definedName name="wrn.Standard._.NonUtility._.Only." localSheetId="5" hidden="1">{"YTD-NonUtility",#N/A,FALSE,"Prov NonUtility"}</definedName>
    <definedName name="wrn.Standard._.NonUtility._.Only." hidden="1">{"YTD-NonUtility",#N/A,FALSE,"Prov NonUtility"}</definedName>
    <definedName name="wrn.Standard._.Utility._.Only." localSheetId="5" hidden="1">{"YTD-Utility",#N/A,FALSE,"Prov Utility"}</definedName>
    <definedName name="wrn.Standard._.Utility._.Only." hidden="1">{"YTD-Utility",#N/A,FALSE,"Prov Utility"}</definedName>
    <definedName name="wrn.Summary." localSheetId="5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5" hidden="1">{#N/A,#N/A,FALSE,"Consltd-For contngcy"}</definedName>
    <definedName name="wrn.Summary._.View." hidden="1">{#N/A,#N/A,FALSE,"Consltd-For contngcy"}</definedName>
    <definedName name="wrn.Total._.Summary." localSheetId="5" hidden="1">{"Total Summary",#N/A,FALSE,"Summary"}</definedName>
    <definedName name="wrn.Total._.Summary." hidden="1">{"Total Summary",#N/A,FALSE,"Summary"}</definedName>
    <definedName name="wrn.UK._.Conversion._.Only." localSheetId="5" hidden="1">{#N/A,#N/A,FALSE,"Dec 1999 UK Continuing Ops"}</definedName>
    <definedName name="wrn.UK._.Conversion._.Only." hidden="1">{#N/A,#N/A,FALSE,"Dec 1999 UK Continuing Ops"}</definedName>
    <definedName name="wrn.YearEnd." localSheetId="5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5" hidden="1">#REF!</definedName>
    <definedName name="y" hidden="1">'[32]DSM Output'!$B$21:$B$23</definedName>
    <definedName name="YearEndFactors">[8]UTCR!$G$22:$U$108</definedName>
    <definedName name="YearEndInput">[8]Inputs!$A$3:$D$1681</definedName>
    <definedName name="yesterdayscurves">'[10]Calcoutput (futures)'!$L$7:$T$128</definedName>
    <definedName name="z" localSheetId="5" hidden="1">#REF!</definedName>
    <definedName name="z" hidden="1">'[33]DSM Output'!$G$21:$G$23</definedName>
    <definedName name="Z_01844156_6462_4A28_9785_1A86F4D0C834_.wvu.PrintTitles" localSheetId="5" hidden="1">#REF!</definedName>
    <definedName name="Z_01844156_6462_4A28_9785_1A86F4D0C834_.wvu.PrintTitles" hidden="1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3" i="2" l="1"/>
  <c r="I303" i="2"/>
  <c r="J303" i="2"/>
  <c r="K303" i="2"/>
  <c r="L303" i="2"/>
  <c r="M303" i="2"/>
  <c r="N303" i="2"/>
  <c r="O303" i="2"/>
  <c r="P303" i="2"/>
  <c r="Q303" i="2"/>
  <c r="R303" i="2"/>
  <c r="G303" i="2"/>
  <c r="H136" i="2"/>
  <c r="I136" i="2"/>
  <c r="J136" i="2"/>
  <c r="K136" i="2"/>
  <c r="L136" i="2"/>
  <c r="M136" i="2"/>
  <c r="N136" i="2"/>
  <c r="O136" i="2"/>
  <c r="P136" i="2"/>
  <c r="Q136" i="2"/>
  <c r="R136" i="2"/>
  <c r="G136" i="2"/>
  <c r="D12" i="18" l="1"/>
  <c r="E12" i="18"/>
  <c r="F12" i="18"/>
  <c r="G12" i="18"/>
  <c r="H12" i="18"/>
  <c r="I12" i="18"/>
  <c r="J12" i="18"/>
  <c r="K12" i="18"/>
  <c r="L12" i="18"/>
  <c r="M12" i="18"/>
  <c r="N12" i="18"/>
  <c r="P11" i="18"/>
  <c r="P10" i="18"/>
  <c r="C12" i="18" l="1"/>
  <c r="P12" i="18" l="1"/>
  <c r="K6" i="18" l="1"/>
  <c r="G6" i="18"/>
  <c r="M6" i="18"/>
  <c r="I6" i="18"/>
  <c r="E6" i="18"/>
  <c r="P5" i="18"/>
  <c r="L6" i="18"/>
  <c r="H6" i="18"/>
  <c r="D6" i="18"/>
  <c r="P4" i="18"/>
  <c r="N6" i="18"/>
  <c r="J6" i="18"/>
  <c r="F6" i="18"/>
  <c r="C6" i="18"/>
  <c r="P6" i="18" l="1"/>
  <c r="N13" i="18" l="1"/>
  <c r="M13" i="18"/>
  <c r="L13" i="18"/>
  <c r="K13" i="18"/>
  <c r="J13" i="18"/>
  <c r="I13" i="18"/>
  <c r="H13" i="18"/>
  <c r="G13" i="18"/>
  <c r="F13" i="18"/>
  <c r="E13" i="18"/>
  <c r="D13" i="18"/>
  <c r="C13" i="18"/>
  <c r="P175" i="2" l="1"/>
  <c r="Q175" i="2"/>
  <c r="R175" i="2"/>
  <c r="O175" i="2" l="1"/>
  <c r="N175" i="2"/>
  <c r="M175" i="2"/>
  <c r="M43" i="19" l="1"/>
  <c r="M44" i="19"/>
  <c r="M45" i="19"/>
  <c r="M46" i="19"/>
  <c r="M47" i="19"/>
  <c r="M48" i="19"/>
  <c r="M49" i="19"/>
  <c r="M50" i="19"/>
  <c r="M51" i="19"/>
  <c r="M52" i="19"/>
  <c r="M53" i="19"/>
  <c r="B43" i="19"/>
  <c r="B44" i="19"/>
  <c r="B45" i="19"/>
  <c r="B46" i="19"/>
  <c r="B47" i="19"/>
  <c r="B48" i="19"/>
  <c r="B49" i="19"/>
  <c r="B50" i="19"/>
  <c r="B51" i="19"/>
  <c r="B52" i="19"/>
  <c r="B53" i="19"/>
  <c r="B42" i="19"/>
  <c r="M42" i="19"/>
  <c r="L175" i="2" l="1"/>
  <c r="K175" i="2"/>
  <c r="J175" i="2"/>
  <c r="I175" i="2"/>
  <c r="H175" i="2"/>
  <c r="G175" i="2"/>
  <c r="R175" i="17" l="1"/>
  <c r="Q175" i="17"/>
  <c r="P175" i="17"/>
  <c r="O175" i="17"/>
  <c r="N175" i="17"/>
  <c r="M175" i="17"/>
  <c r="L175" i="17"/>
  <c r="K175" i="17"/>
  <c r="J175" i="17"/>
  <c r="I175" i="17"/>
  <c r="H175" i="17"/>
  <c r="G175" i="17"/>
  <c r="E323" i="2" l="1"/>
  <c r="E322" i="2"/>
  <c r="E321" i="2"/>
  <c r="E319" i="2"/>
  <c r="E318" i="2"/>
  <c r="E317" i="2"/>
  <c r="E311" i="2"/>
  <c r="E310" i="2"/>
  <c r="E308" i="2"/>
  <c r="E307" i="2"/>
  <c r="E306" i="2"/>
  <c r="E305" i="2"/>
  <c r="E304" i="2"/>
  <c r="E302" i="2"/>
  <c r="E283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14" i="2"/>
  <c r="E213" i="2"/>
  <c r="E207" i="2"/>
  <c r="E204" i="2"/>
  <c r="E203" i="2"/>
  <c r="E202" i="2"/>
  <c r="E197" i="2"/>
  <c r="E180" i="2"/>
  <c r="E179" i="2"/>
  <c r="E82" i="2"/>
  <c r="E81" i="2"/>
  <c r="E80" i="2"/>
  <c r="E156" i="2"/>
  <c r="E155" i="2"/>
  <c r="E154" i="2"/>
  <c r="E152" i="2"/>
  <c r="E151" i="2"/>
  <c r="E150" i="2"/>
  <c r="E144" i="2"/>
  <c r="E143" i="2"/>
  <c r="E141" i="2"/>
  <c r="E140" i="2"/>
  <c r="E139" i="2"/>
  <c r="E138" i="2"/>
  <c r="E137" i="2"/>
  <c r="E135" i="2"/>
  <c r="E111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42" i="2" l="1"/>
  <c r="E41" i="2"/>
  <c r="E35" i="2"/>
  <c r="E32" i="2"/>
  <c r="E31" i="2"/>
  <c r="E30" i="2"/>
  <c r="E25" i="2"/>
  <c r="E10" i="2"/>
  <c r="E9" i="2"/>
  <c r="Q58" i="19" l="1"/>
  <c r="S37" i="19" l="1"/>
  <c r="W37" i="19"/>
  <c r="V54" i="19"/>
  <c r="Y25" i="19"/>
  <c r="Y29" i="19"/>
  <c r="R54" i="19"/>
  <c r="P54" i="19"/>
  <c r="T54" i="19"/>
  <c r="Y46" i="19"/>
  <c r="Y50" i="19"/>
  <c r="Q37" i="19"/>
  <c r="U37" i="19"/>
  <c r="P37" i="19"/>
  <c r="T37" i="19"/>
  <c r="Y30" i="19"/>
  <c r="Y34" i="19"/>
  <c r="Q54" i="19"/>
  <c r="U54" i="19"/>
  <c r="Y45" i="19"/>
  <c r="Y49" i="19"/>
  <c r="Y53" i="19"/>
  <c r="R37" i="19"/>
  <c r="V37" i="19"/>
  <c r="Y27" i="19"/>
  <c r="Y31" i="19"/>
  <c r="Y33" i="19"/>
  <c r="Y35" i="19"/>
  <c r="Y44" i="19"/>
  <c r="Y48" i="19"/>
  <c r="Y52" i="19"/>
  <c r="Y28" i="19"/>
  <c r="Y32" i="19"/>
  <c r="Y36" i="19"/>
  <c r="S54" i="19"/>
  <c r="W54" i="19"/>
  <c r="Y43" i="19"/>
  <c r="Y47" i="19"/>
  <c r="Y51" i="19"/>
  <c r="Y26" i="19"/>
  <c r="Y42" i="19"/>
  <c r="Y54" i="19" l="1"/>
  <c r="Y37" i="19"/>
  <c r="U16" i="19" s="1"/>
  <c r="S16" i="19" l="1"/>
  <c r="S17" i="19" s="1"/>
  <c r="V16" i="19"/>
  <c r="V17" i="19" s="1"/>
  <c r="U17" i="19"/>
  <c r="T16" i="19"/>
  <c r="T17" i="19" s="1"/>
  <c r="P16" i="19"/>
  <c r="R16" i="19"/>
  <c r="Q16" i="19"/>
  <c r="Q17" i="19" s="1"/>
  <c r="R17" i="19" l="1"/>
  <c r="B5" i="19" s="1"/>
  <c r="B4" i="19"/>
  <c r="P17" i="19"/>
  <c r="W16" i="19"/>
  <c r="W17" i="19" l="1"/>
  <c r="E297" i="2"/>
  <c r="E353" i="2"/>
  <c r="E349" i="2"/>
  <c r="E345" i="2"/>
  <c r="E341" i="2"/>
  <c r="E337" i="2"/>
  <c r="E293" i="2"/>
  <c r="E285" i="2"/>
  <c r="E223" i="2"/>
  <c r="E211" i="2"/>
  <c r="E199" i="2"/>
  <c r="E185" i="2"/>
  <c r="E120" i="2"/>
  <c r="E112" i="2"/>
  <c r="E216" i="2"/>
  <c r="E352" i="2"/>
  <c r="E348" i="2"/>
  <c r="E344" i="2"/>
  <c r="E340" i="2"/>
  <c r="E336" i="2"/>
  <c r="E292" i="2"/>
  <c r="E284" i="2"/>
  <c r="E222" i="2"/>
  <c r="E218" i="2"/>
  <c r="E210" i="2"/>
  <c r="E206" i="2"/>
  <c r="E198" i="2"/>
  <c r="E119" i="2"/>
  <c r="E351" i="2"/>
  <c r="E347" i="2"/>
  <c r="E343" i="2"/>
  <c r="E339" i="2"/>
  <c r="E335" i="2"/>
  <c r="E291" i="2"/>
  <c r="E221" i="2"/>
  <c r="E217" i="2"/>
  <c r="E209" i="2"/>
  <c r="E201" i="2"/>
  <c r="E129" i="2"/>
  <c r="E114" i="2"/>
  <c r="E350" i="2"/>
  <c r="E346" i="2"/>
  <c r="E342" i="2"/>
  <c r="E338" i="2"/>
  <c r="E286" i="2"/>
  <c r="E212" i="2"/>
  <c r="E208" i="2"/>
  <c r="E200" i="2"/>
  <c r="E186" i="2"/>
  <c r="E121" i="2"/>
  <c r="E113" i="2"/>
  <c r="E46" i="2"/>
  <c r="E49" i="2"/>
  <c r="E45" i="2"/>
  <c r="E37" i="2"/>
  <c r="E29" i="2"/>
  <c r="E44" i="2"/>
  <c r="E40" i="2"/>
  <c r="E36" i="2"/>
  <c r="E28" i="2"/>
  <c r="E16" i="2"/>
  <c r="E51" i="2"/>
  <c r="E39" i="2"/>
  <c r="E27" i="2"/>
  <c r="E15" i="2"/>
  <c r="E50" i="2"/>
  <c r="E38" i="2"/>
  <c r="E34" i="2"/>
  <c r="E26" i="2"/>
  <c r="E329" i="2"/>
  <c r="E275" i="2"/>
  <c r="E219" i="2"/>
  <c r="E215" i="2"/>
  <c r="E328" i="2"/>
  <c r="E130" i="2"/>
  <c r="E205" i="2"/>
  <c r="E161" i="2"/>
  <c r="E104" i="2"/>
  <c r="E334" i="2"/>
  <c r="E276" i="2"/>
  <c r="E220" i="2"/>
  <c r="E103" i="2"/>
  <c r="E33" i="2"/>
  <c r="E48" i="2"/>
  <c r="E47" i="2"/>
  <c r="E43" i="2"/>
  <c r="I36" i="19"/>
  <c r="I35" i="19"/>
  <c r="I33" i="19"/>
  <c r="I32" i="19"/>
  <c r="I31" i="19"/>
  <c r="I30" i="19"/>
  <c r="I29" i="19"/>
  <c r="I26" i="19"/>
  <c r="F58" i="19"/>
  <c r="F37" i="19"/>
  <c r="G37" i="19"/>
  <c r="I34" i="19" l="1"/>
  <c r="E37" i="19"/>
  <c r="I51" i="19"/>
  <c r="I47" i="19"/>
  <c r="G54" i="19"/>
  <c r="I44" i="19"/>
  <c r="I43" i="19"/>
  <c r="I53" i="19"/>
  <c r="I45" i="19"/>
  <c r="I48" i="19"/>
  <c r="I50" i="19"/>
  <c r="E54" i="19"/>
  <c r="F54" i="19"/>
  <c r="I46" i="19"/>
  <c r="I49" i="19"/>
  <c r="I52" i="19"/>
  <c r="I27" i="19"/>
  <c r="I42" i="19"/>
  <c r="I28" i="19"/>
  <c r="I25" i="19"/>
  <c r="I54" i="19" l="1"/>
  <c r="I37" i="19"/>
  <c r="E16" i="19" s="1"/>
  <c r="G16" i="19" l="1"/>
  <c r="F16" i="19"/>
  <c r="F17" i="19" s="1"/>
  <c r="E17" i="19"/>
  <c r="G17" i="19" l="1"/>
  <c r="B7" i="19" s="1"/>
  <c r="B6" i="19"/>
  <c r="I16" i="19"/>
  <c r="G199" i="2"/>
  <c r="G199" i="17" s="1"/>
  <c r="G200" i="2"/>
  <c r="G200" i="17" s="1"/>
  <c r="G26" i="2"/>
  <c r="G27" i="2"/>
  <c r="G27" i="17" s="1"/>
  <c r="G293" i="2"/>
  <c r="G293" i="17" s="1"/>
  <c r="G292" i="2"/>
  <c r="G292" i="17" s="1"/>
  <c r="G249" i="2"/>
  <c r="G249" i="17" s="1"/>
  <c r="G248" i="2"/>
  <c r="G248" i="17" s="1"/>
  <c r="G247" i="2"/>
  <c r="G247" i="17" s="1"/>
  <c r="G223" i="2"/>
  <c r="G223" i="17" s="1"/>
  <c r="G222" i="2"/>
  <c r="G222" i="17" s="1"/>
  <c r="G221" i="2"/>
  <c r="G221" i="17" s="1"/>
  <c r="G220" i="2"/>
  <c r="G220" i="17" s="1"/>
  <c r="G219" i="2"/>
  <c r="G219" i="17" s="1"/>
  <c r="G218" i="2"/>
  <c r="G218" i="17" s="1"/>
  <c r="G217" i="2"/>
  <c r="G217" i="17" s="1"/>
  <c r="G216" i="2"/>
  <c r="G216" i="17" s="1"/>
  <c r="G215" i="2"/>
  <c r="G215" i="17" s="1"/>
  <c r="G214" i="2"/>
  <c r="G214" i="17" s="1"/>
  <c r="G213" i="2"/>
  <c r="G213" i="17" s="1"/>
  <c r="G212" i="2"/>
  <c r="G212" i="17" s="1"/>
  <c r="G211" i="2"/>
  <c r="G211" i="17" s="1"/>
  <c r="G210" i="2"/>
  <c r="G210" i="17" s="1"/>
  <c r="G209" i="2"/>
  <c r="G209" i="17" s="1"/>
  <c r="G208" i="2"/>
  <c r="G208" i="17" s="1"/>
  <c r="G207" i="2"/>
  <c r="G207" i="17" s="1"/>
  <c r="G206" i="2"/>
  <c r="G206" i="17" s="1"/>
  <c r="G205" i="2"/>
  <c r="G205" i="17" s="1"/>
  <c r="G204" i="2"/>
  <c r="G204" i="17" s="1"/>
  <c r="G203" i="2"/>
  <c r="G203" i="17" s="1"/>
  <c r="G202" i="2"/>
  <c r="G202" i="17" s="1"/>
  <c r="G201" i="2"/>
  <c r="G201" i="17" s="1"/>
  <c r="G198" i="2"/>
  <c r="G198" i="17" s="1"/>
  <c r="G121" i="2"/>
  <c r="G121" i="17" s="1"/>
  <c r="G120" i="2"/>
  <c r="G120" i="17" s="1"/>
  <c r="G82" i="2"/>
  <c r="G82" i="17" s="1"/>
  <c r="G81" i="2"/>
  <c r="G81" i="17" s="1"/>
  <c r="G80" i="2"/>
  <c r="G80" i="17" s="1"/>
  <c r="G31" i="2"/>
  <c r="G31" i="17" s="1"/>
  <c r="G30" i="2"/>
  <c r="G30" i="17" s="1"/>
  <c r="G29" i="2"/>
  <c r="G29" i="17" s="1"/>
  <c r="G28" i="2"/>
  <c r="G28" i="17" s="1"/>
  <c r="I17" i="19" l="1"/>
  <c r="E309" i="2"/>
  <c r="E320" i="2"/>
  <c r="E316" i="2"/>
  <c r="E142" i="2"/>
  <c r="E303" i="2"/>
  <c r="E153" i="2"/>
  <c r="E149" i="2"/>
  <c r="E136" i="2"/>
  <c r="G338" i="2" l="1"/>
  <c r="G338" i="17" s="1"/>
  <c r="G339" i="2"/>
  <c r="G339" i="17" s="1"/>
  <c r="G340" i="2"/>
  <c r="G340" i="17" s="1"/>
  <c r="G341" i="2"/>
  <c r="G341" i="17" s="1"/>
  <c r="G342" i="2"/>
  <c r="G342" i="17" s="1"/>
  <c r="E355" i="1" l="1"/>
  <c r="G310" i="2" l="1"/>
  <c r="G310" i="17" s="1"/>
  <c r="G38" i="2"/>
  <c r="G38" i="17" s="1"/>
  <c r="G32" i="2"/>
  <c r="G32" i="17" s="1"/>
  <c r="G26" i="17"/>
  <c r="G322" i="2" l="1"/>
  <c r="G322" i="17" s="1"/>
  <c r="G323" i="2"/>
  <c r="G323" i="17" s="1"/>
  <c r="G47" i="2" l="1"/>
  <c r="G47" i="17" s="1"/>
  <c r="G260" i="2" l="1"/>
  <c r="G260" i="17" s="1"/>
  <c r="G88" i="2" l="1"/>
  <c r="G88" i="17" s="1"/>
  <c r="G261" i="2"/>
  <c r="G261" i="17" s="1"/>
  <c r="G89" i="2"/>
  <c r="G89" i="17" s="1"/>
  <c r="G262" i="2" l="1"/>
  <c r="G262" i="17" s="1"/>
  <c r="G90" i="2"/>
  <c r="G90" i="17" s="1"/>
  <c r="F3" i="1" l="1"/>
  <c r="H199" i="2" l="1"/>
  <c r="H199" i="17" s="1"/>
  <c r="H200" i="2"/>
  <c r="H200" i="17" s="1"/>
  <c r="H27" i="2"/>
  <c r="H27" i="17" s="1"/>
  <c r="H26" i="2"/>
  <c r="H293" i="2"/>
  <c r="H293" i="17" s="1"/>
  <c r="H292" i="2"/>
  <c r="H292" i="17" s="1"/>
  <c r="H249" i="2"/>
  <c r="H249" i="17" s="1"/>
  <c r="H248" i="2"/>
  <c r="H248" i="17" s="1"/>
  <c r="H247" i="2"/>
  <c r="H247" i="17" s="1"/>
  <c r="H220" i="2"/>
  <c r="H220" i="17" s="1"/>
  <c r="H216" i="2"/>
  <c r="H216" i="17" s="1"/>
  <c r="H212" i="2"/>
  <c r="H212" i="17" s="1"/>
  <c r="H208" i="2"/>
  <c r="H208" i="17" s="1"/>
  <c r="H204" i="2"/>
  <c r="H204" i="17" s="1"/>
  <c r="H198" i="2"/>
  <c r="H198" i="17" s="1"/>
  <c r="H120" i="2"/>
  <c r="H120" i="17" s="1"/>
  <c r="H221" i="2"/>
  <c r="H221" i="17" s="1"/>
  <c r="H217" i="2"/>
  <c r="H217" i="17" s="1"/>
  <c r="H213" i="2"/>
  <c r="H213" i="17" s="1"/>
  <c r="H209" i="2"/>
  <c r="H209" i="17" s="1"/>
  <c r="H205" i="2"/>
  <c r="H205" i="17" s="1"/>
  <c r="H201" i="2"/>
  <c r="H201" i="17" s="1"/>
  <c r="H121" i="2"/>
  <c r="H121" i="17" s="1"/>
  <c r="H223" i="2"/>
  <c r="H223" i="17" s="1"/>
  <c r="H219" i="2"/>
  <c r="H219" i="17" s="1"/>
  <c r="H211" i="2"/>
  <c r="H211" i="17" s="1"/>
  <c r="H207" i="2"/>
  <c r="H207" i="17" s="1"/>
  <c r="H203" i="2"/>
  <c r="H203" i="17" s="1"/>
  <c r="H90" i="2"/>
  <c r="H90" i="17" s="1"/>
  <c r="H82" i="2"/>
  <c r="H82" i="17" s="1"/>
  <c r="H81" i="2"/>
  <c r="H81" i="17" s="1"/>
  <c r="H80" i="2"/>
  <c r="H80" i="17" s="1"/>
  <c r="H47" i="2"/>
  <c r="H47" i="17" s="1"/>
  <c r="H31" i="2"/>
  <c r="H31" i="17" s="1"/>
  <c r="H30" i="2"/>
  <c r="H30" i="17" s="1"/>
  <c r="H29" i="2"/>
  <c r="H29" i="17" s="1"/>
  <c r="H28" i="2"/>
  <c r="H28" i="17" s="1"/>
  <c r="H222" i="2"/>
  <c r="H222" i="17" s="1"/>
  <c r="H218" i="2"/>
  <c r="H218" i="17" s="1"/>
  <c r="H214" i="2"/>
  <c r="H214" i="17" s="1"/>
  <c r="H210" i="2"/>
  <c r="H210" i="17" s="1"/>
  <c r="H206" i="2"/>
  <c r="H206" i="17" s="1"/>
  <c r="H202" i="2"/>
  <c r="H202" i="17" s="1"/>
  <c r="H215" i="2"/>
  <c r="H215" i="17" s="1"/>
  <c r="H38" i="2"/>
  <c r="H38" i="17" s="1"/>
  <c r="H323" i="2"/>
  <c r="H88" i="2"/>
  <c r="H88" i="17" s="1"/>
  <c r="H89" i="2"/>
  <c r="H89" i="17" s="1"/>
  <c r="G3" i="1"/>
  <c r="I260" i="2" l="1"/>
  <c r="I260" i="17" s="1"/>
  <c r="I199" i="2"/>
  <c r="I199" i="17" s="1"/>
  <c r="I200" i="2"/>
  <c r="I200" i="17" s="1"/>
  <c r="H3" i="1"/>
  <c r="I27" i="2"/>
  <c r="I27" i="17" s="1"/>
  <c r="I31" i="2"/>
  <c r="I31" i="17" s="1"/>
  <c r="I28" i="2"/>
  <c r="I28" i="17" s="1"/>
  <c r="I29" i="2"/>
  <c r="I29" i="17" s="1"/>
  <c r="I26" i="2"/>
  <c r="I26" i="17" s="1"/>
  <c r="I30" i="2"/>
  <c r="I30" i="17" s="1"/>
  <c r="H32" i="2"/>
  <c r="H32" i="17" s="1"/>
  <c r="F355" i="1"/>
  <c r="H339" i="2"/>
  <c r="H339" i="17" s="1"/>
  <c r="I341" i="2"/>
  <c r="I341" i="17" s="1"/>
  <c r="I339" i="2"/>
  <c r="I339" i="17" s="1"/>
  <c r="I292" i="2"/>
  <c r="I292" i="17" s="1"/>
  <c r="I249" i="2"/>
  <c r="I249" i="17" s="1"/>
  <c r="I247" i="2"/>
  <c r="I247" i="17" s="1"/>
  <c r="I222" i="2"/>
  <c r="I222" i="17" s="1"/>
  <c r="I218" i="2"/>
  <c r="I218" i="17" s="1"/>
  <c r="I217" i="2"/>
  <c r="I217" i="17" s="1"/>
  <c r="I216" i="2"/>
  <c r="I216" i="17" s="1"/>
  <c r="I214" i="2"/>
  <c r="I214" i="17" s="1"/>
  <c r="I212" i="2"/>
  <c r="I212" i="17" s="1"/>
  <c r="I210" i="2"/>
  <c r="I210" i="17" s="1"/>
  <c r="I205" i="2"/>
  <c r="I205" i="17" s="1"/>
  <c r="I203" i="2"/>
  <c r="I203" i="17" s="1"/>
  <c r="I202" i="2"/>
  <c r="I202" i="17" s="1"/>
  <c r="I201" i="2"/>
  <c r="I201" i="17" s="1"/>
  <c r="I198" i="2"/>
  <c r="I198" i="17" s="1"/>
  <c r="I120" i="2"/>
  <c r="I120" i="17" s="1"/>
  <c r="I342" i="2"/>
  <c r="I342" i="17" s="1"/>
  <c r="I340" i="2"/>
  <c r="I340" i="17" s="1"/>
  <c r="I338" i="2"/>
  <c r="I338" i="17" s="1"/>
  <c r="I293" i="2"/>
  <c r="I293" i="17" s="1"/>
  <c r="I248" i="2"/>
  <c r="I248" i="17" s="1"/>
  <c r="I223" i="2"/>
  <c r="I223" i="17" s="1"/>
  <c r="I221" i="2"/>
  <c r="I221" i="17" s="1"/>
  <c r="I220" i="2"/>
  <c r="I220" i="17" s="1"/>
  <c r="I215" i="2"/>
  <c r="I215" i="17" s="1"/>
  <c r="I213" i="2"/>
  <c r="I213" i="17" s="1"/>
  <c r="I211" i="2"/>
  <c r="I211" i="17" s="1"/>
  <c r="I209" i="2"/>
  <c r="I209" i="17" s="1"/>
  <c r="I208" i="2"/>
  <c r="I208" i="17" s="1"/>
  <c r="I207" i="2"/>
  <c r="I207" i="17" s="1"/>
  <c r="I206" i="2"/>
  <c r="I206" i="17" s="1"/>
  <c r="I121" i="2"/>
  <c r="I121" i="17" s="1"/>
  <c r="I82" i="2"/>
  <c r="I82" i="17" s="1"/>
  <c r="I80" i="2"/>
  <c r="I80" i="17" s="1"/>
  <c r="I90" i="2"/>
  <c r="I90" i="17" s="1"/>
  <c r="I89" i="2"/>
  <c r="I89" i="17" s="1"/>
  <c r="I88" i="2"/>
  <c r="I88" i="17" s="1"/>
  <c r="I81" i="2"/>
  <c r="I81" i="17" s="1"/>
  <c r="H340" i="2"/>
  <c r="H340" i="17" s="1"/>
  <c r="H341" i="2"/>
  <c r="H341" i="17" s="1"/>
  <c r="H338" i="2"/>
  <c r="H338" i="17" s="1"/>
  <c r="H342" i="2"/>
  <c r="H342" i="17" s="1"/>
  <c r="H323" i="17"/>
  <c r="H26" i="17"/>
  <c r="H322" i="2"/>
  <c r="I261" i="2"/>
  <c r="I261" i="17" s="1"/>
  <c r="I323" i="2"/>
  <c r="I323" i="17" s="1"/>
  <c r="I322" i="2"/>
  <c r="I322" i="17" s="1"/>
  <c r="I310" i="2"/>
  <c r="I310" i="17" s="1"/>
  <c r="I262" i="2"/>
  <c r="I262" i="17" s="1"/>
  <c r="I32" i="2"/>
  <c r="I32" i="17" s="1"/>
  <c r="I38" i="2"/>
  <c r="I38" i="17" s="1"/>
  <c r="H310" i="2"/>
  <c r="I47" i="2"/>
  <c r="I47" i="17" s="1"/>
  <c r="H260" i="2"/>
  <c r="H260" i="17" s="1"/>
  <c r="H261" i="2"/>
  <c r="H261" i="17" s="1"/>
  <c r="H262" i="2"/>
  <c r="H262" i="17" s="1"/>
  <c r="I204" i="2" l="1"/>
  <c r="I204" i="17" s="1"/>
  <c r="I219" i="2"/>
  <c r="I219" i="17" s="1"/>
  <c r="J260" i="2"/>
  <c r="J260" i="17" s="1"/>
  <c r="J199" i="2"/>
  <c r="J199" i="17" s="1"/>
  <c r="J200" i="2"/>
  <c r="J200" i="17" s="1"/>
  <c r="J82" i="2"/>
  <c r="J82" i="17" s="1"/>
  <c r="J90" i="2"/>
  <c r="J90" i="17" s="1"/>
  <c r="J80" i="2"/>
  <c r="J80" i="17" s="1"/>
  <c r="J88" i="2"/>
  <c r="J88" i="17" s="1"/>
  <c r="J26" i="2"/>
  <c r="J30" i="2"/>
  <c r="J30" i="17" s="1"/>
  <c r="J81" i="2"/>
  <c r="J81" i="17" s="1"/>
  <c r="J27" i="2"/>
  <c r="J27" i="17" s="1"/>
  <c r="J31" i="2"/>
  <c r="J31" i="17" s="1"/>
  <c r="J38" i="2"/>
  <c r="J38" i="17" s="1"/>
  <c r="J28" i="2"/>
  <c r="J28" i="17" s="1"/>
  <c r="J47" i="2"/>
  <c r="J47" i="17" s="1"/>
  <c r="J29" i="2"/>
  <c r="J29" i="17" s="1"/>
  <c r="G12" i="1"/>
  <c r="G53" i="1"/>
  <c r="I3" i="1"/>
  <c r="J248" i="2"/>
  <c r="J248" i="17" s="1"/>
  <c r="J220" i="2"/>
  <c r="J220" i="17" s="1"/>
  <c r="J216" i="2"/>
  <c r="J216" i="17" s="1"/>
  <c r="J212" i="2"/>
  <c r="J212" i="17" s="1"/>
  <c r="J208" i="2"/>
  <c r="J208" i="17" s="1"/>
  <c r="J339" i="2"/>
  <c r="J339" i="17" s="1"/>
  <c r="J323" i="2"/>
  <c r="J323" i="17" s="1"/>
  <c r="J292" i="2"/>
  <c r="J292" i="17" s="1"/>
  <c r="J249" i="2"/>
  <c r="J249" i="17" s="1"/>
  <c r="J221" i="2"/>
  <c r="J221" i="17" s="1"/>
  <c r="J217" i="2"/>
  <c r="J217" i="17" s="1"/>
  <c r="J213" i="2"/>
  <c r="J213" i="17" s="1"/>
  <c r="J209" i="2"/>
  <c r="J209" i="17" s="1"/>
  <c r="J205" i="2"/>
  <c r="J205" i="17" s="1"/>
  <c r="J201" i="2"/>
  <c r="J201" i="17" s="1"/>
  <c r="J293" i="2"/>
  <c r="J293" i="17" s="1"/>
  <c r="J222" i="2"/>
  <c r="J222" i="17" s="1"/>
  <c r="J218" i="2"/>
  <c r="J218" i="17" s="1"/>
  <c r="J214" i="2"/>
  <c r="J214" i="17" s="1"/>
  <c r="J206" i="2"/>
  <c r="J206" i="17" s="1"/>
  <c r="J202" i="2"/>
  <c r="J202" i="17" s="1"/>
  <c r="J322" i="2"/>
  <c r="J322" i="17" s="1"/>
  <c r="J310" i="2"/>
  <c r="J310" i="17" s="1"/>
  <c r="J211" i="2"/>
  <c r="J211" i="17" s="1"/>
  <c r="J203" i="2"/>
  <c r="J203" i="17" s="1"/>
  <c r="J247" i="2"/>
  <c r="J247" i="17" s="1"/>
  <c r="J219" i="2"/>
  <c r="J219" i="17" s="1"/>
  <c r="J120" i="2"/>
  <c r="J120" i="17" s="1"/>
  <c r="J121" i="2"/>
  <c r="J121" i="17" s="1"/>
  <c r="J262" i="2"/>
  <c r="J262" i="17" s="1"/>
  <c r="J223" i="2"/>
  <c r="J223" i="17" s="1"/>
  <c r="J215" i="2"/>
  <c r="J215" i="17" s="1"/>
  <c r="J207" i="2"/>
  <c r="J207" i="17" s="1"/>
  <c r="G355" i="1"/>
  <c r="H322" i="17"/>
  <c r="H310" i="17"/>
  <c r="J261" i="2"/>
  <c r="J261" i="17" s="1"/>
  <c r="J89" i="2"/>
  <c r="J89" i="17" s="1"/>
  <c r="J198" i="2" l="1"/>
  <c r="J198" i="17" s="1"/>
  <c r="J210" i="2"/>
  <c r="J210" i="17" s="1"/>
  <c r="J204" i="2"/>
  <c r="J204" i="17" s="1"/>
  <c r="K199" i="2"/>
  <c r="K199" i="17" s="1"/>
  <c r="K200" i="2"/>
  <c r="K200" i="17" s="1"/>
  <c r="H106" i="1"/>
  <c r="K81" i="2"/>
  <c r="K81" i="17" s="1"/>
  <c r="K82" i="2"/>
  <c r="K82" i="17" s="1"/>
  <c r="K90" i="2"/>
  <c r="K90" i="17" s="1"/>
  <c r="K29" i="2"/>
  <c r="K29" i="17" s="1"/>
  <c r="K80" i="2"/>
  <c r="K80" i="17" s="1"/>
  <c r="K26" i="2"/>
  <c r="K30" i="2"/>
  <c r="K30" i="17" s="1"/>
  <c r="K32" i="2"/>
  <c r="K32" i="17" s="1"/>
  <c r="K47" i="2"/>
  <c r="K47" i="17" s="1"/>
  <c r="H12" i="1"/>
  <c r="H53" i="1"/>
  <c r="J32" i="2"/>
  <c r="J32" i="17" s="1"/>
  <c r="J340" i="2"/>
  <c r="J340" i="17" s="1"/>
  <c r="J338" i="2"/>
  <c r="J338" i="17" s="1"/>
  <c r="J341" i="2"/>
  <c r="J341" i="17" s="1"/>
  <c r="H278" i="1"/>
  <c r="K292" i="2"/>
  <c r="K292" i="17" s="1"/>
  <c r="K249" i="2"/>
  <c r="K249" i="17" s="1"/>
  <c r="K221" i="2"/>
  <c r="K221" i="17" s="1"/>
  <c r="K217" i="2"/>
  <c r="K217" i="17" s="1"/>
  <c r="K213" i="2"/>
  <c r="K213" i="17" s="1"/>
  <c r="K209" i="2"/>
  <c r="K209" i="17" s="1"/>
  <c r="K205" i="2"/>
  <c r="K205" i="17" s="1"/>
  <c r="K293" i="2"/>
  <c r="K293" i="17" s="1"/>
  <c r="K261" i="2"/>
  <c r="K261" i="17" s="1"/>
  <c r="K222" i="2"/>
  <c r="K222" i="17" s="1"/>
  <c r="K218" i="2"/>
  <c r="K218" i="17" s="1"/>
  <c r="K214" i="2"/>
  <c r="K214" i="17" s="1"/>
  <c r="K210" i="2"/>
  <c r="K210" i="17" s="1"/>
  <c r="K206" i="2"/>
  <c r="K206" i="17" s="1"/>
  <c r="K202" i="2"/>
  <c r="K202" i="17" s="1"/>
  <c r="K247" i="2"/>
  <c r="K247" i="17" s="1"/>
  <c r="K223" i="2"/>
  <c r="K223" i="17" s="1"/>
  <c r="K219" i="2"/>
  <c r="K219" i="17" s="1"/>
  <c r="K215" i="2"/>
  <c r="K215" i="17" s="1"/>
  <c r="K211" i="2"/>
  <c r="K211" i="17" s="1"/>
  <c r="K207" i="2"/>
  <c r="K207" i="17" s="1"/>
  <c r="K216" i="2"/>
  <c r="K216" i="17" s="1"/>
  <c r="K208" i="2"/>
  <c r="K208" i="17" s="1"/>
  <c r="K120" i="2"/>
  <c r="K120" i="17" s="1"/>
  <c r="K198" i="2"/>
  <c r="K198" i="17" s="1"/>
  <c r="K121" i="2"/>
  <c r="K121" i="17" s="1"/>
  <c r="K248" i="2"/>
  <c r="K248" i="17" s="1"/>
  <c r="K220" i="2"/>
  <c r="K220" i="17" s="1"/>
  <c r="K212" i="2"/>
  <c r="K212" i="17" s="1"/>
  <c r="K204" i="2"/>
  <c r="K204" i="17" s="1"/>
  <c r="K341" i="2"/>
  <c r="K341" i="17" s="1"/>
  <c r="K340" i="2"/>
  <c r="K340" i="17" s="1"/>
  <c r="K323" i="2"/>
  <c r="J3" i="1"/>
  <c r="K338" i="2"/>
  <c r="K338" i="17" s="1"/>
  <c r="K342" i="2"/>
  <c r="K342" i="17" s="1"/>
  <c r="H355" i="1"/>
  <c r="J342" i="2"/>
  <c r="J342" i="17" s="1"/>
  <c r="K262" i="2"/>
  <c r="K262" i="17" s="1"/>
  <c r="K88" i="2"/>
  <c r="K88" i="17" s="1"/>
  <c r="K89" i="2"/>
  <c r="K89" i="17" s="1"/>
  <c r="I278" i="1" l="1"/>
  <c r="K203" i="2"/>
  <c r="K203" i="17" s="1"/>
  <c r="K201" i="2"/>
  <c r="K201" i="17" s="1"/>
  <c r="K31" i="2"/>
  <c r="K31" i="17" s="1"/>
  <c r="K26" i="17"/>
  <c r="K28" i="2"/>
  <c r="K28" i="17" s="1"/>
  <c r="K27" i="2"/>
  <c r="K27" i="17" s="1"/>
  <c r="L199" i="2"/>
  <c r="L199" i="17" s="1"/>
  <c r="L200" i="2"/>
  <c r="L200" i="17" s="1"/>
  <c r="I12" i="1"/>
  <c r="I53" i="1"/>
  <c r="I106" i="1"/>
  <c r="L80" i="2"/>
  <c r="L80" i="17" s="1"/>
  <c r="L81" i="2"/>
  <c r="L81" i="17" s="1"/>
  <c r="L89" i="2"/>
  <c r="L89" i="17" s="1"/>
  <c r="L29" i="2"/>
  <c r="L29" i="17" s="1"/>
  <c r="L30" i="2"/>
  <c r="L30" i="17" s="1"/>
  <c r="L47" i="2"/>
  <c r="L47" i="17" s="1"/>
  <c r="L31" i="2"/>
  <c r="L31" i="17" s="1"/>
  <c r="L82" i="2"/>
  <c r="L82" i="17" s="1"/>
  <c r="L26" i="2"/>
  <c r="L38" i="2"/>
  <c r="L38" i="17" s="1"/>
  <c r="K38" i="2"/>
  <c r="K38" i="17" s="1"/>
  <c r="J26" i="17"/>
  <c r="K323" i="17"/>
  <c r="I355" i="1"/>
  <c r="K339" i="2"/>
  <c r="K339" i="17" s="1"/>
  <c r="K310" i="2"/>
  <c r="L248" i="2"/>
  <c r="L248" i="17" s="1"/>
  <c r="L218" i="2"/>
  <c r="L218" i="17" s="1"/>
  <c r="L202" i="2"/>
  <c r="L202" i="17" s="1"/>
  <c r="L249" i="2"/>
  <c r="L249" i="17" s="1"/>
  <c r="L223" i="2"/>
  <c r="L223" i="17" s="1"/>
  <c r="L215" i="2"/>
  <c r="L215" i="17" s="1"/>
  <c r="L207" i="2"/>
  <c r="L207" i="17" s="1"/>
  <c r="L342" i="2"/>
  <c r="L342" i="17" s="1"/>
  <c r="K3" i="1"/>
  <c r="L293" i="2"/>
  <c r="L293" i="17" s="1"/>
  <c r="L216" i="2"/>
  <c r="L216" i="17" s="1"/>
  <c r="L208" i="2"/>
  <c r="L208" i="17" s="1"/>
  <c r="L221" i="2"/>
  <c r="L221" i="17" s="1"/>
  <c r="L213" i="2"/>
  <c r="L213" i="17" s="1"/>
  <c r="L205" i="2"/>
  <c r="L205" i="17" s="1"/>
  <c r="L247" i="2"/>
  <c r="L247" i="17" s="1"/>
  <c r="L340" i="2"/>
  <c r="L340" i="17" s="1"/>
  <c r="L341" i="2"/>
  <c r="L341" i="17" s="1"/>
  <c r="L292" i="2"/>
  <c r="L292" i="17" s="1"/>
  <c r="L222" i="2"/>
  <c r="L222" i="17" s="1"/>
  <c r="L214" i="2"/>
  <c r="L214" i="17" s="1"/>
  <c r="L206" i="2"/>
  <c r="L206" i="17" s="1"/>
  <c r="L219" i="2"/>
  <c r="L219" i="17" s="1"/>
  <c r="L211" i="2"/>
  <c r="L211" i="17" s="1"/>
  <c r="L203" i="2"/>
  <c r="L203" i="17" s="1"/>
  <c r="L121" i="2"/>
  <c r="L121" i="17" s="1"/>
  <c r="L120" i="2"/>
  <c r="L120" i="17" s="1"/>
  <c r="L338" i="2"/>
  <c r="L338" i="17" s="1"/>
  <c r="L322" i="2"/>
  <c r="L322" i="17" s="1"/>
  <c r="L310" i="2"/>
  <c r="L310" i="17" s="1"/>
  <c r="L339" i="2"/>
  <c r="L339" i="17" s="1"/>
  <c r="L323" i="2"/>
  <c r="L323" i="17" s="1"/>
  <c r="L220" i="2"/>
  <c r="L220" i="17" s="1"/>
  <c r="L212" i="2"/>
  <c r="L212" i="17" s="1"/>
  <c r="L217" i="2"/>
  <c r="L217" i="17" s="1"/>
  <c r="L209" i="2"/>
  <c r="L209" i="17" s="1"/>
  <c r="K322" i="2"/>
  <c r="K260" i="2"/>
  <c r="K260" i="17" s="1"/>
  <c r="L260" i="2"/>
  <c r="L260" i="17" s="1"/>
  <c r="L90" i="2"/>
  <c r="L90" i="17" s="1"/>
  <c r="L88" i="2"/>
  <c r="L88" i="17" s="1"/>
  <c r="L201" i="2" l="1"/>
  <c r="L201" i="17" s="1"/>
  <c r="L198" i="2"/>
  <c r="L198" i="17" s="1"/>
  <c r="L204" i="2"/>
  <c r="L204" i="17" s="1"/>
  <c r="L210" i="2"/>
  <c r="L210" i="17" s="1"/>
  <c r="L26" i="17"/>
  <c r="L28" i="2"/>
  <c r="L28" i="17" s="1"/>
  <c r="L27" i="2"/>
  <c r="L27" i="17" s="1"/>
  <c r="M199" i="2"/>
  <c r="M199" i="17" s="1"/>
  <c r="M200" i="2"/>
  <c r="M200" i="17" s="1"/>
  <c r="J12" i="1"/>
  <c r="J53" i="1"/>
  <c r="L32" i="2"/>
  <c r="L32" i="17" s="1"/>
  <c r="J106" i="1"/>
  <c r="M80" i="2"/>
  <c r="M80" i="17" s="1"/>
  <c r="M88" i="2"/>
  <c r="M88" i="17" s="1"/>
  <c r="M28" i="2"/>
  <c r="M28" i="17" s="1"/>
  <c r="M32" i="2"/>
  <c r="M32" i="17" s="1"/>
  <c r="M81" i="2"/>
  <c r="M81" i="17" s="1"/>
  <c r="M29" i="2"/>
  <c r="M29" i="17" s="1"/>
  <c r="M90" i="2"/>
  <c r="M90" i="17" s="1"/>
  <c r="M30" i="2"/>
  <c r="M30" i="17" s="1"/>
  <c r="M47" i="2"/>
  <c r="M47" i="17" s="1"/>
  <c r="M89" i="2"/>
  <c r="M89" i="17" s="1"/>
  <c r="M26" i="2"/>
  <c r="M82" i="2"/>
  <c r="M82" i="17" s="1"/>
  <c r="J355" i="1"/>
  <c r="J278" i="1"/>
  <c r="K310" i="17"/>
  <c r="K322" i="17"/>
  <c r="L3" i="1"/>
  <c r="M338" i="2"/>
  <c r="M338" i="17" s="1"/>
  <c r="M310" i="2"/>
  <c r="M310" i="17" s="1"/>
  <c r="M292" i="2"/>
  <c r="M292" i="17" s="1"/>
  <c r="M221" i="2"/>
  <c r="M221" i="17" s="1"/>
  <c r="M213" i="2"/>
  <c r="M213" i="17" s="1"/>
  <c r="M205" i="2"/>
  <c r="M205" i="17" s="1"/>
  <c r="M247" i="2"/>
  <c r="M247" i="17" s="1"/>
  <c r="M218" i="2"/>
  <c r="M218" i="17" s="1"/>
  <c r="M202" i="2"/>
  <c r="M202" i="17" s="1"/>
  <c r="M248" i="2"/>
  <c r="M248" i="17" s="1"/>
  <c r="M211" i="2"/>
  <c r="M211" i="17" s="1"/>
  <c r="M216" i="2"/>
  <c r="M216" i="17" s="1"/>
  <c r="M208" i="2"/>
  <c r="M208" i="17" s="1"/>
  <c r="M121" i="2"/>
  <c r="M121" i="17" s="1"/>
  <c r="M342" i="2"/>
  <c r="M342" i="17" s="1"/>
  <c r="M339" i="2"/>
  <c r="M339" i="17" s="1"/>
  <c r="M323" i="2"/>
  <c r="M323" i="17" s="1"/>
  <c r="M293" i="2"/>
  <c r="M293" i="17" s="1"/>
  <c r="M217" i="2"/>
  <c r="M217" i="17" s="1"/>
  <c r="M209" i="2"/>
  <c r="M209" i="17" s="1"/>
  <c r="M201" i="2"/>
  <c r="M201" i="17" s="1"/>
  <c r="M222" i="2"/>
  <c r="M222" i="17" s="1"/>
  <c r="M214" i="2"/>
  <c r="M214" i="17" s="1"/>
  <c r="M206" i="2"/>
  <c r="M206" i="17" s="1"/>
  <c r="M249" i="2"/>
  <c r="M249" i="17" s="1"/>
  <c r="M223" i="2"/>
  <c r="M223" i="17" s="1"/>
  <c r="M215" i="2"/>
  <c r="M215" i="17" s="1"/>
  <c r="M207" i="2"/>
  <c r="M207" i="17" s="1"/>
  <c r="M220" i="2"/>
  <c r="M220" i="17" s="1"/>
  <c r="M212" i="2"/>
  <c r="M212" i="17" s="1"/>
  <c r="M120" i="2"/>
  <c r="M120" i="17" s="1"/>
  <c r="L261" i="2"/>
  <c r="L261" i="17" s="1"/>
  <c r="M262" i="2"/>
  <c r="M262" i="17" s="1"/>
  <c r="M261" i="2"/>
  <c r="M261" i="17" s="1"/>
  <c r="L262" i="2"/>
  <c r="L262" i="17" s="1"/>
  <c r="M260" i="2" l="1"/>
  <c r="M260" i="17" s="1"/>
  <c r="M203" i="2"/>
  <c r="M203" i="17" s="1"/>
  <c r="M210" i="2"/>
  <c r="M210" i="17" s="1"/>
  <c r="M204" i="2"/>
  <c r="M204" i="17" s="1"/>
  <c r="M198" i="2"/>
  <c r="M198" i="17" s="1"/>
  <c r="M219" i="2"/>
  <c r="M219" i="17" s="1"/>
  <c r="M31" i="2"/>
  <c r="M31" i="17" s="1"/>
  <c r="M27" i="2"/>
  <c r="M27" i="17" s="1"/>
  <c r="N199" i="2"/>
  <c r="N199" i="17" s="1"/>
  <c r="N260" i="2"/>
  <c r="N260" i="17" s="1"/>
  <c r="N200" i="2"/>
  <c r="N200" i="17" s="1"/>
  <c r="N82" i="2"/>
  <c r="N82" i="17" s="1"/>
  <c r="N90" i="2"/>
  <c r="N90" i="17" s="1"/>
  <c r="N26" i="2"/>
  <c r="N30" i="2"/>
  <c r="N30" i="17" s="1"/>
  <c r="N27" i="2"/>
  <c r="N27" i="17" s="1"/>
  <c r="N88" i="2"/>
  <c r="N88" i="17" s="1"/>
  <c r="N81" i="2"/>
  <c r="N81" i="17" s="1"/>
  <c r="N29" i="2"/>
  <c r="N29" i="17" s="1"/>
  <c r="N38" i="2"/>
  <c r="N38" i="17" s="1"/>
  <c r="N80" i="2"/>
  <c r="N80" i="17" s="1"/>
  <c r="N32" i="2"/>
  <c r="N32" i="17" s="1"/>
  <c r="N47" i="2"/>
  <c r="N47" i="17" s="1"/>
  <c r="M26" i="17"/>
  <c r="M38" i="2"/>
  <c r="M38" i="17" s="1"/>
  <c r="M322" i="2"/>
  <c r="M340" i="2"/>
  <c r="M340" i="17" s="1"/>
  <c r="K355" i="1"/>
  <c r="M341" i="2"/>
  <c r="M341" i="17" s="1"/>
  <c r="M3" i="1"/>
  <c r="N339" i="2"/>
  <c r="N339" i="17" s="1"/>
  <c r="N323" i="2"/>
  <c r="N323" i="17" s="1"/>
  <c r="N338" i="2"/>
  <c r="N338" i="17" s="1"/>
  <c r="N322" i="2"/>
  <c r="N322" i="17" s="1"/>
  <c r="N310" i="2"/>
  <c r="N310" i="17" s="1"/>
  <c r="N221" i="2"/>
  <c r="N221" i="17" s="1"/>
  <c r="N213" i="2"/>
  <c r="N213" i="17" s="1"/>
  <c r="N205" i="2"/>
  <c r="N205" i="17" s="1"/>
  <c r="N220" i="2"/>
  <c r="N220" i="17" s="1"/>
  <c r="N212" i="2"/>
  <c r="N212" i="17" s="1"/>
  <c r="N293" i="2"/>
  <c r="N293" i="17" s="1"/>
  <c r="N249" i="2"/>
  <c r="N249" i="17" s="1"/>
  <c r="N219" i="2"/>
  <c r="N219" i="17" s="1"/>
  <c r="N211" i="2"/>
  <c r="N211" i="17" s="1"/>
  <c r="N218" i="2"/>
  <c r="N218" i="17" s="1"/>
  <c r="N202" i="2"/>
  <c r="N202" i="17" s="1"/>
  <c r="N342" i="2"/>
  <c r="N342" i="17" s="1"/>
  <c r="N247" i="2"/>
  <c r="N247" i="17" s="1"/>
  <c r="N217" i="2"/>
  <c r="N217" i="17" s="1"/>
  <c r="N209" i="2"/>
  <c r="N209" i="17" s="1"/>
  <c r="N216" i="2"/>
  <c r="N216" i="17" s="1"/>
  <c r="N208" i="2"/>
  <c r="N208" i="17" s="1"/>
  <c r="N198" i="2"/>
  <c r="N198" i="17" s="1"/>
  <c r="N120" i="2"/>
  <c r="N120" i="17" s="1"/>
  <c r="N341" i="2"/>
  <c r="N341" i="17" s="1"/>
  <c r="N340" i="2"/>
  <c r="N340" i="17" s="1"/>
  <c r="N261" i="2"/>
  <c r="N261" i="17" s="1"/>
  <c r="N292" i="2"/>
  <c r="N292" i="17" s="1"/>
  <c r="N248" i="2"/>
  <c r="N248" i="17" s="1"/>
  <c r="N223" i="2"/>
  <c r="N223" i="17" s="1"/>
  <c r="N215" i="2"/>
  <c r="N215" i="17" s="1"/>
  <c r="N207" i="2"/>
  <c r="N207" i="17" s="1"/>
  <c r="N222" i="2"/>
  <c r="N222" i="17" s="1"/>
  <c r="N214" i="2"/>
  <c r="N214" i="17" s="1"/>
  <c r="N206" i="2"/>
  <c r="N206" i="17" s="1"/>
  <c r="N121" i="2"/>
  <c r="N121" i="17" s="1"/>
  <c r="N89" i="2"/>
  <c r="N89" i="17" s="1"/>
  <c r="N201" i="2" l="1"/>
  <c r="N201" i="17" s="1"/>
  <c r="N203" i="2"/>
  <c r="N203" i="17" s="1"/>
  <c r="N204" i="2"/>
  <c r="N204" i="17" s="1"/>
  <c r="N210" i="2"/>
  <c r="N210" i="17" s="1"/>
  <c r="N26" i="17"/>
  <c r="N28" i="2"/>
  <c r="N28" i="17" s="1"/>
  <c r="N31" i="2"/>
  <c r="N31" i="17" s="1"/>
  <c r="O199" i="2"/>
  <c r="O199" i="17" s="1"/>
  <c r="O200" i="2"/>
  <c r="O200" i="17" s="1"/>
  <c r="O81" i="2"/>
  <c r="O81" i="17" s="1"/>
  <c r="O82" i="2"/>
  <c r="O82" i="17" s="1"/>
  <c r="O90" i="2"/>
  <c r="O90" i="17" s="1"/>
  <c r="O29" i="2"/>
  <c r="O29" i="17" s="1"/>
  <c r="O26" i="2"/>
  <c r="O30" i="2"/>
  <c r="O30" i="17" s="1"/>
  <c r="O27" i="2"/>
  <c r="O27" i="17" s="1"/>
  <c r="O28" i="2"/>
  <c r="O28" i="17" s="1"/>
  <c r="O31" i="2"/>
  <c r="O31" i="17" s="1"/>
  <c r="O80" i="2"/>
  <c r="O80" i="17" s="1"/>
  <c r="O47" i="2"/>
  <c r="O47" i="17" s="1"/>
  <c r="O293" i="2"/>
  <c r="O293" i="17" s="1"/>
  <c r="O247" i="2"/>
  <c r="O247" i="17" s="1"/>
  <c r="O220" i="2"/>
  <c r="O220" i="17" s="1"/>
  <c r="O212" i="2"/>
  <c r="O212" i="17" s="1"/>
  <c r="O219" i="2"/>
  <c r="O219" i="17" s="1"/>
  <c r="O211" i="2"/>
  <c r="O211" i="17" s="1"/>
  <c r="O342" i="2"/>
  <c r="O342" i="17" s="1"/>
  <c r="O292" i="2"/>
  <c r="O292" i="17" s="1"/>
  <c r="O218" i="2"/>
  <c r="O218" i="17" s="1"/>
  <c r="O202" i="2"/>
  <c r="O202" i="17" s="1"/>
  <c r="O217" i="2"/>
  <c r="O217" i="17" s="1"/>
  <c r="O209" i="2"/>
  <c r="O209" i="17" s="1"/>
  <c r="O341" i="2"/>
  <c r="O341" i="17" s="1"/>
  <c r="O340" i="2"/>
  <c r="O340" i="17" s="1"/>
  <c r="O216" i="2"/>
  <c r="O216" i="17" s="1"/>
  <c r="O208" i="2"/>
  <c r="O208" i="17" s="1"/>
  <c r="O248" i="2"/>
  <c r="O248" i="17" s="1"/>
  <c r="O223" i="2"/>
  <c r="O223" i="17" s="1"/>
  <c r="O215" i="2"/>
  <c r="O215" i="17" s="1"/>
  <c r="O207" i="2"/>
  <c r="O207" i="17" s="1"/>
  <c r="O120" i="2"/>
  <c r="O120" i="17" s="1"/>
  <c r="O121" i="2"/>
  <c r="O121" i="17" s="1"/>
  <c r="O323" i="2"/>
  <c r="N3" i="1"/>
  <c r="O338" i="2"/>
  <c r="O338" i="17" s="1"/>
  <c r="O322" i="2"/>
  <c r="O322" i="17" s="1"/>
  <c r="O249" i="2"/>
  <c r="O249" i="17" s="1"/>
  <c r="O222" i="2"/>
  <c r="O222" i="17" s="1"/>
  <c r="O214" i="2"/>
  <c r="O214" i="17" s="1"/>
  <c r="O206" i="2"/>
  <c r="O206" i="17" s="1"/>
  <c r="O221" i="2"/>
  <c r="O221" i="17" s="1"/>
  <c r="O213" i="2"/>
  <c r="O213" i="17" s="1"/>
  <c r="O205" i="2"/>
  <c r="O205" i="17" s="1"/>
  <c r="L355" i="1"/>
  <c r="M322" i="17"/>
  <c r="N262" i="2"/>
  <c r="N262" i="17" s="1"/>
  <c r="O262" i="2"/>
  <c r="O262" i="17" s="1"/>
  <c r="O88" i="2"/>
  <c r="O88" i="17" s="1"/>
  <c r="O89" i="2"/>
  <c r="O89" i="17" s="1"/>
  <c r="O201" i="2" l="1"/>
  <c r="O201" i="17" s="1"/>
  <c r="O210" i="2"/>
  <c r="O210" i="17" s="1"/>
  <c r="O198" i="2"/>
  <c r="O198" i="17" s="1"/>
  <c r="O203" i="2"/>
  <c r="O203" i="17" s="1"/>
  <c r="O204" i="2"/>
  <c r="O204" i="17" s="1"/>
  <c r="P260" i="2"/>
  <c r="P260" i="17" s="1"/>
  <c r="P199" i="2"/>
  <c r="P199" i="17" s="1"/>
  <c r="P200" i="2"/>
  <c r="P200" i="17" s="1"/>
  <c r="O38" i="2"/>
  <c r="O38" i="17" s="1"/>
  <c r="P80" i="2"/>
  <c r="P80" i="17" s="1"/>
  <c r="P81" i="2"/>
  <c r="P81" i="17" s="1"/>
  <c r="P82" i="2"/>
  <c r="P82" i="17" s="1"/>
  <c r="P32" i="2"/>
  <c r="P32" i="17" s="1"/>
  <c r="P29" i="2"/>
  <c r="P29" i="17" s="1"/>
  <c r="P26" i="2"/>
  <c r="P30" i="2"/>
  <c r="P30" i="17" s="1"/>
  <c r="P38" i="2"/>
  <c r="P38" i="17" s="1"/>
  <c r="O32" i="2"/>
  <c r="O32" i="17" s="1"/>
  <c r="O323" i="17"/>
  <c r="O339" i="2"/>
  <c r="O339" i="17" s="1"/>
  <c r="O310" i="2"/>
  <c r="P339" i="2"/>
  <c r="P339" i="17" s="1"/>
  <c r="P323" i="2"/>
  <c r="P323" i="17" s="1"/>
  <c r="P249" i="2"/>
  <c r="P249" i="17" s="1"/>
  <c r="P222" i="2"/>
  <c r="P222" i="17" s="1"/>
  <c r="P214" i="2"/>
  <c r="P214" i="17" s="1"/>
  <c r="P206" i="2"/>
  <c r="P206" i="17" s="1"/>
  <c r="P247" i="2"/>
  <c r="P247" i="17" s="1"/>
  <c r="P219" i="2"/>
  <c r="P219" i="17" s="1"/>
  <c r="P211" i="2"/>
  <c r="P211" i="17" s="1"/>
  <c r="P203" i="2"/>
  <c r="P203" i="17" s="1"/>
  <c r="P212" i="2"/>
  <c r="P212" i="17" s="1"/>
  <c r="P217" i="2"/>
  <c r="P217" i="17" s="1"/>
  <c r="P342" i="2"/>
  <c r="P342" i="17" s="1"/>
  <c r="P248" i="2"/>
  <c r="P248" i="17" s="1"/>
  <c r="O3" i="1"/>
  <c r="P218" i="2"/>
  <c r="P218" i="17" s="1"/>
  <c r="P202" i="2"/>
  <c r="P202" i="17" s="1"/>
  <c r="P223" i="2"/>
  <c r="P223" i="17" s="1"/>
  <c r="P215" i="2"/>
  <c r="P215" i="17" s="1"/>
  <c r="P207" i="2"/>
  <c r="P207" i="17" s="1"/>
  <c r="P121" i="2"/>
  <c r="P121" i="17" s="1"/>
  <c r="P201" i="2"/>
  <c r="P201" i="17" s="1"/>
  <c r="P338" i="2"/>
  <c r="P338" i="17" s="1"/>
  <c r="P310" i="2"/>
  <c r="P310" i="17" s="1"/>
  <c r="P292" i="2"/>
  <c r="P292" i="17" s="1"/>
  <c r="P293" i="2"/>
  <c r="P293" i="17" s="1"/>
  <c r="P216" i="2"/>
  <c r="P216" i="17" s="1"/>
  <c r="P208" i="2"/>
  <c r="P208" i="17" s="1"/>
  <c r="P198" i="2"/>
  <c r="P198" i="17" s="1"/>
  <c r="P221" i="2"/>
  <c r="P221" i="17" s="1"/>
  <c r="P213" i="2"/>
  <c r="P213" i="17" s="1"/>
  <c r="P205" i="2"/>
  <c r="P205" i="17" s="1"/>
  <c r="P120" i="2"/>
  <c r="P120" i="17" s="1"/>
  <c r="P220" i="2"/>
  <c r="P220" i="17" s="1"/>
  <c r="P209" i="2"/>
  <c r="P209" i="17" s="1"/>
  <c r="M355" i="1"/>
  <c r="P261" i="2"/>
  <c r="P261" i="17" s="1"/>
  <c r="P262" i="2"/>
  <c r="P262" i="17" s="1"/>
  <c r="P93" i="2"/>
  <c r="P93" i="17" s="1"/>
  <c r="O260" i="2"/>
  <c r="O260" i="17" s="1"/>
  <c r="O261" i="2"/>
  <c r="O261" i="17" s="1"/>
  <c r="H265" i="2"/>
  <c r="H265" i="17" s="1"/>
  <c r="I265" i="2"/>
  <c r="I265" i="17" s="1"/>
  <c r="J265" i="2"/>
  <c r="J265" i="17" s="1"/>
  <c r="K265" i="2"/>
  <c r="K265" i="17" s="1"/>
  <c r="L265" i="2"/>
  <c r="L265" i="17" s="1"/>
  <c r="M265" i="2"/>
  <c r="M265" i="17" s="1"/>
  <c r="N265" i="2"/>
  <c r="N265" i="17" s="1"/>
  <c r="O265" i="2"/>
  <c r="O265" i="17" s="1"/>
  <c r="P265" i="2"/>
  <c r="P265" i="17" s="1"/>
  <c r="H93" i="2"/>
  <c r="H93" i="17" s="1"/>
  <c r="I93" i="2"/>
  <c r="I93" i="17" s="1"/>
  <c r="J93" i="2"/>
  <c r="J93" i="17" s="1"/>
  <c r="K93" i="2"/>
  <c r="K93" i="17" s="1"/>
  <c r="L93" i="2"/>
  <c r="L93" i="17" s="1"/>
  <c r="M93" i="2"/>
  <c r="M93" i="17" s="1"/>
  <c r="N93" i="2"/>
  <c r="N93" i="17" s="1"/>
  <c r="O93" i="2"/>
  <c r="O93" i="17" s="1"/>
  <c r="P204" i="2" l="1"/>
  <c r="P204" i="17" s="1"/>
  <c r="P210" i="2"/>
  <c r="P210" i="17" s="1"/>
  <c r="P26" i="17"/>
  <c r="P28" i="2"/>
  <c r="P28" i="17" s="1"/>
  <c r="P31" i="2"/>
  <c r="P31" i="17" s="1"/>
  <c r="P27" i="2"/>
  <c r="P27" i="17" s="1"/>
  <c r="Q199" i="2"/>
  <c r="Q199" i="17" s="1"/>
  <c r="Q200" i="2"/>
  <c r="Q200" i="17" s="1"/>
  <c r="Q80" i="2"/>
  <c r="Q80" i="17" s="1"/>
  <c r="Q81" i="2"/>
  <c r="Q81" i="17" s="1"/>
  <c r="Q89" i="2"/>
  <c r="Q89" i="17" s="1"/>
  <c r="Q93" i="2"/>
  <c r="Q93" i="17" s="1"/>
  <c r="Q82" i="2"/>
  <c r="Q82" i="17" s="1"/>
  <c r="Q90" i="2"/>
  <c r="Q90" i="17" s="1"/>
  <c r="Q38" i="2"/>
  <c r="Q38" i="17" s="1"/>
  <c r="Q26" i="2"/>
  <c r="Q47" i="2"/>
  <c r="Q47" i="17" s="1"/>
  <c r="Q29" i="2"/>
  <c r="Q29" i="17" s="1"/>
  <c r="Q30" i="2"/>
  <c r="Q30" i="17" s="1"/>
  <c r="O26" i="17"/>
  <c r="P340" i="2"/>
  <c r="P340" i="17" s="1"/>
  <c r="N355" i="1"/>
  <c r="O310" i="17"/>
  <c r="P341" i="2"/>
  <c r="P341" i="17" s="1"/>
  <c r="P3" i="1"/>
  <c r="Q338" i="2"/>
  <c r="Q338" i="17" s="1"/>
  <c r="Q322" i="2"/>
  <c r="Q322" i="17" s="1"/>
  <c r="Q310" i="2"/>
  <c r="Q310" i="17" s="1"/>
  <c r="Q293" i="2"/>
  <c r="Q293" i="17" s="1"/>
  <c r="Q221" i="2"/>
  <c r="Q221" i="17" s="1"/>
  <c r="Q213" i="2"/>
  <c r="Q213" i="17" s="1"/>
  <c r="Q205" i="2"/>
  <c r="Q205" i="17" s="1"/>
  <c r="Q218" i="2"/>
  <c r="Q218" i="17" s="1"/>
  <c r="Q202" i="2"/>
  <c r="Q202" i="17" s="1"/>
  <c r="Q120" i="2"/>
  <c r="Q120" i="17" s="1"/>
  <c r="Q340" i="2"/>
  <c r="Q340" i="17" s="1"/>
  <c r="Q215" i="2"/>
  <c r="Q215" i="17" s="1"/>
  <c r="Q212" i="2"/>
  <c r="Q212" i="17" s="1"/>
  <c r="Q341" i="2"/>
  <c r="Q341" i="17" s="1"/>
  <c r="Q292" i="2"/>
  <c r="Q292" i="17" s="1"/>
  <c r="Q247" i="2"/>
  <c r="Q247" i="17" s="1"/>
  <c r="Q211" i="2"/>
  <c r="Q211" i="17" s="1"/>
  <c r="Q216" i="2"/>
  <c r="Q216" i="17" s="1"/>
  <c r="Q208" i="2"/>
  <c r="Q208" i="17" s="1"/>
  <c r="Q121" i="2"/>
  <c r="Q121" i="17" s="1"/>
  <c r="Q265" i="2"/>
  <c r="Q265" i="17" s="1"/>
  <c r="Q223" i="2"/>
  <c r="Q223" i="17" s="1"/>
  <c r="Q342" i="2"/>
  <c r="Q342" i="17" s="1"/>
  <c r="Q339" i="2"/>
  <c r="Q339" i="17" s="1"/>
  <c r="Q323" i="2"/>
  <c r="Q323" i="17" s="1"/>
  <c r="Q248" i="2"/>
  <c r="Q248" i="17" s="1"/>
  <c r="Q217" i="2"/>
  <c r="Q217" i="17" s="1"/>
  <c r="Q209" i="2"/>
  <c r="Q209" i="17" s="1"/>
  <c r="Q249" i="2"/>
  <c r="Q249" i="17" s="1"/>
  <c r="Q222" i="2"/>
  <c r="Q222" i="17" s="1"/>
  <c r="Q214" i="2"/>
  <c r="Q214" i="17" s="1"/>
  <c r="Q206" i="2"/>
  <c r="Q206" i="17" s="1"/>
  <c r="Q207" i="2"/>
  <c r="Q207" i="17" s="1"/>
  <c r="Q220" i="2"/>
  <c r="Q220" i="17" s="1"/>
  <c r="P322" i="2"/>
  <c r="P47" i="2"/>
  <c r="P47" i="17" s="1"/>
  <c r="P88" i="2"/>
  <c r="P88" i="17" s="1"/>
  <c r="Q88" i="2"/>
  <c r="Q88" i="17" s="1"/>
  <c r="P90" i="2"/>
  <c r="P90" i="17" s="1"/>
  <c r="P89" i="2"/>
  <c r="P89" i="17" s="1"/>
  <c r="G93" i="2"/>
  <c r="G93" i="17" s="1"/>
  <c r="G265" i="2"/>
  <c r="G265" i="17" s="1"/>
  <c r="Q201" i="2" l="1"/>
  <c r="Q201" i="17" s="1"/>
  <c r="Q198" i="2"/>
  <c r="Q198" i="17" s="1"/>
  <c r="Q219" i="2"/>
  <c r="Q219" i="17" s="1"/>
  <c r="Q210" i="2"/>
  <c r="Q210" i="17" s="1"/>
  <c r="Q204" i="2"/>
  <c r="Q204" i="17" s="1"/>
  <c r="Q203" i="2"/>
  <c r="Q203" i="17" s="1"/>
  <c r="Q26" i="17"/>
  <c r="Q28" i="2"/>
  <c r="Q28" i="17" s="1"/>
  <c r="Q31" i="2"/>
  <c r="Q31" i="17" s="1"/>
  <c r="Q27" i="2"/>
  <c r="Q27" i="17" s="1"/>
  <c r="D258" i="1"/>
  <c r="D259" i="1"/>
  <c r="D260" i="1"/>
  <c r="R82" i="2"/>
  <c r="R82" i="17" s="1"/>
  <c r="D86" i="1"/>
  <c r="D87" i="1"/>
  <c r="R80" i="2"/>
  <c r="R80" i="17" s="1"/>
  <c r="D88" i="1"/>
  <c r="D92" i="1"/>
  <c r="D34" i="1"/>
  <c r="R81" i="2"/>
  <c r="R81" i="17" s="1"/>
  <c r="D93" i="1"/>
  <c r="R27" i="2"/>
  <c r="R31" i="2"/>
  <c r="R31" i="17" s="1"/>
  <c r="D84" i="1"/>
  <c r="R32" i="2"/>
  <c r="R32" i="17" s="1"/>
  <c r="D41" i="1"/>
  <c r="D49" i="1"/>
  <c r="D91" i="1"/>
  <c r="D33" i="1"/>
  <c r="D46" i="1"/>
  <c r="D50" i="1"/>
  <c r="D94" i="1"/>
  <c r="R28" i="2"/>
  <c r="R28" i="17" s="1"/>
  <c r="D43" i="1"/>
  <c r="D47" i="1"/>
  <c r="D44" i="1"/>
  <c r="D48" i="1"/>
  <c r="Q32" i="2"/>
  <c r="Q32" i="17" s="1"/>
  <c r="P322" i="17"/>
  <c r="O355" i="1"/>
  <c r="D263" i="1"/>
  <c r="D268" i="1"/>
  <c r="R249" i="2"/>
  <c r="R249" i="17" s="1"/>
  <c r="R217" i="2"/>
  <c r="R209" i="2"/>
  <c r="R248" i="2"/>
  <c r="R248" i="17" s="1"/>
  <c r="R222" i="2"/>
  <c r="R214" i="2"/>
  <c r="R206" i="2"/>
  <c r="R261" i="2"/>
  <c r="R261" i="17" s="1"/>
  <c r="R293" i="2"/>
  <c r="R293" i="17" s="1"/>
  <c r="D266" i="1"/>
  <c r="D255" i="1"/>
  <c r="R247" i="2"/>
  <c r="R247" i="17" s="1"/>
  <c r="R223" i="2"/>
  <c r="R215" i="2"/>
  <c r="R207" i="2"/>
  <c r="R220" i="2"/>
  <c r="R212" i="2"/>
  <c r="R204" i="2"/>
  <c r="R204" i="17" s="1"/>
  <c r="R120" i="2"/>
  <c r="R120" i="17" s="1"/>
  <c r="D256" i="1"/>
  <c r="R292" i="2"/>
  <c r="R292" i="17" s="1"/>
  <c r="R221" i="2"/>
  <c r="R213" i="2"/>
  <c r="R205" i="2"/>
  <c r="R218" i="2"/>
  <c r="R210" i="2"/>
  <c r="R210" i="17" s="1"/>
  <c r="R202" i="2"/>
  <c r="R121" i="2"/>
  <c r="R121" i="17" s="1"/>
  <c r="R323" i="2"/>
  <c r="R265" i="2"/>
  <c r="R262" i="2"/>
  <c r="R262" i="17" s="1"/>
  <c r="R219" i="2"/>
  <c r="R219" i="17" s="1"/>
  <c r="R203" i="2"/>
  <c r="R203" i="17" s="1"/>
  <c r="R216" i="2"/>
  <c r="R198" i="2"/>
  <c r="R198" i="17" s="1"/>
  <c r="D267" i="1"/>
  <c r="R260" i="2"/>
  <c r="R260" i="17" s="1"/>
  <c r="D264" i="1"/>
  <c r="Q261" i="2"/>
  <c r="Q261" i="17" s="1"/>
  <c r="Q262" i="2"/>
  <c r="Q262" i="17" s="1"/>
  <c r="Q260" i="2"/>
  <c r="Q260" i="17" s="1"/>
  <c r="D257" i="1"/>
  <c r="D214" i="1"/>
  <c r="D218" i="1"/>
  <c r="D223" i="1"/>
  <c r="D222" i="1"/>
  <c r="D206" i="1"/>
  <c r="D95" i="1"/>
  <c r="D83" i="1"/>
  <c r="D96" i="1"/>
  <c r="D37" i="1"/>
  <c r="D42" i="1"/>
  <c r="D51" i="1"/>
  <c r="D36" i="1"/>
  <c r="D45" i="1"/>
  <c r="D35" i="1"/>
  <c r="D40" i="1"/>
  <c r="D39" i="1"/>
  <c r="R93" i="2"/>
  <c r="D217" i="1" l="1"/>
  <c r="R88" i="2"/>
  <c r="F88" i="2" s="1"/>
  <c r="D215" i="1"/>
  <c r="D207" i="1"/>
  <c r="D202" i="1"/>
  <c r="R93" i="17"/>
  <c r="F93" i="17" s="1"/>
  <c r="D82" i="1"/>
  <c r="D220" i="1"/>
  <c r="R265" i="17"/>
  <c r="F265" i="17" s="1"/>
  <c r="R202" i="17"/>
  <c r="F202" i="17" s="1"/>
  <c r="R221" i="17"/>
  <c r="F221" i="17" s="1"/>
  <c r="R220" i="17"/>
  <c r="F220" i="17" s="1"/>
  <c r="R207" i="17"/>
  <c r="F207" i="17" s="1"/>
  <c r="R217" i="17"/>
  <c r="F217" i="17" s="1"/>
  <c r="R215" i="17"/>
  <c r="F215" i="17" s="1"/>
  <c r="R206" i="17"/>
  <c r="F206" i="17" s="1"/>
  <c r="R216" i="17"/>
  <c r="F216" i="17" s="1"/>
  <c r="R218" i="17"/>
  <c r="F218" i="17" s="1"/>
  <c r="R205" i="17"/>
  <c r="F205" i="17" s="1"/>
  <c r="R223" i="17"/>
  <c r="F223" i="17" s="1"/>
  <c r="R214" i="17"/>
  <c r="F214" i="17" s="1"/>
  <c r="R213" i="17"/>
  <c r="F213" i="17" s="1"/>
  <c r="R212" i="17"/>
  <c r="F212" i="17" s="1"/>
  <c r="R222" i="17"/>
  <c r="F222" i="17" s="1"/>
  <c r="R209" i="17"/>
  <c r="F209" i="17" s="1"/>
  <c r="F198" i="17"/>
  <c r="D32" i="1"/>
  <c r="D212" i="1"/>
  <c r="D209" i="1"/>
  <c r="D213" i="1"/>
  <c r="D205" i="1"/>
  <c r="F260" i="17"/>
  <c r="F28" i="2"/>
  <c r="D216" i="1"/>
  <c r="D221" i="1"/>
  <c r="F27" i="2"/>
  <c r="R27" i="17"/>
  <c r="F81" i="2"/>
  <c r="F81" i="17"/>
  <c r="D219" i="1"/>
  <c r="F82" i="2"/>
  <c r="F82" i="17"/>
  <c r="D265" i="1"/>
  <c r="F80" i="2"/>
  <c r="F80" i="17"/>
  <c r="F204" i="17"/>
  <c r="F219" i="17"/>
  <c r="F203" i="17"/>
  <c r="F248" i="2"/>
  <c r="F248" i="17"/>
  <c r="F261" i="17"/>
  <c r="F249" i="2"/>
  <c r="F249" i="17"/>
  <c r="F262" i="17"/>
  <c r="F247" i="2"/>
  <c r="F247" i="17"/>
  <c r="F210" i="17"/>
  <c r="F213" i="2"/>
  <c r="F212" i="2"/>
  <c r="F222" i="2"/>
  <c r="F209" i="2"/>
  <c r="F202" i="2"/>
  <c r="F221" i="2"/>
  <c r="F220" i="2"/>
  <c r="F207" i="2"/>
  <c r="F217" i="2"/>
  <c r="F210" i="2"/>
  <c r="F215" i="2"/>
  <c r="F206" i="2"/>
  <c r="F216" i="2"/>
  <c r="F203" i="2"/>
  <c r="F218" i="2"/>
  <c r="F205" i="2"/>
  <c r="F223" i="2"/>
  <c r="F214" i="2"/>
  <c r="F198" i="2"/>
  <c r="F204" i="2"/>
  <c r="F219" i="2"/>
  <c r="D200" i="1"/>
  <c r="R200" i="2"/>
  <c r="D211" i="1"/>
  <c r="R211" i="2"/>
  <c r="D208" i="1"/>
  <c r="R208" i="2"/>
  <c r="D199" i="1"/>
  <c r="R199" i="2"/>
  <c r="D201" i="1"/>
  <c r="R201" i="2"/>
  <c r="F31" i="2"/>
  <c r="D29" i="1"/>
  <c r="R29" i="2"/>
  <c r="R29" i="17" s="1"/>
  <c r="D30" i="1"/>
  <c r="R30" i="2"/>
  <c r="R30" i="17" s="1"/>
  <c r="D26" i="1"/>
  <c r="R26" i="2"/>
  <c r="F26" i="2" s="1"/>
  <c r="D210" i="1"/>
  <c r="D204" i="1"/>
  <c r="D262" i="1"/>
  <c r="D28" i="1"/>
  <c r="R38" i="2"/>
  <c r="R38" i="17" s="1"/>
  <c r="D38" i="1"/>
  <c r="D31" i="1"/>
  <c r="D27" i="1"/>
  <c r="F32" i="2"/>
  <c r="D203" i="1"/>
  <c r="R338" i="2"/>
  <c r="R338" i="17" s="1"/>
  <c r="D338" i="1"/>
  <c r="R323" i="17"/>
  <c r="F323" i="17" s="1"/>
  <c r="F323" i="2"/>
  <c r="R340" i="2"/>
  <c r="R340" i="17" s="1"/>
  <c r="D340" i="1"/>
  <c r="D198" i="1"/>
  <c r="R310" i="2"/>
  <c r="D310" i="1"/>
  <c r="R339" i="2"/>
  <c r="R339" i="17" s="1"/>
  <c r="D339" i="1"/>
  <c r="P355" i="1"/>
  <c r="R322" i="2"/>
  <c r="D322" i="1"/>
  <c r="R341" i="2"/>
  <c r="R341" i="17" s="1"/>
  <c r="D341" i="1"/>
  <c r="R342" i="2"/>
  <c r="R342" i="17" s="1"/>
  <c r="D342" i="1"/>
  <c r="D261" i="1"/>
  <c r="R47" i="2"/>
  <c r="R47" i="17" s="1"/>
  <c r="F262" i="2"/>
  <c r="F260" i="2"/>
  <c r="F261" i="2"/>
  <c r="F265" i="2"/>
  <c r="D85" i="1"/>
  <c r="R90" i="2"/>
  <c r="D90" i="1"/>
  <c r="R89" i="2"/>
  <c r="D89" i="1"/>
  <c r="F93" i="2"/>
  <c r="R90" i="17" l="1"/>
  <c r="F90" i="17" s="1"/>
  <c r="R89" i="17"/>
  <c r="F89" i="17" s="1"/>
  <c r="R88" i="17"/>
  <c r="F88" i="17" s="1"/>
  <c r="R201" i="17"/>
  <c r="F201" i="17" s="1"/>
  <c r="R208" i="17"/>
  <c r="F208" i="17" s="1"/>
  <c r="R200" i="17"/>
  <c r="F200" i="17" s="1"/>
  <c r="R199" i="17"/>
  <c r="F199" i="17" s="1"/>
  <c r="R211" i="17"/>
  <c r="F211" i="17" s="1"/>
  <c r="F30" i="2"/>
  <c r="F30" i="17"/>
  <c r="F29" i="2"/>
  <c r="F29" i="17"/>
  <c r="F201" i="2"/>
  <c r="F211" i="2"/>
  <c r="F199" i="2"/>
  <c r="F208" i="2"/>
  <c r="F200" i="2"/>
  <c r="F38" i="17"/>
  <c r="F38" i="2"/>
  <c r="F27" i="17"/>
  <c r="R26" i="17"/>
  <c r="F26" i="17" s="1"/>
  <c r="F342" i="2"/>
  <c r="F341" i="2"/>
  <c r="F339" i="2"/>
  <c r="F338" i="2"/>
  <c r="R322" i="17"/>
  <c r="F322" i="17" s="1"/>
  <c r="F322" i="2"/>
  <c r="R310" i="17"/>
  <c r="F310" i="17" s="1"/>
  <c r="F310" i="2"/>
  <c r="F340" i="2"/>
  <c r="F47" i="17"/>
  <c r="F47" i="2"/>
  <c r="F89" i="2"/>
  <c r="F90" i="2"/>
  <c r="L12" i="1" l="1"/>
  <c r="M331" i="1" l="1"/>
  <c r="L331" i="1"/>
  <c r="L288" i="1"/>
  <c r="K12" i="1"/>
  <c r="L272" i="1"/>
  <c r="L278" i="1"/>
  <c r="K106" i="1"/>
  <c r="M278" i="1"/>
  <c r="M100" i="1"/>
  <c r="L182" i="1"/>
  <c r="K313" i="1"/>
  <c r="M53" i="1"/>
  <c r="M106" i="1"/>
  <c r="M313" i="1"/>
  <c r="M12" i="1"/>
  <c r="M116" i="1"/>
  <c r="M182" i="1"/>
  <c r="M325" i="1"/>
  <c r="M225" i="1"/>
  <c r="M272" i="1"/>
  <c r="M288" i="1"/>
  <c r="L100" i="1"/>
  <c r="L116" i="1"/>
  <c r="L313" i="1"/>
  <c r="L53" i="1"/>
  <c r="L106" i="1"/>
  <c r="L225" i="1"/>
  <c r="L325" i="1"/>
  <c r="K53" i="1"/>
  <c r="K288" i="1"/>
  <c r="K100" i="1"/>
  <c r="K116" i="1"/>
  <c r="K182" i="1"/>
  <c r="K272" i="1"/>
  <c r="K325" i="1"/>
  <c r="K225" i="1"/>
  <c r="K278" i="1"/>
  <c r="K331" i="1"/>
  <c r="L280" i="1" l="1"/>
  <c r="K280" i="1"/>
  <c r="M280" i="1"/>
  <c r="M108" i="1"/>
  <c r="K108" i="1"/>
  <c r="L108" i="1"/>
  <c r="H331" i="1" l="1"/>
  <c r="J313" i="1"/>
  <c r="H116" i="1"/>
  <c r="I116" i="1"/>
  <c r="H100" i="1"/>
  <c r="H313" i="1"/>
  <c r="J288" i="1"/>
  <c r="I288" i="1"/>
  <c r="H225" i="1"/>
  <c r="J225" i="1"/>
  <c r="I100" i="1"/>
  <c r="J325" i="1"/>
  <c r="I325" i="1"/>
  <c r="J116" i="1"/>
  <c r="J331" i="1"/>
  <c r="I272" i="1"/>
  <c r="H272" i="1"/>
  <c r="J182" i="1"/>
  <c r="H182" i="1"/>
  <c r="I313" i="1"/>
  <c r="J272" i="1"/>
  <c r="I182" i="1"/>
  <c r="J100" i="1"/>
  <c r="I225" i="1"/>
  <c r="I331" i="1"/>
  <c r="H325" i="1"/>
  <c r="H288" i="1"/>
  <c r="H280" i="1" l="1"/>
  <c r="H108" i="1"/>
  <c r="I108" i="1"/>
  <c r="I280" i="1"/>
  <c r="J108" i="1"/>
  <c r="J280" i="1"/>
  <c r="P278" i="1" l="1"/>
  <c r="O278" i="1"/>
  <c r="N278" i="1"/>
  <c r="G331" i="1" l="1"/>
  <c r="E325" i="1"/>
  <c r="G313" i="1"/>
  <c r="E182" i="1"/>
  <c r="F106" i="1"/>
  <c r="F100" i="1"/>
  <c r="F53" i="1"/>
  <c r="F108" i="1" l="1"/>
  <c r="G182" i="1"/>
  <c r="F225" i="1"/>
  <c r="F272" i="1"/>
  <c r="F278" i="1"/>
  <c r="E313" i="1"/>
  <c r="G325" i="1"/>
  <c r="F331" i="1"/>
  <c r="G100" i="1"/>
  <c r="G106" i="1"/>
  <c r="F182" i="1"/>
  <c r="E225" i="1"/>
  <c r="E272" i="1"/>
  <c r="E278" i="1"/>
  <c r="F325" i="1"/>
  <c r="E331" i="1"/>
  <c r="E53" i="1"/>
  <c r="E100" i="1"/>
  <c r="E106" i="1"/>
  <c r="G225" i="1"/>
  <c r="G272" i="1"/>
  <c r="G278" i="1"/>
  <c r="F313" i="1"/>
  <c r="E12" i="1"/>
  <c r="F12" i="1"/>
  <c r="E280" i="1" l="1"/>
  <c r="G108" i="1"/>
  <c r="G280" i="1"/>
  <c r="F280" i="1"/>
  <c r="E108" i="1"/>
  <c r="G98" i="2" l="1"/>
  <c r="G98" i="17" s="1"/>
  <c r="H269" i="2"/>
  <c r="H269" i="17" s="1"/>
  <c r="I269" i="2"/>
  <c r="I269" i="17" s="1"/>
  <c r="G269" i="2"/>
  <c r="G269" i="17" s="1"/>
  <c r="J269" i="2" l="1"/>
  <c r="J269" i="17" s="1"/>
  <c r="I270" i="2"/>
  <c r="I270" i="17" s="1"/>
  <c r="J97" i="2"/>
  <c r="J97" i="17" s="1"/>
  <c r="J98" i="2"/>
  <c r="J98" i="17" s="1"/>
  <c r="I97" i="2"/>
  <c r="I97" i="17" s="1"/>
  <c r="I98" i="2"/>
  <c r="I98" i="17" s="1"/>
  <c r="H97" i="2"/>
  <c r="H97" i="17" s="1"/>
  <c r="H98" i="2"/>
  <c r="H98" i="17" s="1"/>
  <c r="G97" i="2"/>
  <c r="G97" i="17" s="1"/>
  <c r="H256" i="2"/>
  <c r="H256" i="17" s="1"/>
  <c r="H267" i="2"/>
  <c r="H267" i="17" s="1"/>
  <c r="I266" i="2"/>
  <c r="I266" i="17" s="1"/>
  <c r="J256" i="2"/>
  <c r="J256" i="17" s="1"/>
  <c r="J267" i="2"/>
  <c r="J267" i="17" s="1"/>
  <c r="J270" i="2"/>
  <c r="J270" i="17" s="1"/>
  <c r="H270" i="2"/>
  <c r="H270" i="17" s="1"/>
  <c r="H255" i="2"/>
  <c r="H255" i="17" s="1"/>
  <c r="J250" i="2"/>
  <c r="J250" i="17" s="1"/>
  <c r="I256" i="2"/>
  <c r="I256" i="17" s="1"/>
  <c r="I267" i="2"/>
  <c r="I267" i="17" s="1"/>
  <c r="H266" i="2"/>
  <c r="H266" i="17" s="1"/>
  <c r="J266" i="2"/>
  <c r="J266" i="17" s="1"/>
  <c r="I255" i="2"/>
  <c r="I255" i="17" s="1"/>
  <c r="J255" i="2"/>
  <c r="J255" i="17" s="1"/>
  <c r="I250" i="2"/>
  <c r="I250" i="17" s="1"/>
  <c r="H235" i="2"/>
  <c r="H235" i="17" s="1"/>
  <c r="J235" i="2"/>
  <c r="J235" i="17" s="1"/>
  <c r="J41" i="2"/>
  <c r="J41" i="17" s="1"/>
  <c r="H250" i="2"/>
  <c r="H250" i="17" s="1"/>
  <c r="I235" i="2"/>
  <c r="I235" i="17" s="1"/>
  <c r="I63" i="2"/>
  <c r="I63" i="17" s="1"/>
  <c r="G270" i="2"/>
  <c r="G270" i="17" s="1"/>
  <c r="G250" i="2"/>
  <c r="G250" i="17" s="1"/>
  <c r="G267" i="2"/>
  <c r="G267" i="17" s="1"/>
  <c r="G256" i="2"/>
  <c r="G256" i="17" s="1"/>
  <c r="G235" i="2"/>
  <c r="G235" i="17" s="1"/>
  <c r="G255" i="2"/>
  <c r="G255" i="17" s="1"/>
  <c r="G266" i="2"/>
  <c r="G266" i="17" s="1"/>
  <c r="J63" i="2"/>
  <c r="J63" i="17" s="1"/>
  <c r="H75" i="2" l="1"/>
  <c r="H75" i="17" s="1"/>
  <c r="J95" i="2"/>
  <c r="J95" i="17" s="1"/>
  <c r="H83" i="2"/>
  <c r="H83" i="17" s="1"/>
  <c r="G84" i="2"/>
  <c r="G84" i="17" s="1"/>
  <c r="H41" i="2"/>
  <c r="H41" i="17" s="1"/>
  <c r="I41" i="2"/>
  <c r="I41" i="17" s="1"/>
  <c r="G41" i="2"/>
  <c r="G41" i="17" s="1"/>
  <c r="H63" i="2"/>
  <c r="H63" i="17" s="1"/>
  <c r="G63" i="2"/>
  <c r="G63" i="17" s="1"/>
  <c r="H95" i="2" l="1"/>
  <c r="H95" i="17" s="1"/>
  <c r="G95" i="2"/>
  <c r="G95" i="17" s="1"/>
  <c r="J83" i="2"/>
  <c r="J83" i="17" s="1"/>
  <c r="H84" i="2"/>
  <c r="H84" i="17" s="1"/>
  <c r="J75" i="2"/>
  <c r="J75" i="17" s="1"/>
  <c r="I75" i="2"/>
  <c r="I75" i="17" s="1"/>
  <c r="I83" i="2"/>
  <c r="I83" i="17" s="1"/>
  <c r="I95" i="2"/>
  <c r="I95" i="17" s="1"/>
  <c r="G83" i="2"/>
  <c r="G83" i="17" s="1"/>
  <c r="J84" i="2"/>
  <c r="J84" i="17" s="1"/>
  <c r="I84" i="2"/>
  <c r="I84" i="17" s="1"/>
  <c r="G75" i="2"/>
  <c r="G75" i="17" s="1"/>
  <c r="G244" i="2" l="1"/>
  <c r="G244" i="17" s="1"/>
  <c r="H244" i="2"/>
  <c r="H244" i="17" s="1"/>
  <c r="I244" i="2"/>
  <c r="I244" i="17" s="1"/>
  <c r="J244" i="2"/>
  <c r="J244" i="17" s="1"/>
  <c r="G245" i="2"/>
  <c r="G245" i="17" s="1"/>
  <c r="H245" i="2"/>
  <c r="H245" i="17" s="1"/>
  <c r="I245" i="2"/>
  <c r="I245" i="17" s="1"/>
  <c r="J245" i="2"/>
  <c r="J245" i="17" s="1"/>
  <c r="G72" i="2"/>
  <c r="G72" i="17" s="1"/>
  <c r="H72" i="2"/>
  <c r="H72" i="17" s="1"/>
  <c r="I72" i="2"/>
  <c r="I72" i="17" s="1"/>
  <c r="J72" i="2"/>
  <c r="J72" i="17" s="1"/>
  <c r="G73" i="2"/>
  <c r="G73" i="17" s="1"/>
  <c r="H73" i="2"/>
  <c r="H73" i="17" s="1"/>
  <c r="I73" i="2"/>
  <c r="I73" i="17" s="1"/>
  <c r="J73" i="2"/>
  <c r="J73" i="17" s="1"/>
  <c r="G239" i="2"/>
  <c r="G239" i="17" s="1"/>
  <c r="H239" i="2"/>
  <c r="H239" i="17" s="1"/>
  <c r="I239" i="2"/>
  <c r="I239" i="17" s="1"/>
  <c r="J239" i="2"/>
  <c r="J239" i="17" s="1"/>
  <c r="G240" i="2"/>
  <c r="G240" i="17" s="1"/>
  <c r="H240" i="2"/>
  <c r="H240" i="17" s="1"/>
  <c r="I240" i="2"/>
  <c r="I240" i="17" s="1"/>
  <c r="J240" i="2"/>
  <c r="J240" i="17" s="1"/>
  <c r="G67" i="2"/>
  <c r="G67" i="17" s="1"/>
  <c r="H67" i="2"/>
  <c r="H67" i="17" s="1"/>
  <c r="I67" i="2"/>
  <c r="I67" i="17" s="1"/>
  <c r="J67" i="2"/>
  <c r="J67" i="17" s="1"/>
  <c r="G68" i="2"/>
  <c r="G68" i="17" s="1"/>
  <c r="H68" i="2"/>
  <c r="H68" i="17" s="1"/>
  <c r="I68" i="2"/>
  <c r="I68" i="17" s="1"/>
  <c r="J68" i="2"/>
  <c r="J68" i="17" s="1"/>
  <c r="H74" i="2" l="1"/>
  <c r="H74" i="17" s="1"/>
  <c r="I74" i="2"/>
  <c r="I74" i="17" s="1"/>
  <c r="J74" i="2"/>
  <c r="J74" i="17" s="1"/>
  <c r="G74" i="2"/>
  <c r="G74" i="17" s="1"/>
  <c r="I66" i="2" l="1"/>
  <c r="I66" i="17" s="1"/>
  <c r="J66" i="2"/>
  <c r="J66" i="17" s="1"/>
  <c r="G66" i="2"/>
  <c r="G66" i="17" s="1"/>
  <c r="H66" i="2"/>
  <c r="H66" i="17" s="1"/>
  <c r="J238" i="2"/>
  <c r="J238" i="17" s="1"/>
  <c r="I238" i="2"/>
  <c r="I238" i="17" s="1"/>
  <c r="H238" i="2"/>
  <c r="H238" i="17" s="1"/>
  <c r="G238" i="2"/>
  <c r="G238" i="17" s="1"/>
  <c r="G246" i="2"/>
  <c r="G246" i="17" s="1"/>
  <c r="H246" i="2"/>
  <c r="H246" i="17" s="1"/>
  <c r="I246" i="2"/>
  <c r="I246" i="17" s="1"/>
  <c r="J246" i="2"/>
  <c r="J246" i="17" s="1"/>
  <c r="H1" i="14" l="1"/>
  <c r="K97" i="2" l="1"/>
  <c r="K97" i="17" s="1"/>
  <c r="K98" i="2"/>
  <c r="K98" i="17" s="1"/>
  <c r="K246" i="2"/>
  <c r="K246" i="17" s="1"/>
  <c r="I1" i="14"/>
  <c r="K269" i="2" l="1"/>
  <c r="K269" i="17" s="1"/>
  <c r="K240" i="2"/>
  <c r="K240" i="17" s="1"/>
  <c r="K266" i="2"/>
  <c r="K266" i="17" s="1"/>
  <c r="K239" i="2"/>
  <c r="K239" i="17" s="1"/>
  <c r="K256" i="2"/>
  <c r="K256" i="17" s="1"/>
  <c r="K270" i="2"/>
  <c r="K270" i="17" s="1"/>
  <c r="K250" i="2"/>
  <c r="K250" i="17" s="1"/>
  <c r="K255" i="2"/>
  <c r="K255" i="17" s="1"/>
  <c r="K238" i="2"/>
  <c r="K238" i="17" s="1"/>
  <c r="K267" i="2"/>
  <c r="K267" i="17" s="1"/>
  <c r="K235" i="2"/>
  <c r="K235" i="17" s="1"/>
  <c r="L63" i="2"/>
  <c r="L63" i="17" s="1"/>
  <c r="L72" i="2"/>
  <c r="L72" i="17" s="1"/>
  <c r="L74" i="2"/>
  <c r="L74" i="17" s="1"/>
  <c r="L83" i="2"/>
  <c r="L83" i="17" s="1"/>
  <c r="L68" i="2"/>
  <c r="L68" i="17" s="1"/>
  <c r="L84" i="2"/>
  <c r="L84" i="17" s="1"/>
  <c r="L95" i="2"/>
  <c r="L95" i="17" s="1"/>
  <c r="L75" i="2"/>
  <c r="L75" i="17" s="1"/>
  <c r="L266" i="2"/>
  <c r="L266" i="17" s="1"/>
  <c r="L255" i="2"/>
  <c r="L255" i="17" s="1"/>
  <c r="L235" i="2"/>
  <c r="L235" i="17" s="1"/>
  <c r="L256" i="2"/>
  <c r="L256" i="17" s="1"/>
  <c r="L244" i="2"/>
  <c r="L244" i="17" s="1"/>
  <c r="L66" i="2"/>
  <c r="L66" i="17" s="1"/>
  <c r="L270" i="2"/>
  <c r="L270" i="17" s="1"/>
  <c r="L250" i="2"/>
  <c r="L250" i="17" s="1"/>
  <c r="L41" i="2"/>
  <c r="L41" i="17" s="1"/>
  <c r="L267" i="2"/>
  <c r="L267" i="17" s="1"/>
  <c r="L245" i="2"/>
  <c r="L245" i="17" s="1"/>
  <c r="K83" i="2"/>
  <c r="K83" i="17" s="1"/>
  <c r="K84" i="2"/>
  <c r="K84" i="17" s="1"/>
  <c r="K75" i="2"/>
  <c r="K75" i="17" s="1"/>
  <c r="K41" i="2"/>
  <c r="K41" i="17" s="1"/>
  <c r="K74" i="2"/>
  <c r="K74" i="17" s="1"/>
  <c r="K95" i="2"/>
  <c r="K95" i="17" s="1"/>
  <c r="K63" i="2"/>
  <c r="K63" i="17" s="1"/>
  <c r="K245" i="2"/>
  <c r="K245" i="17" s="1"/>
  <c r="K73" i="2"/>
  <c r="K73" i="17" s="1"/>
  <c r="K67" i="2"/>
  <c r="K67" i="17" s="1"/>
  <c r="K68" i="2"/>
  <c r="K68" i="17" s="1"/>
  <c r="L73" i="2"/>
  <c r="L73" i="17" s="1"/>
  <c r="K66" i="2"/>
  <c r="K66" i="17" s="1"/>
  <c r="K72" i="2"/>
  <c r="K72" i="17" s="1"/>
  <c r="K244" i="2"/>
  <c r="K244" i="17" s="1"/>
  <c r="J1" i="14"/>
  <c r="L238" i="2" l="1"/>
  <c r="L238" i="17" s="1"/>
  <c r="L240" i="2"/>
  <c r="L240" i="17" s="1"/>
  <c r="L269" i="2"/>
  <c r="L269" i="17" s="1"/>
  <c r="L67" i="2"/>
  <c r="L67" i="17" s="1"/>
  <c r="L239" i="2"/>
  <c r="L239" i="17" s="1"/>
  <c r="L97" i="2"/>
  <c r="L97" i="17" s="1"/>
  <c r="L98" i="2"/>
  <c r="L98" i="17" s="1"/>
  <c r="L246" i="2"/>
  <c r="L246" i="17" s="1"/>
  <c r="M74" i="2"/>
  <c r="M74" i="17" s="1"/>
  <c r="M84" i="2"/>
  <c r="M84" i="17" s="1"/>
  <c r="M95" i="2"/>
  <c r="M95" i="17" s="1"/>
  <c r="M256" i="2"/>
  <c r="M256" i="17" s="1"/>
  <c r="M250" i="2"/>
  <c r="M250" i="17" s="1"/>
  <c r="M246" i="2"/>
  <c r="M246" i="17" s="1"/>
  <c r="M245" i="2"/>
  <c r="M245" i="17" s="1"/>
  <c r="M255" i="2"/>
  <c r="M255" i="17" s="1"/>
  <c r="M266" i="2"/>
  <c r="M266" i="17" s="1"/>
  <c r="M235" i="2"/>
  <c r="M235" i="17" s="1"/>
  <c r="M270" i="2"/>
  <c r="M270" i="17" s="1"/>
  <c r="K1" i="14"/>
  <c r="M1" i="2"/>
  <c r="M239" i="2" l="1"/>
  <c r="M239" i="17" s="1"/>
  <c r="M238" i="2"/>
  <c r="M238" i="17" s="1"/>
  <c r="M240" i="2"/>
  <c r="M240" i="17" s="1"/>
  <c r="M269" i="2"/>
  <c r="M269" i="17" s="1"/>
  <c r="M97" i="2"/>
  <c r="M97" i="17" s="1"/>
  <c r="M98" i="2"/>
  <c r="M98" i="17" s="1"/>
  <c r="N98" i="2"/>
  <c r="N98" i="17" s="1"/>
  <c r="N97" i="2"/>
  <c r="N97" i="17" s="1"/>
  <c r="M267" i="2"/>
  <c r="M267" i="17" s="1"/>
  <c r="M41" i="2"/>
  <c r="M41" i="17" s="1"/>
  <c r="M83" i="2"/>
  <c r="M83" i="17" s="1"/>
  <c r="N63" i="2"/>
  <c r="N63" i="17" s="1"/>
  <c r="N72" i="2"/>
  <c r="N72" i="17" s="1"/>
  <c r="N73" i="2"/>
  <c r="N73" i="17" s="1"/>
  <c r="N74" i="2"/>
  <c r="N74" i="17" s="1"/>
  <c r="N75" i="2"/>
  <c r="N75" i="17" s="1"/>
  <c r="N83" i="2"/>
  <c r="N83" i="17" s="1"/>
  <c r="N84" i="2"/>
  <c r="N84" i="17" s="1"/>
  <c r="N270" i="2"/>
  <c r="N270" i="17" s="1"/>
  <c r="N235" i="2"/>
  <c r="N235" i="17" s="1"/>
  <c r="N269" i="2"/>
  <c r="N269" i="17" s="1"/>
  <c r="N267" i="2"/>
  <c r="N267" i="17" s="1"/>
  <c r="N250" i="2"/>
  <c r="N250" i="17" s="1"/>
  <c r="N244" i="2"/>
  <c r="N244" i="17" s="1"/>
  <c r="N255" i="2"/>
  <c r="N255" i="17" s="1"/>
  <c r="N256" i="2"/>
  <c r="N256" i="17" s="1"/>
  <c r="N41" i="2"/>
  <c r="N41" i="17" s="1"/>
  <c r="N246" i="2"/>
  <c r="N246" i="17" s="1"/>
  <c r="M75" i="2"/>
  <c r="M75" i="17" s="1"/>
  <c r="M63" i="2"/>
  <c r="M63" i="17" s="1"/>
  <c r="M73" i="2"/>
  <c r="M73" i="17" s="1"/>
  <c r="L1" i="14"/>
  <c r="N1" i="2"/>
  <c r="M68" i="2"/>
  <c r="M68" i="17" s="1"/>
  <c r="M66" i="2"/>
  <c r="M66" i="17" s="1"/>
  <c r="M244" i="2"/>
  <c r="M244" i="17" s="1"/>
  <c r="M67" i="2"/>
  <c r="M67" i="17" s="1"/>
  <c r="M72" i="2"/>
  <c r="M72" i="17" s="1"/>
  <c r="N67" i="2" l="1"/>
  <c r="N67" i="17" s="1"/>
  <c r="N240" i="2"/>
  <c r="N240" i="17" s="1"/>
  <c r="N66" i="2"/>
  <c r="N66" i="17" s="1"/>
  <c r="N239" i="2"/>
  <c r="N239" i="17" s="1"/>
  <c r="N68" i="2"/>
  <c r="N68" i="17" s="1"/>
  <c r="N238" i="2"/>
  <c r="N238" i="17" s="1"/>
  <c r="N266" i="2"/>
  <c r="N266" i="17" s="1"/>
  <c r="N95" i="2"/>
  <c r="N95" i="17" s="1"/>
  <c r="O73" i="2"/>
  <c r="O73" i="17" s="1"/>
  <c r="O75" i="2"/>
  <c r="O75" i="17" s="1"/>
  <c r="O95" i="2"/>
  <c r="O95" i="17" s="1"/>
  <c r="O74" i="2"/>
  <c r="O74" i="17" s="1"/>
  <c r="O83" i="2"/>
  <c r="O83" i="17" s="1"/>
  <c r="O267" i="2"/>
  <c r="O267" i="17" s="1"/>
  <c r="O250" i="2"/>
  <c r="O250" i="17" s="1"/>
  <c r="O245" i="2"/>
  <c r="O245" i="17" s="1"/>
  <c r="O266" i="2"/>
  <c r="O266" i="17" s="1"/>
  <c r="O235" i="2"/>
  <c r="O235" i="17" s="1"/>
  <c r="O255" i="2"/>
  <c r="O255" i="17" s="1"/>
  <c r="O246" i="2"/>
  <c r="O246" i="17" s="1"/>
  <c r="O270" i="2"/>
  <c r="O270" i="17" s="1"/>
  <c r="N245" i="2"/>
  <c r="N245" i="17" s="1"/>
  <c r="O1" i="2"/>
  <c r="M1" i="14"/>
  <c r="O238" i="2" l="1"/>
  <c r="O238" i="17" s="1"/>
  <c r="O240" i="2"/>
  <c r="O240" i="17" s="1"/>
  <c r="O269" i="2"/>
  <c r="O269" i="17" s="1"/>
  <c r="O239" i="2"/>
  <c r="O239" i="17" s="1"/>
  <c r="O66" i="2"/>
  <c r="O66" i="17" s="1"/>
  <c r="O97" i="2"/>
  <c r="O97" i="17" s="1"/>
  <c r="O98" i="2"/>
  <c r="O98" i="17" s="1"/>
  <c r="P98" i="2"/>
  <c r="P98" i="17" s="1"/>
  <c r="O256" i="2"/>
  <c r="O256" i="17" s="1"/>
  <c r="P63" i="2"/>
  <c r="P63" i="17" s="1"/>
  <c r="P72" i="2"/>
  <c r="P72" i="17" s="1"/>
  <c r="P73" i="2"/>
  <c r="P73" i="17" s="1"/>
  <c r="P266" i="2"/>
  <c r="P266" i="17" s="1"/>
  <c r="P255" i="2"/>
  <c r="P255" i="17" s="1"/>
  <c r="P235" i="2"/>
  <c r="P235" i="17" s="1"/>
  <c r="P83" i="2"/>
  <c r="P83" i="17" s="1"/>
  <c r="P95" i="2"/>
  <c r="P95" i="17" s="1"/>
  <c r="P270" i="2"/>
  <c r="P270" i="17" s="1"/>
  <c r="P75" i="2"/>
  <c r="P75" i="17" s="1"/>
  <c r="P256" i="2"/>
  <c r="P256" i="17" s="1"/>
  <c r="P246" i="2"/>
  <c r="P246" i="17" s="1"/>
  <c r="P244" i="2"/>
  <c r="P244" i="17" s="1"/>
  <c r="P84" i="2"/>
  <c r="P84" i="17" s="1"/>
  <c r="P267" i="2"/>
  <c r="P267" i="17" s="1"/>
  <c r="P250" i="2"/>
  <c r="P250" i="17" s="1"/>
  <c r="P245" i="2"/>
  <c r="P245" i="17" s="1"/>
  <c r="P41" i="2"/>
  <c r="P41" i="17" s="1"/>
  <c r="P74" i="2"/>
  <c r="P74" i="17" s="1"/>
  <c r="P1" i="2"/>
  <c r="N1" i="14"/>
  <c r="O41" i="2"/>
  <c r="O41" i="17" s="1"/>
  <c r="O63" i="2"/>
  <c r="O63" i="17" s="1"/>
  <c r="O84" i="2"/>
  <c r="O84" i="17" s="1"/>
  <c r="O68" i="2"/>
  <c r="O68" i="17" s="1"/>
  <c r="O72" i="2"/>
  <c r="O72" i="17" s="1"/>
  <c r="O244" i="2"/>
  <c r="O244" i="17" s="1"/>
  <c r="O67" i="2"/>
  <c r="O67" i="17" s="1"/>
  <c r="N331" i="1" l="1"/>
  <c r="N225" i="1"/>
  <c r="N100" i="1"/>
  <c r="N272" i="1"/>
  <c r="N313" i="1"/>
  <c r="N12" i="1"/>
  <c r="N106" i="1"/>
  <c r="N182" i="1"/>
  <c r="N53" i="1"/>
  <c r="N325" i="1"/>
  <c r="P238" i="2"/>
  <c r="P238" i="17" s="1"/>
  <c r="P68" i="2"/>
  <c r="P68" i="17" s="1"/>
  <c r="P240" i="2"/>
  <c r="P240" i="17" s="1"/>
  <c r="P67" i="2"/>
  <c r="P67" i="17" s="1"/>
  <c r="P239" i="2"/>
  <c r="P239" i="17" s="1"/>
  <c r="P66" i="2"/>
  <c r="P66" i="17" s="1"/>
  <c r="P269" i="2"/>
  <c r="P269" i="17" s="1"/>
  <c r="P97" i="2"/>
  <c r="P97" i="17" s="1"/>
  <c r="Q97" i="2"/>
  <c r="Q97" i="17" s="1"/>
  <c r="Q63" i="2"/>
  <c r="Q63" i="17" s="1"/>
  <c r="Q72" i="2"/>
  <c r="Q72" i="17" s="1"/>
  <c r="Q74" i="2"/>
  <c r="Q74" i="17" s="1"/>
  <c r="Q83" i="2"/>
  <c r="Q83" i="17" s="1"/>
  <c r="Q75" i="2"/>
  <c r="Q75" i="17" s="1"/>
  <c r="Q267" i="2"/>
  <c r="Q267" i="17" s="1"/>
  <c r="Q256" i="2"/>
  <c r="Q256" i="17" s="1"/>
  <c r="Q250" i="2"/>
  <c r="Q250" i="17" s="1"/>
  <c r="Q246" i="2"/>
  <c r="Q246" i="17" s="1"/>
  <c r="Q73" i="2"/>
  <c r="Q73" i="17" s="1"/>
  <c r="Q255" i="2"/>
  <c r="Q255" i="17" s="1"/>
  <c r="Q95" i="2"/>
  <c r="Q95" i="17" s="1"/>
  <c r="Q270" i="2"/>
  <c r="Q270" i="17" s="1"/>
  <c r="Q84" i="2"/>
  <c r="Q84" i="17" s="1"/>
  <c r="Q266" i="2"/>
  <c r="Q266" i="17" s="1"/>
  <c r="Q235" i="2"/>
  <c r="Q235" i="17" s="1"/>
  <c r="O1" i="14"/>
  <c r="Q1" i="2"/>
  <c r="N280" i="1" l="1"/>
  <c r="N108" i="1"/>
  <c r="O106" i="1"/>
  <c r="O225" i="1"/>
  <c r="O53" i="1"/>
  <c r="O182" i="1"/>
  <c r="O12" i="1"/>
  <c r="O313" i="1"/>
  <c r="O331" i="1"/>
  <c r="O100" i="1"/>
  <c r="O325" i="1"/>
  <c r="O272" i="1"/>
  <c r="Q239" i="2"/>
  <c r="Q239" i="17" s="1"/>
  <c r="Q238" i="2"/>
  <c r="Q238" i="17" s="1"/>
  <c r="Q68" i="2"/>
  <c r="Q68" i="17" s="1"/>
  <c r="Q240" i="2"/>
  <c r="Q240" i="17" s="1"/>
  <c r="Q67" i="2"/>
  <c r="Q67" i="17" s="1"/>
  <c r="Q66" i="2"/>
  <c r="Q66" i="17" s="1"/>
  <c r="Q269" i="2"/>
  <c r="Q269" i="17" s="1"/>
  <c r="Q98" i="2"/>
  <c r="Q98" i="17" s="1"/>
  <c r="R98" i="2"/>
  <c r="Q41" i="2"/>
  <c r="Q41" i="17" s="1"/>
  <c r="Q244" i="2"/>
  <c r="Q244" i="17" s="1"/>
  <c r="D59" i="1"/>
  <c r="D60" i="1"/>
  <c r="D61" i="1"/>
  <c r="D62" i="1"/>
  <c r="D64" i="1"/>
  <c r="D69" i="1"/>
  <c r="D70" i="1"/>
  <c r="D71" i="1"/>
  <c r="D76" i="1"/>
  <c r="D77" i="1"/>
  <c r="D78" i="1"/>
  <c r="D79" i="1"/>
  <c r="D250" i="1"/>
  <c r="D248" i="1"/>
  <c r="D242" i="1"/>
  <c r="D251" i="1"/>
  <c r="D241" i="1"/>
  <c r="D234" i="1"/>
  <c r="D121" i="1"/>
  <c r="D249" i="1"/>
  <c r="D243" i="1"/>
  <c r="D236" i="1"/>
  <c r="D120" i="1"/>
  <c r="D254" i="1"/>
  <c r="P1" i="14"/>
  <c r="R1" i="2"/>
  <c r="Q245" i="2"/>
  <c r="Q245" i="17" s="1"/>
  <c r="J40" i="2"/>
  <c r="J40" i="17" s="1"/>
  <c r="R98" i="17" l="1"/>
  <c r="F98" i="17" s="1"/>
  <c r="O280" i="1"/>
  <c r="O108" i="1"/>
  <c r="P182" i="1"/>
  <c r="P331" i="1"/>
  <c r="P12" i="1"/>
  <c r="P53" i="1"/>
  <c r="D53" i="1" s="1"/>
  <c r="P106" i="1"/>
  <c r="P225" i="1"/>
  <c r="D225" i="1" s="1"/>
  <c r="P313" i="1"/>
  <c r="D313" i="1" s="1"/>
  <c r="P100" i="1"/>
  <c r="D100" i="1" s="1"/>
  <c r="P272" i="1"/>
  <c r="P325" i="1"/>
  <c r="D325" i="1" s="1"/>
  <c r="R269" i="2"/>
  <c r="D269" i="1"/>
  <c r="F98" i="2"/>
  <c r="R97" i="2"/>
  <c r="D97" i="1"/>
  <c r="D98" i="1"/>
  <c r="R41" i="2"/>
  <c r="R41" i="17" s="1"/>
  <c r="R235" i="2"/>
  <c r="D235" i="1"/>
  <c r="R256" i="2"/>
  <c r="R256" i="17" s="1"/>
  <c r="D253" i="1"/>
  <c r="R270" i="2"/>
  <c r="D270" i="1"/>
  <c r="R266" i="2"/>
  <c r="R266" i="17" s="1"/>
  <c r="R238" i="2"/>
  <c r="D237" i="1"/>
  <c r="D240" i="1"/>
  <c r="R250" i="2"/>
  <c r="R250" i="17" s="1"/>
  <c r="D247" i="1"/>
  <c r="R246" i="2"/>
  <c r="D246" i="1"/>
  <c r="R240" i="2"/>
  <c r="D239" i="1"/>
  <c r="R239" i="2"/>
  <c r="D238" i="1"/>
  <c r="R245" i="2"/>
  <c r="D245" i="1"/>
  <c r="R267" i="2"/>
  <c r="R255" i="2"/>
  <c r="D252" i="1"/>
  <c r="R244" i="2"/>
  <c r="D244" i="1"/>
  <c r="G40" i="2"/>
  <c r="G40" i="17" s="1"/>
  <c r="K40" i="2"/>
  <c r="K40" i="17" s="1"/>
  <c r="O40" i="2"/>
  <c r="O40" i="17" s="1"/>
  <c r="R84" i="2"/>
  <c r="D81" i="1"/>
  <c r="R72" i="2"/>
  <c r="D72" i="1"/>
  <c r="D68" i="1"/>
  <c r="R83" i="2"/>
  <c r="D80" i="1"/>
  <c r="R74" i="2"/>
  <c r="D74" i="1"/>
  <c r="R67" i="2"/>
  <c r="D66" i="1"/>
  <c r="R63" i="2"/>
  <c r="R63" i="17" s="1"/>
  <c r="D63" i="1"/>
  <c r="R95" i="2"/>
  <c r="R95" i="17" s="1"/>
  <c r="R68" i="2"/>
  <c r="D67" i="1"/>
  <c r="R75" i="2"/>
  <c r="D75" i="1"/>
  <c r="R73" i="2"/>
  <c r="D73" i="1"/>
  <c r="R66" i="2"/>
  <c r="D65" i="1"/>
  <c r="R40" i="2"/>
  <c r="R40" i="17" s="1"/>
  <c r="L40" i="2"/>
  <c r="L40" i="17" s="1"/>
  <c r="N40" i="2"/>
  <c r="N40" i="17" s="1"/>
  <c r="I40" i="2"/>
  <c r="I40" i="17" s="1"/>
  <c r="P40" i="2"/>
  <c r="P40" i="17" s="1"/>
  <c r="H40" i="2"/>
  <c r="H40" i="17" s="1"/>
  <c r="M40" i="2"/>
  <c r="M40" i="17" s="1"/>
  <c r="Q40" i="2"/>
  <c r="Q40" i="17" s="1"/>
  <c r="D293" i="1"/>
  <c r="D292" i="1"/>
  <c r="R66" i="17" l="1"/>
  <c r="F66" i="17" s="1"/>
  <c r="R73" i="17"/>
  <c r="F73" i="17" s="1"/>
  <c r="R72" i="17"/>
  <c r="F72" i="17" s="1"/>
  <c r="R75" i="17"/>
  <c r="F75" i="17" s="1"/>
  <c r="R84" i="17"/>
  <c r="F84" i="17" s="1"/>
  <c r="R97" i="17"/>
  <c r="F97" i="17" s="1"/>
  <c r="R74" i="17"/>
  <c r="F74" i="17" s="1"/>
  <c r="R68" i="17"/>
  <c r="F68" i="17" s="1"/>
  <c r="R67" i="17"/>
  <c r="F67" i="17" s="1"/>
  <c r="R83" i="17"/>
  <c r="F83" i="17" s="1"/>
  <c r="R245" i="17"/>
  <c r="F245" i="17" s="1"/>
  <c r="R240" i="17"/>
  <c r="F240" i="17" s="1"/>
  <c r="R255" i="17"/>
  <c r="F255" i="17" s="1"/>
  <c r="R269" i="17"/>
  <c r="F269" i="17" s="1"/>
  <c r="R267" i="17"/>
  <c r="F267" i="17" s="1"/>
  <c r="R239" i="17"/>
  <c r="F239" i="17" s="1"/>
  <c r="R270" i="17"/>
  <c r="F270" i="17" s="1"/>
  <c r="R235" i="17"/>
  <c r="F235" i="17" s="1"/>
  <c r="R246" i="17"/>
  <c r="F246" i="17" s="1"/>
  <c r="R244" i="17"/>
  <c r="F244" i="17" s="1"/>
  <c r="R238" i="17"/>
  <c r="F238" i="17" s="1"/>
  <c r="F95" i="2"/>
  <c r="F95" i="17"/>
  <c r="F63" i="2"/>
  <c r="F63" i="17"/>
  <c r="F250" i="2"/>
  <c r="F250" i="17"/>
  <c r="F266" i="2"/>
  <c r="F266" i="17"/>
  <c r="F256" i="2"/>
  <c r="F256" i="17"/>
  <c r="F239" i="2"/>
  <c r="F240" i="2"/>
  <c r="D331" i="1"/>
  <c r="D272" i="1"/>
  <c r="P280" i="1"/>
  <c r="D106" i="1"/>
  <c r="P108" i="1"/>
  <c r="D182" i="1"/>
  <c r="F41" i="17"/>
  <c r="F40" i="17"/>
  <c r="F40" i="2"/>
  <c r="F41" i="2"/>
  <c r="D355" i="1"/>
  <c r="D278" i="1"/>
  <c r="D12" i="1"/>
  <c r="F269" i="2"/>
  <c r="F267" i="2"/>
  <c r="F83" i="2"/>
  <c r="F84" i="2"/>
  <c r="F97" i="2"/>
  <c r="F244" i="2"/>
  <c r="F238" i="2"/>
  <c r="F245" i="2"/>
  <c r="F66" i="2"/>
  <c r="F67" i="2"/>
  <c r="F72" i="2"/>
  <c r="F75" i="2"/>
  <c r="F73" i="2"/>
  <c r="F68" i="2"/>
  <c r="F246" i="2"/>
  <c r="F255" i="2"/>
  <c r="F270" i="2"/>
  <c r="F235" i="2"/>
  <c r="F74" i="2"/>
  <c r="P288" i="1" l="1"/>
  <c r="N288" i="1"/>
  <c r="O116" i="1"/>
  <c r="P116" i="1"/>
  <c r="N116" i="1"/>
  <c r="O288" i="1"/>
  <c r="D108" i="1" l="1"/>
  <c r="J2" i="17" l="1"/>
  <c r="K2" i="17"/>
  <c r="L2" i="17"/>
  <c r="M2" i="17"/>
  <c r="N2" i="17"/>
  <c r="O2" i="17"/>
  <c r="P2" i="17"/>
  <c r="Q2" i="17"/>
  <c r="R2" i="17"/>
  <c r="F2" i="18" l="1"/>
  <c r="G2" i="18"/>
  <c r="H2" i="18"/>
  <c r="I2" i="18"/>
  <c r="J2" i="18"/>
  <c r="K2" i="18"/>
  <c r="L2" i="18"/>
  <c r="M2" i="18"/>
  <c r="N2" i="18"/>
  <c r="J34" i="2" l="1"/>
  <c r="J34" i="17" s="1"/>
  <c r="G34" i="2" l="1"/>
  <c r="G34" i="17" s="1"/>
  <c r="R34" i="2"/>
  <c r="R34" i="17" s="1"/>
  <c r="H34" i="2"/>
  <c r="H34" i="17" s="1"/>
  <c r="L34" i="2"/>
  <c r="L34" i="17" s="1"/>
  <c r="Q34" i="2"/>
  <c r="Q34" i="17" s="1"/>
  <c r="M34" i="2"/>
  <c r="M34" i="17" s="1"/>
  <c r="O34" i="2"/>
  <c r="O34" i="17" s="1"/>
  <c r="N34" i="2"/>
  <c r="N34" i="17" s="1"/>
  <c r="I34" i="2"/>
  <c r="I34" i="17" s="1"/>
  <c r="P34" i="2"/>
  <c r="P34" i="17" s="1"/>
  <c r="K34" i="2"/>
  <c r="K34" i="17" s="1"/>
  <c r="F32" i="17" l="1"/>
  <c r="F34" i="2"/>
  <c r="L1" i="2"/>
  <c r="K1" i="2"/>
  <c r="J1" i="2"/>
  <c r="P243" i="2" l="1"/>
  <c r="P243" i="17" s="1"/>
  <c r="Q243" i="2"/>
  <c r="Q243" i="17" s="1"/>
  <c r="R243" i="2"/>
  <c r="R243" i="17" s="1"/>
  <c r="Q71" i="2" l="1"/>
  <c r="Q71" i="17" s="1"/>
  <c r="R71" i="2"/>
  <c r="R71" i="17" s="1"/>
  <c r="P71" i="2"/>
  <c r="P71" i="17" s="1"/>
  <c r="O243" i="2" l="1"/>
  <c r="O243" i="17" s="1"/>
  <c r="N243" i="2"/>
  <c r="N243" i="17" s="1"/>
  <c r="M243" i="2"/>
  <c r="M243" i="17" s="1"/>
  <c r="L243" i="2"/>
  <c r="L243" i="17" s="1"/>
  <c r="K243" i="2"/>
  <c r="K243" i="17" s="1"/>
  <c r="J243" i="2"/>
  <c r="J243" i="17" s="1"/>
  <c r="I243" i="2"/>
  <c r="I243" i="17" s="1"/>
  <c r="H243" i="2"/>
  <c r="H243" i="17" s="1"/>
  <c r="G243" i="2"/>
  <c r="G243" i="17" s="1"/>
  <c r="O71" i="2"/>
  <c r="O71" i="17" s="1"/>
  <c r="N71" i="2"/>
  <c r="N71" i="17" s="1"/>
  <c r="M71" i="2"/>
  <c r="M71" i="17" s="1"/>
  <c r="L71" i="2"/>
  <c r="L71" i="17" s="1"/>
  <c r="K71" i="2"/>
  <c r="K71" i="17" s="1"/>
  <c r="J71" i="2"/>
  <c r="J71" i="17" s="1"/>
  <c r="I71" i="2"/>
  <c r="I71" i="17" s="1"/>
  <c r="H71" i="2"/>
  <c r="H71" i="17" s="1"/>
  <c r="G71" i="2"/>
  <c r="G71" i="17" s="1"/>
  <c r="F71" i="17" l="1"/>
  <c r="F243" i="17"/>
  <c r="F71" i="2"/>
  <c r="F243" i="2"/>
  <c r="G288" i="1"/>
  <c r="F288" i="1"/>
  <c r="G116" i="1" l="1"/>
  <c r="F116" i="1"/>
  <c r="M303" i="17" l="1"/>
  <c r="Q303" i="17"/>
  <c r="N303" i="17"/>
  <c r="R303" i="17"/>
  <c r="O303" i="17"/>
  <c r="P303" i="17"/>
  <c r="D323" i="1" l="1"/>
  <c r="M136" i="17" l="1"/>
  <c r="N136" i="17" l="1"/>
  <c r="O136" i="17" l="1"/>
  <c r="P136" i="17" l="1"/>
  <c r="Q136" i="17" l="1"/>
  <c r="D280" i="1"/>
  <c r="R136" i="17" l="1"/>
  <c r="D351" i="1"/>
  <c r="D347" i="1"/>
  <c r="D343" i="1"/>
  <c r="D232" i="1"/>
  <c r="D302" i="1"/>
  <c r="D329" i="1"/>
  <c r="D353" i="1"/>
  <c r="D349" i="1"/>
  <c r="D336" i="1"/>
  <c r="D320" i="1"/>
  <c r="D316" i="1"/>
  <c r="D318" i="1"/>
  <c r="D306" i="1"/>
  <c r="D309" i="1"/>
  <c r="D305" i="1"/>
  <c r="D230" i="1"/>
  <c r="D233" i="1"/>
  <c r="D229" i="1"/>
  <c r="D284" i="1"/>
  <c r="D345" i="1"/>
  <c r="E288" i="1"/>
  <c r="D286" i="1"/>
  <c r="D283" i="1"/>
  <c r="D311" i="1"/>
  <c r="D303" i="1"/>
  <c r="P13" i="18" s="1"/>
  <c r="D197" i="1"/>
  <c r="D276" i="1"/>
  <c r="D308" i="1"/>
  <c r="D304" i="1"/>
  <c r="D352" i="1"/>
  <c r="D350" i="1"/>
  <c r="D348" i="1"/>
  <c r="D346" i="1"/>
  <c r="D344" i="1"/>
  <c r="D337" i="1"/>
  <c r="D335" i="1"/>
  <c r="D307" i="1"/>
  <c r="D275" i="1"/>
  <c r="D285" i="1"/>
  <c r="D321" i="1"/>
  <c r="D319" i="1"/>
  <c r="D317" i="1"/>
  <c r="D328" i="1"/>
  <c r="D334" i="1"/>
  <c r="D228" i="1"/>
  <c r="D231" i="1"/>
  <c r="D288" i="1" l="1"/>
  <c r="D180" i="1"/>
  <c r="D179" i="1"/>
  <c r="E116" i="1"/>
  <c r="N335" i="2" l="1"/>
  <c r="N335" i="17" s="1"/>
  <c r="H329" i="2"/>
  <c r="K328" i="2"/>
  <c r="G320" i="2"/>
  <c r="G320" i="17" s="1"/>
  <c r="G321" i="2"/>
  <c r="G321" i="17" s="1"/>
  <c r="N317" i="2"/>
  <c r="N317" i="17" s="1"/>
  <c r="I316" i="2"/>
  <c r="H351" i="2" l="1"/>
  <c r="H351" i="17" s="1"/>
  <c r="J351" i="2"/>
  <c r="J351" i="17" s="1"/>
  <c r="O351" i="2"/>
  <c r="O351" i="17" s="1"/>
  <c r="G351" i="2"/>
  <c r="G351" i="17" s="1"/>
  <c r="K351" i="2"/>
  <c r="K351" i="17" s="1"/>
  <c r="Q351" i="2"/>
  <c r="Q351" i="17" s="1"/>
  <c r="R351" i="2"/>
  <c r="R351" i="17" s="1"/>
  <c r="I351" i="2"/>
  <c r="I351" i="17" s="1"/>
  <c r="M351" i="2"/>
  <c r="M351" i="17" s="1"/>
  <c r="N351" i="2"/>
  <c r="N351" i="17" s="1"/>
  <c r="P351" i="2"/>
  <c r="P351" i="17" s="1"/>
  <c r="L351" i="2"/>
  <c r="L351" i="17" s="1"/>
  <c r="H347" i="2"/>
  <c r="H347" i="17" s="1"/>
  <c r="J347" i="2"/>
  <c r="J347" i="17" s="1"/>
  <c r="O347" i="2"/>
  <c r="O347" i="17" s="1"/>
  <c r="R347" i="2"/>
  <c r="R347" i="17" s="1"/>
  <c r="N347" i="2"/>
  <c r="N347" i="17" s="1"/>
  <c r="K347" i="2"/>
  <c r="K347" i="17" s="1"/>
  <c r="Q347" i="2"/>
  <c r="Q347" i="17" s="1"/>
  <c r="M347" i="2"/>
  <c r="M347" i="17" s="1"/>
  <c r="G347" i="2"/>
  <c r="G347" i="17" s="1"/>
  <c r="I347" i="2"/>
  <c r="I347" i="17" s="1"/>
  <c r="P347" i="2"/>
  <c r="P347" i="17" s="1"/>
  <c r="L347" i="2"/>
  <c r="L347" i="17" s="1"/>
  <c r="H343" i="2"/>
  <c r="H343" i="17" s="1"/>
  <c r="G343" i="2"/>
  <c r="G343" i="17" s="1"/>
  <c r="M343" i="2"/>
  <c r="M343" i="17" s="1"/>
  <c r="R343" i="2"/>
  <c r="R343" i="17" s="1"/>
  <c r="J343" i="2"/>
  <c r="J343" i="17" s="1"/>
  <c r="K343" i="2"/>
  <c r="K343" i="17" s="1"/>
  <c r="I343" i="2"/>
  <c r="I343" i="17" s="1"/>
  <c r="N343" i="2"/>
  <c r="N343" i="17" s="1"/>
  <c r="O343" i="2"/>
  <c r="O343" i="17" s="1"/>
  <c r="Q343" i="2"/>
  <c r="Q343" i="17" s="1"/>
  <c r="P343" i="2"/>
  <c r="P343" i="17" s="1"/>
  <c r="L343" i="2"/>
  <c r="L343" i="17" s="1"/>
  <c r="J350" i="2"/>
  <c r="J350" i="17" s="1"/>
  <c r="Q350" i="2"/>
  <c r="Q350" i="17" s="1"/>
  <c r="M350" i="2"/>
  <c r="M350" i="17" s="1"/>
  <c r="I350" i="2"/>
  <c r="I350" i="17" s="1"/>
  <c r="O350" i="2"/>
  <c r="O350" i="17" s="1"/>
  <c r="R350" i="2"/>
  <c r="R350" i="17" s="1"/>
  <c r="H350" i="2"/>
  <c r="H350" i="17" s="1"/>
  <c r="P350" i="2"/>
  <c r="P350" i="17" s="1"/>
  <c r="K350" i="2"/>
  <c r="K350" i="17" s="1"/>
  <c r="L350" i="2"/>
  <c r="L350" i="17" s="1"/>
  <c r="N350" i="2"/>
  <c r="N350" i="17" s="1"/>
  <c r="G350" i="2"/>
  <c r="G350" i="17" s="1"/>
  <c r="J346" i="2"/>
  <c r="J346" i="17" s="1"/>
  <c r="I346" i="2"/>
  <c r="I346" i="17" s="1"/>
  <c r="Q346" i="2"/>
  <c r="Q346" i="17" s="1"/>
  <c r="H346" i="2"/>
  <c r="H346" i="17" s="1"/>
  <c r="L346" i="2"/>
  <c r="L346" i="17" s="1"/>
  <c r="M346" i="2"/>
  <c r="M346" i="17" s="1"/>
  <c r="P346" i="2"/>
  <c r="P346" i="17" s="1"/>
  <c r="K346" i="2"/>
  <c r="K346" i="17" s="1"/>
  <c r="N346" i="2"/>
  <c r="N346" i="17" s="1"/>
  <c r="G346" i="2"/>
  <c r="G346" i="17" s="1"/>
  <c r="R346" i="2"/>
  <c r="R346" i="17" s="1"/>
  <c r="O346" i="2"/>
  <c r="O346" i="17" s="1"/>
  <c r="H337" i="2"/>
  <c r="H337" i="17" s="1"/>
  <c r="K337" i="2"/>
  <c r="K337" i="17" s="1"/>
  <c r="Q337" i="2"/>
  <c r="Q337" i="17" s="1"/>
  <c r="G337" i="2"/>
  <c r="G337" i="17" s="1"/>
  <c r="M337" i="2"/>
  <c r="M337" i="17" s="1"/>
  <c r="R337" i="2"/>
  <c r="R337" i="17" s="1"/>
  <c r="I337" i="2"/>
  <c r="I337" i="17" s="1"/>
  <c r="N337" i="2"/>
  <c r="N337" i="17" s="1"/>
  <c r="J337" i="2"/>
  <c r="J337" i="17" s="1"/>
  <c r="O337" i="2"/>
  <c r="O337" i="17" s="1"/>
  <c r="P337" i="2"/>
  <c r="P337" i="17" s="1"/>
  <c r="L337" i="2"/>
  <c r="L337" i="17" s="1"/>
  <c r="J352" i="2"/>
  <c r="J352" i="17" s="1"/>
  <c r="I352" i="2"/>
  <c r="I352" i="17" s="1"/>
  <c r="Q352" i="2"/>
  <c r="Q352" i="17" s="1"/>
  <c r="M352" i="2"/>
  <c r="M352" i="17" s="1"/>
  <c r="P352" i="2"/>
  <c r="P352" i="17" s="1"/>
  <c r="G352" i="2"/>
  <c r="G352" i="17" s="1"/>
  <c r="O352" i="2"/>
  <c r="O352" i="17" s="1"/>
  <c r="K352" i="2"/>
  <c r="K352" i="17" s="1"/>
  <c r="L352" i="2"/>
  <c r="L352" i="17" s="1"/>
  <c r="H352" i="2"/>
  <c r="H352" i="17" s="1"/>
  <c r="R352" i="2"/>
  <c r="R352" i="17" s="1"/>
  <c r="N352" i="2"/>
  <c r="N352" i="17" s="1"/>
  <c r="J348" i="2"/>
  <c r="J348" i="17" s="1"/>
  <c r="I348" i="2"/>
  <c r="I348" i="17" s="1"/>
  <c r="M348" i="2"/>
  <c r="M348" i="17" s="1"/>
  <c r="Q348" i="2"/>
  <c r="Q348" i="17" s="1"/>
  <c r="L348" i="2"/>
  <c r="L348" i="17" s="1"/>
  <c r="H348" i="2"/>
  <c r="H348" i="17" s="1"/>
  <c r="O348" i="2"/>
  <c r="O348" i="17" s="1"/>
  <c r="K348" i="2"/>
  <c r="K348" i="17" s="1"/>
  <c r="R348" i="2"/>
  <c r="R348" i="17" s="1"/>
  <c r="G348" i="2"/>
  <c r="G348" i="17" s="1"/>
  <c r="P348" i="2"/>
  <c r="P348" i="17" s="1"/>
  <c r="N348" i="2"/>
  <c r="N348" i="17" s="1"/>
  <c r="J344" i="2"/>
  <c r="J344" i="17" s="1"/>
  <c r="L344" i="2"/>
  <c r="L344" i="17" s="1"/>
  <c r="H344" i="2"/>
  <c r="H344" i="17" s="1"/>
  <c r="Q344" i="2"/>
  <c r="Q344" i="17" s="1"/>
  <c r="M344" i="2"/>
  <c r="M344" i="17" s="1"/>
  <c r="P344" i="2"/>
  <c r="P344" i="17" s="1"/>
  <c r="I344" i="2"/>
  <c r="I344" i="17" s="1"/>
  <c r="O344" i="2"/>
  <c r="O344" i="17" s="1"/>
  <c r="R344" i="2"/>
  <c r="R344" i="17" s="1"/>
  <c r="K344" i="2"/>
  <c r="K344" i="17" s="1"/>
  <c r="G344" i="2"/>
  <c r="G344" i="17" s="1"/>
  <c r="N344" i="2"/>
  <c r="N344" i="17" s="1"/>
  <c r="H353" i="2"/>
  <c r="H353" i="17" s="1"/>
  <c r="G353" i="2"/>
  <c r="G353" i="17" s="1"/>
  <c r="M353" i="2"/>
  <c r="M353" i="17" s="1"/>
  <c r="R353" i="2"/>
  <c r="R353" i="17" s="1"/>
  <c r="K353" i="2"/>
  <c r="K353" i="17" s="1"/>
  <c r="I353" i="2"/>
  <c r="I353" i="17" s="1"/>
  <c r="N353" i="2"/>
  <c r="N353" i="17" s="1"/>
  <c r="J353" i="2"/>
  <c r="J353" i="17" s="1"/>
  <c r="Q353" i="2"/>
  <c r="Q353" i="17" s="1"/>
  <c r="O353" i="2"/>
  <c r="O353" i="17" s="1"/>
  <c r="P353" i="2"/>
  <c r="P353" i="17" s="1"/>
  <c r="L353" i="2"/>
  <c r="L353" i="17" s="1"/>
  <c r="H349" i="2"/>
  <c r="H349" i="17" s="1"/>
  <c r="G349" i="2"/>
  <c r="G349" i="17" s="1"/>
  <c r="M349" i="2"/>
  <c r="M349" i="17" s="1"/>
  <c r="R349" i="2"/>
  <c r="R349" i="17" s="1"/>
  <c r="O349" i="2"/>
  <c r="O349" i="17" s="1"/>
  <c r="I349" i="2"/>
  <c r="I349" i="17" s="1"/>
  <c r="N349" i="2"/>
  <c r="N349" i="17" s="1"/>
  <c r="K349" i="2"/>
  <c r="K349" i="17" s="1"/>
  <c r="J349" i="2"/>
  <c r="J349" i="17" s="1"/>
  <c r="Q349" i="2"/>
  <c r="Q349" i="17" s="1"/>
  <c r="P349" i="2"/>
  <c r="P349" i="17" s="1"/>
  <c r="L349" i="2"/>
  <c r="L349" i="17" s="1"/>
  <c r="H345" i="2"/>
  <c r="H345" i="17" s="1"/>
  <c r="K345" i="2"/>
  <c r="K345" i="17" s="1"/>
  <c r="Q345" i="2"/>
  <c r="Q345" i="17" s="1"/>
  <c r="I345" i="2"/>
  <c r="I345" i="17" s="1"/>
  <c r="G345" i="2"/>
  <c r="G345" i="17" s="1"/>
  <c r="M345" i="2"/>
  <c r="M345" i="17" s="1"/>
  <c r="R345" i="2"/>
  <c r="R345" i="17" s="1"/>
  <c r="N345" i="2"/>
  <c r="N345" i="17" s="1"/>
  <c r="J345" i="2"/>
  <c r="J345" i="17" s="1"/>
  <c r="O345" i="2"/>
  <c r="O345" i="17" s="1"/>
  <c r="P345" i="2"/>
  <c r="P345" i="17" s="1"/>
  <c r="L345" i="2"/>
  <c r="L345" i="17" s="1"/>
  <c r="J336" i="2"/>
  <c r="J336" i="17" s="1"/>
  <c r="L336" i="2"/>
  <c r="L336" i="17" s="1"/>
  <c r="Q336" i="2"/>
  <c r="Q336" i="17" s="1"/>
  <c r="M336" i="2"/>
  <c r="M336" i="17" s="1"/>
  <c r="H336" i="2"/>
  <c r="H336" i="17" s="1"/>
  <c r="P336" i="2"/>
  <c r="P336" i="17" s="1"/>
  <c r="I336" i="2"/>
  <c r="I336" i="17" s="1"/>
  <c r="G336" i="2"/>
  <c r="G336" i="17" s="1"/>
  <c r="O336" i="2"/>
  <c r="O336" i="17" s="1"/>
  <c r="R336" i="2"/>
  <c r="R336" i="17" s="1"/>
  <c r="K336" i="2"/>
  <c r="K336" i="17" s="1"/>
  <c r="N336" i="2"/>
  <c r="N336" i="17" s="1"/>
  <c r="K328" i="17"/>
  <c r="I316" i="17"/>
  <c r="H329" i="17"/>
  <c r="O329" i="2"/>
  <c r="K329" i="2"/>
  <c r="K331" i="2" s="1"/>
  <c r="R329" i="2"/>
  <c r="G329" i="2"/>
  <c r="J329" i="2"/>
  <c r="R321" i="2"/>
  <c r="R321" i="17" s="1"/>
  <c r="J321" i="2"/>
  <c r="J321" i="17" s="1"/>
  <c r="P334" i="2"/>
  <c r="L334" i="2"/>
  <c r="P316" i="2"/>
  <c r="N329" i="2"/>
  <c r="N328" i="2"/>
  <c r="R328" i="2"/>
  <c r="J328" i="2"/>
  <c r="J318" i="2"/>
  <c r="J318" i="17" s="1"/>
  <c r="O318" i="2"/>
  <c r="O318" i="17" s="1"/>
  <c r="P318" i="2"/>
  <c r="P318" i="17" s="1"/>
  <c r="K318" i="2"/>
  <c r="K318" i="17" s="1"/>
  <c r="H318" i="2"/>
  <c r="H318" i="17" s="1"/>
  <c r="L318" i="2"/>
  <c r="L318" i="17" s="1"/>
  <c r="R335" i="2"/>
  <c r="R335" i="17" s="1"/>
  <c r="I317" i="2"/>
  <c r="I317" i="17" s="1"/>
  <c r="Q317" i="2"/>
  <c r="Q317" i="17" s="1"/>
  <c r="M317" i="2"/>
  <c r="M317" i="17" s="1"/>
  <c r="J317" i="2"/>
  <c r="J317" i="17" s="1"/>
  <c r="R317" i="2"/>
  <c r="R317" i="17" s="1"/>
  <c r="K321" i="2"/>
  <c r="K321" i="17" s="1"/>
  <c r="O321" i="2"/>
  <c r="O321" i="17" s="1"/>
  <c r="L321" i="2"/>
  <c r="L321" i="17" s="1"/>
  <c r="I321" i="2"/>
  <c r="I321" i="17" s="1"/>
  <c r="M321" i="2"/>
  <c r="M321" i="17" s="1"/>
  <c r="P321" i="2"/>
  <c r="P321" i="17" s="1"/>
  <c r="H321" i="2"/>
  <c r="H321" i="17" s="1"/>
  <c r="Q321" i="2"/>
  <c r="Q321" i="17" s="1"/>
  <c r="H335" i="2"/>
  <c r="H335" i="17" s="1"/>
  <c r="K335" i="2"/>
  <c r="K335" i="17" s="1"/>
  <c r="O335" i="2"/>
  <c r="O335" i="17" s="1"/>
  <c r="M335" i="2"/>
  <c r="M335" i="17" s="1"/>
  <c r="L335" i="2"/>
  <c r="L335" i="17" s="1"/>
  <c r="P335" i="2"/>
  <c r="P335" i="17" s="1"/>
  <c r="I335" i="2"/>
  <c r="I335" i="17" s="1"/>
  <c r="Q335" i="2"/>
  <c r="Q335" i="17" s="1"/>
  <c r="G318" i="2"/>
  <c r="G318" i="17" s="1"/>
  <c r="N321" i="2"/>
  <c r="N321" i="17" s="1"/>
  <c r="H334" i="2"/>
  <c r="I334" i="2"/>
  <c r="M334" i="2"/>
  <c r="Q334" i="2"/>
  <c r="O334" i="2"/>
  <c r="G334" i="2"/>
  <c r="J334" i="2"/>
  <c r="N334" i="2"/>
  <c r="R334" i="2"/>
  <c r="K334" i="2"/>
  <c r="J335" i="2"/>
  <c r="J335" i="17" s="1"/>
  <c r="Q328" i="2"/>
  <c r="I328" i="2"/>
  <c r="L316" i="2"/>
  <c r="Q329" i="2"/>
  <c r="M329" i="2"/>
  <c r="I329" i="2"/>
  <c r="P328" i="2"/>
  <c r="L328" i="2"/>
  <c r="H328" i="2"/>
  <c r="H331" i="2" s="1"/>
  <c r="O316" i="2"/>
  <c r="M328" i="2"/>
  <c r="K317" i="2"/>
  <c r="K317" i="17" s="1"/>
  <c r="K316" i="2"/>
  <c r="G328" i="2"/>
  <c r="P329" i="2"/>
  <c r="L329" i="2"/>
  <c r="O328" i="2"/>
  <c r="G335" i="2"/>
  <c r="G335" i="17" s="1"/>
  <c r="Q318" i="2"/>
  <c r="Q318" i="17" s="1"/>
  <c r="M318" i="2"/>
  <c r="M318" i="17" s="1"/>
  <c r="I318" i="2"/>
  <c r="I318" i="17" s="1"/>
  <c r="R318" i="2"/>
  <c r="R318" i="17" s="1"/>
  <c r="N318" i="2"/>
  <c r="N318" i="17" s="1"/>
  <c r="H319" i="2"/>
  <c r="H319" i="17" s="1"/>
  <c r="K319" i="2"/>
  <c r="K319" i="17" s="1"/>
  <c r="O319" i="2"/>
  <c r="O319" i="17" s="1"/>
  <c r="I319" i="2"/>
  <c r="I319" i="17" s="1"/>
  <c r="Q319" i="2"/>
  <c r="Q319" i="17" s="1"/>
  <c r="N319" i="2"/>
  <c r="N319" i="17" s="1"/>
  <c r="L319" i="2"/>
  <c r="L319" i="17" s="1"/>
  <c r="P319" i="2"/>
  <c r="P319" i="17" s="1"/>
  <c r="M319" i="2"/>
  <c r="M319" i="17" s="1"/>
  <c r="J319" i="2"/>
  <c r="J319" i="17" s="1"/>
  <c r="R319" i="2"/>
  <c r="R319" i="17" s="1"/>
  <c r="P320" i="2"/>
  <c r="P320" i="17" s="1"/>
  <c r="K320" i="2"/>
  <c r="K320" i="17" s="1"/>
  <c r="R320" i="2"/>
  <c r="R320" i="17" s="1"/>
  <c r="N320" i="2"/>
  <c r="N320" i="17" s="1"/>
  <c r="J320" i="2"/>
  <c r="J320" i="17" s="1"/>
  <c r="P317" i="2"/>
  <c r="P317" i="17" s="1"/>
  <c r="L317" i="2"/>
  <c r="L317" i="17" s="1"/>
  <c r="R316" i="2"/>
  <c r="N316" i="2"/>
  <c r="J316" i="2"/>
  <c r="L320" i="2"/>
  <c r="L320" i="17" s="1"/>
  <c r="O320" i="2"/>
  <c r="O320" i="17" s="1"/>
  <c r="Q320" i="2"/>
  <c r="Q320" i="17" s="1"/>
  <c r="M320" i="2"/>
  <c r="M320" i="17" s="1"/>
  <c r="I320" i="2"/>
  <c r="I320" i="17" s="1"/>
  <c r="O317" i="2"/>
  <c r="O317" i="17" s="1"/>
  <c r="Q316" i="2"/>
  <c r="M316" i="2"/>
  <c r="H320" i="2"/>
  <c r="H320" i="17" s="1"/>
  <c r="G319" i="2"/>
  <c r="G319" i="17" s="1"/>
  <c r="H317" i="2"/>
  <c r="H317" i="17" s="1"/>
  <c r="G317" i="2"/>
  <c r="G317" i="17" s="1"/>
  <c r="H316" i="2"/>
  <c r="G316" i="2"/>
  <c r="F339" i="17" l="1"/>
  <c r="F341" i="17"/>
  <c r="F343" i="17"/>
  <c r="F340" i="17"/>
  <c r="F342" i="17"/>
  <c r="F353" i="2"/>
  <c r="F352" i="2"/>
  <c r="F348" i="2"/>
  <c r="F336" i="2"/>
  <c r="F345" i="2"/>
  <c r="F349" i="2"/>
  <c r="F337" i="2"/>
  <c r="F350" i="2"/>
  <c r="F343" i="2"/>
  <c r="F347" i="2"/>
  <c r="F351" i="2"/>
  <c r="F344" i="2"/>
  <c r="F346" i="2"/>
  <c r="F319" i="17"/>
  <c r="F321" i="17"/>
  <c r="F320" i="17"/>
  <c r="F317" i="17"/>
  <c r="F318" i="17"/>
  <c r="G355" i="2"/>
  <c r="J331" i="2"/>
  <c r="R331" i="2"/>
  <c r="O331" i="2"/>
  <c r="R355" i="2"/>
  <c r="Q355" i="2"/>
  <c r="P355" i="2"/>
  <c r="M355" i="2"/>
  <c r="O355" i="2"/>
  <c r="N355" i="2"/>
  <c r="L355" i="2"/>
  <c r="K355" i="2"/>
  <c r="J355" i="2"/>
  <c r="G331" i="2"/>
  <c r="I355" i="2"/>
  <c r="N331" i="2"/>
  <c r="H355" i="2"/>
  <c r="P331" i="2"/>
  <c r="Q331" i="2"/>
  <c r="L331" i="2"/>
  <c r="M331" i="2"/>
  <c r="I331" i="2"/>
  <c r="R325" i="2"/>
  <c r="Q325" i="2"/>
  <c r="P325" i="2"/>
  <c r="N325" i="2"/>
  <c r="O325" i="2"/>
  <c r="M325" i="2"/>
  <c r="K325" i="2"/>
  <c r="L325" i="2"/>
  <c r="H325" i="2"/>
  <c r="J325" i="2"/>
  <c r="I325" i="2"/>
  <c r="G325" i="2"/>
  <c r="L329" i="17"/>
  <c r="M334" i="17"/>
  <c r="M355" i="17" s="1"/>
  <c r="J329" i="17"/>
  <c r="P329" i="17"/>
  <c r="K334" i="17"/>
  <c r="K355" i="17" s="1"/>
  <c r="O329" i="17"/>
  <c r="H328" i="17"/>
  <c r="M329" i="17"/>
  <c r="Q328" i="17"/>
  <c r="R334" i="17"/>
  <c r="R355" i="17" s="1"/>
  <c r="O334" i="17"/>
  <c r="O355" i="17" s="1"/>
  <c r="R328" i="17"/>
  <c r="N329" i="17"/>
  <c r="R329" i="17"/>
  <c r="P328" i="17"/>
  <c r="J334" i="17"/>
  <c r="J355" i="17" s="1"/>
  <c r="J328" i="17"/>
  <c r="L334" i="17"/>
  <c r="L355" i="17" s="1"/>
  <c r="M328" i="17"/>
  <c r="N328" i="17"/>
  <c r="P334" i="17"/>
  <c r="P355" i="17" s="1"/>
  <c r="O328" i="17"/>
  <c r="L328" i="17"/>
  <c r="Q329" i="17"/>
  <c r="N334" i="17"/>
  <c r="N355" i="17" s="1"/>
  <c r="Q334" i="17"/>
  <c r="Q355" i="17" s="1"/>
  <c r="K329" i="17"/>
  <c r="M316" i="17"/>
  <c r="J316" i="17"/>
  <c r="Q316" i="17"/>
  <c r="N316" i="17"/>
  <c r="O316" i="17"/>
  <c r="R316" i="17"/>
  <c r="K316" i="17"/>
  <c r="H316" i="17"/>
  <c r="L316" i="17"/>
  <c r="P316" i="17"/>
  <c r="G316" i="17"/>
  <c r="G328" i="17"/>
  <c r="H334" i="17"/>
  <c r="H355" i="17" s="1"/>
  <c r="I329" i="17"/>
  <c r="I328" i="17"/>
  <c r="G334" i="17"/>
  <c r="G355" i="17" s="1"/>
  <c r="I334" i="17"/>
  <c r="I355" i="17" s="1"/>
  <c r="G329" i="17"/>
  <c r="F321" i="2"/>
  <c r="F334" i="2"/>
  <c r="F335" i="2"/>
  <c r="F328" i="2"/>
  <c r="F329" i="2"/>
  <c r="F316" i="2"/>
  <c r="F318" i="2"/>
  <c r="F320" i="2"/>
  <c r="F319" i="2"/>
  <c r="F317" i="2"/>
  <c r="F355" i="2" l="1"/>
  <c r="F325" i="2"/>
  <c r="F331" i="2"/>
  <c r="N331" i="17"/>
  <c r="K325" i="17"/>
  <c r="L331" i="17"/>
  <c r="P331" i="17"/>
  <c r="H331" i="17"/>
  <c r="O331" i="17"/>
  <c r="K331" i="17"/>
  <c r="L325" i="17"/>
  <c r="O325" i="17"/>
  <c r="Q325" i="17"/>
  <c r="M325" i="17"/>
  <c r="Q331" i="17"/>
  <c r="M331" i="17"/>
  <c r="R331" i="17"/>
  <c r="P325" i="17"/>
  <c r="R325" i="17"/>
  <c r="N325" i="17"/>
  <c r="J325" i="17"/>
  <c r="J331" i="17"/>
  <c r="H325" i="17"/>
  <c r="I325" i="17"/>
  <c r="F334" i="17"/>
  <c r="F353" i="17"/>
  <c r="F335" i="17"/>
  <c r="G325" i="17"/>
  <c r="F316" i="17"/>
  <c r="F345" i="17"/>
  <c r="F329" i="17"/>
  <c r="F346" i="17"/>
  <c r="I331" i="17"/>
  <c r="F350" i="17"/>
  <c r="F352" i="17"/>
  <c r="F344" i="17"/>
  <c r="F348" i="17"/>
  <c r="F328" i="17"/>
  <c r="G331" i="17"/>
  <c r="F337" i="17"/>
  <c r="F336" i="17"/>
  <c r="F351" i="17"/>
  <c r="F347" i="17"/>
  <c r="F338" i="17"/>
  <c r="F349" i="17"/>
  <c r="F355" i="17" l="1"/>
  <c r="F331" i="17"/>
  <c r="F325" i="17"/>
  <c r="G309" i="2" l="1"/>
  <c r="K309" i="2"/>
  <c r="I309" i="2"/>
  <c r="Q309" i="2"/>
  <c r="H309" i="2"/>
  <c r="L309" i="2"/>
  <c r="P309" i="2"/>
  <c r="J309" i="2"/>
  <c r="N309" i="2"/>
  <c r="R309" i="2"/>
  <c r="O309" i="2"/>
  <c r="M309" i="2"/>
  <c r="N197" i="2"/>
  <c r="G179" i="2"/>
  <c r="N305" i="2" l="1"/>
  <c r="K306" i="2"/>
  <c r="G307" i="2"/>
  <c r="N308" i="2"/>
  <c r="G180" i="2"/>
  <c r="G180" i="17" s="1"/>
  <c r="I304" i="2"/>
  <c r="F309" i="2"/>
  <c r="N197" i="17"/>
  <c r="I309" i="17"/>
  <c r="H309" i="17"/>
  <c r="Q309" i="17"/>
  <c r="M309" i="17"/>
  <c r="R309" i="17"/>
  <c r="O309" i="17"/>
  <c r="N309" i="17"/>
  <c r="G309" i="17"/>
  <c r="K309" i="17"/>
  <c r="J309" i="17"/>
  <c r="L309" i="17"/>
  <c r="P309" i="17"/>
  <c r="R302" i="2"/>
  <c r="M197" i="2"/>
  <c r="Q197" i="2"/>
  <c r="L197" i="2"/>
  <c r="G179" i="17"/>
  <c r="R197" i="2"/>
  <c r="R179" i="2"/>
  <c r="O302" i="2"/>
  <c r="H197" i="2"/>
  <c r="O197" i="2"/>
  <c r="J197" i="2"/>
  <c r="P197" i="2"/>
  <c r="K197" i="2"/>
  <c r="G197" i="2"/>
  <c r="I197" i="2"/>
  <c r="N302" i="2"/>
  <c r="M179" i="2"/>
  <c r="O179" i="2"/>
  <c r="N179" i="2"/>
  <c r="L179" i="2"/>
  <c r="K179" i="2"/>
  <c r="H179" i="2"/>
  <c r="J179" i="2"/>
  <c r="P179" i="2"/>
  <c r="Q179" i="2"/>
  <c r="I179" i="2"/>
  <c r="G225" i="2" l="1"/>
  <c r="R225" i="2"/>
  <c r="N225" i="2"/>
  <c r="Q225" i="2"/>
  <c r="P225" i="2"/>
  <c r="O225" i="2"/>
  <c r="M225" i="2"/>
  <c r="L225" i="2"/>
  <c r="K225" i="2"/>
  <c r="J225" i="2"/>
  <c r="I225" i="2"/>
  <c r="H225" i="2"/>
  <c r="N180" i="2"/>
  <c r="N180" i="17" s="1"/>
  <c r="L180" i="2"/>
  <c r="L180" i="17" s="1"/>
  <c r="K180" i="2"/>
  <c r="K180" i="17" s="1"/>
  <c r="R304" i="2"/>
  <c r="R304" i="17" s="1"/>
  <c r="O180" i="2"/>
  <c r="O180" i="17" s="1"/>
  <c r="I306" i="2"/>
  <c r="I306" i="17" s="1"/>
  <c r="H180" i="2"/>
  <c r="H180" i="17" s="1"/>
  <c r="O306" i="2"/>
  <c r="O306" i="17" s="1"/>
  <c r="H306" i="2"/>
  <c r="H306" i="17" s="1"/>
  <c r="P180" i="2"/>
  <c r="P180" i="17" s="1"/>
  <c r="I180" i="2"/>
  <c r="I180" i="17" s="1"/>
  <c r="K304" i="2"/>
  <c r="K304" i="17" s="1"/>
  <c r="M304" i="2"/>
  <c r="M304" i="17" s="1"/>
  <c r="R306" i="2"/>
  <c r="R306" i="17" s="1"/>
  <c r="L306" i="2"/>
  <c r="L306" i="17" s="1"/>
  <c r="G306" i="2"/>
  <c r="G306" i="17" s="1"/>
  <c r="R180" i="2"/>
  <c r="R180" i="17" s="1"/>
  <c r="M180" i="2"/>
  <c r="M180" i="17" s="1"/>
  <c r="L304" i="2"/>
  <c r="L304" i="17" s="1"/>
  <c r="J306" i="2"/>
  <c r="N306" i="2"/>
  <c r="N306" i="17" s="1"/>
  <c r="Q306" i="2"/>
  <c r="Q306" i="17" s="1"/>
  <c r="P304" i="2"/>
  <c r="P304" i="17" s="1"/>
  <c r="J180" i="2"/>
  <c r="Q180" i="2"/>
  <c r="Q180" i="17" s="1"/>
  <c r="J307" i="2"/>
  <c r="O304" i="2"/>
  <c r="O304" i="17" s="1"/>
  <c r="G304" i="2"/>
  <c r="G304" i="17" s="1"/>
  <c r="M306" i="2"/>
  <c r="M306" i="17" s="1"/>
  <c r="P306" i="2"/>
  <c r="P306" i="17" s="1"/>
  <c r="R305" i="2"/>
  <c r="R305" i="17" s="1"/>
  <c r="G308" i="2"/>
  <c r="G308" i="17" s="1"/>
  <c r="O307" i="2"/>
  <c r="O307" i="17" s="1"/>
  <c r="I308" i="2"/>
  <c r="I308" i="17" s="1"/>
  <c r="H304" i="2"/>
  <c r="H304" i="17" s="1"/>
  <c r="J304" i="2"/>
  <c r="Q304" i="2"/>
  <c r="Q304" i="17" s="1"/>
  <c r="N304" i="2"/>
  <c r="N304" i="17" s="1"/>
  <c r="I307" i="2"/>
  <c r="I307" i="17" s="1"/>
  <c r="N307" i="2"/>
  <c r="N307" i="17" s="1"/>
  <c r="H307" i="2"/>
  <c r="H307" i="17" s="1"/>
  <c r="M307" i="2"/>
  <c r="M307" i="17" s="1"/>
  <c r="P307" i="2"/>
  <c r="P307" i="17" s="1"/>
  <c r="K307" i="2"/>
  <c r="K307" i="17" s="1"/>
  <c r="Q307" i="2"/>
  <c r="Q307" i="17" s="1"/>
  <c r="L307" i="2"/>
  <c r="L307" i="17" s="1"/>
  <c r="R307" i="2"/>
  <c r="R307" i="17" s="1"/>
  <c r="I305" i="2"/>
  <c r="I305" i="17" s="1"/>
  <c r="M305" i="2"/>
  <c r="M305" i="17" s="1"/>
  <c r="O305" i="2"/>
  <c r="O305" i="17" s="1"/>
  <c r="K305" i="2"/>
  <c r="K305" i="17" s="1"/>
  <c r="M308" i="2"/>
  <c r="M308" i="17" s="1"/>
  <c r="L308" i="2"/>
  <c r="L308" i="17" s="1"/>
  <c r="Q308" i="2"/>
  <c r="Q308" i="17" s="1"/>
  <c r="H308" i="2"/>
  <c r="H308" i="17" s="1"/>
  <c r="G305" i="2"/>
  <c r="G305" i="17" s="1"/>
  <c r="L305" i="2"/>
  <c r="L305" i="17" s="1"/>
  <c r="P305" i="2"/>
  <c r="P305" i="17" s="1"/>
  <c r="H305" i="2"/>
  <c r="H305" i="17" s="1"/>
  <c r="R308" i="2"/>
  <c r="R308" i="17" s="1"/>
  <c r="J308" i="2"/>
  <c r="K308" i="2"/>
  <c r="K308" i="17" s="1"/>
  <c r="J305" i="2"/>
  <c r="Q305" i="2"/>
  <c r="Q305" i="17" s="1"/>
  <c r="O308" i="2"/>
  <c r="O308" i="17" s="1"/>
  <c r="P308" i="2"/>
  <c r="P308" i="17" s="1"/>
  <c r="Q302" i="2"/>
  <c r="J302" i="2"/>
  <c r="L302" i="2"/>
  <c r="M302" i="2"/>
  <c r="F309" i="17"/>
  <c r="K306" i="17"/>
  <c r="M179" i="17"/>
  <c r="R302" i="17"/>
  <c r="L179" i="17"/>
  <c r="O197" i="17"/>
  <c r="O302" i="17"/>
  <c r="Q179" i="17"/>
  <c r="N302" i="17"/>
  <c r="P197" i="17"/>
  <c r="R179" i="17"/>
  <c r="R197" i="17"/>
  <c r="P179" i="17"/>
  <c r="J197" i="17"/>
  <c r="J179" i="17"/>
  <c r="K179" i="17"/>
  <c r="N179" i="17"/>
  <c r="O179" i="17"/>
  <c r="N305" i="17"/>
  <c r="K197" i="17"/>
  <c r="N308" i="17"/>
  <c r="K302" i="2"/>
  <c r="I302" i="2"/>
  <c r="G302" i="2"/>
  <c r="P302" i="2"/>
  <c r="H302" i="2"/>
  <c r="Q197" i="17"/>
  <c r="M197" i="17"/>
  <c r="L197" i="17"/>
  <c r="I304" i="17"/>
  <c r="I179" i="17"/>
  <c r="G307" i="17"/>
  <c r="G197" i="17"/>
  <c r="H179" i="17"/>
  <c r="I197" i="17"/>
  <c r="H197" i="17"/>
  <c r="F197" i="2"/>
  <c r="F179" i="2"/>
  <c r="J308" i="17" l="1"/>
  <c r="J307" i="17"/>
  <c r="J305" i="17"/>
  <c r="J304" i="17"/>
  <c r="J306" i="17"/>
  <c r="J180" i="17"/>
  <c r="F225" i="2"/>
  <c r="R182" i="2"/>
  <c r="Q182" i="2"/>
  <c r="P182" i="2"/>
  <c r="O182" i="2"/>
  <c r="N182" i="2"/>
  <c r="M182" i="2"/>
  <c r="L182" i="2"/>
  <c r="K182" i="2"/>
  <c r="J182" i="2"/>
  <c r="G182" i="2"/>
  <c r="I182" i="2"/>
  <c r="H182" i="2"/>
  <c r="Q302" i="17"/>
  <c r="M302" i="17"/>
  <c r="L302" i="17"/>
  <c r="J302" i="17"/>
  <c r="F180" i="2"/>
  <c r="I302" i="17"/>
  <c r="N225" i="17"/>
  <c r="K302" i="17"/>
  <c r="P225" i="17"/>
  <c r="K225" i="17"/>
  <c r="R225" i="17"/>
  <c r="P302" i="17"/>
  <c r="Q225" i="17"/>
  <c r="O225" i="17"/>
  <c r="J225" i="17"/>
  <c r="M225" i="17"/>
  <c r="L225" i="17"/>
  <c r="G302" i="17"/>
  <c r="H302" i="17"/>
  <c r="F179" i="17"/>
  <c r="G225" i="17"/>
  <c r="H225" i="17"/>
  <c r="F197" i="17"/>
  <c r="I225" i="17"/>
  <c r="F305" i="17" l="1"/>
  <c r="F306" i="17"/>
  <c r="F307" i="17"/>
  <c r="F304" i="17"/>
  <c r="F308" i="17"/>
  <c r="F180" i="17"/>
  <c r="F182" i="2"/>
  <c r="R182" i="17"/>
  <c r="Q182" i="17"/>
  <c r="P182" i="17"/>
  <c r="O182" i="17"/>
  <c r="N182" i="17"/>
  <c r="M182" i="17"/>
  <c r="L182" i="17"/>
  <c r="K182" i="17"/>
  <c r="J182" i="17"/>
  <c r="I182" i="17"/>
  <c r="H182" i="17"/>
  <c r="G182" i="17"/>
  <c r="F302" i="17"/>
  <c r="F225" i="17"/>
  <c r="G112" i="2"/>
  <c r="H25" i="2" l="1"/>
  <c r="L25" i="2"/>
  <c r="P25" i="2"/>
  <c r="I25" i="2"/>
  <c r="M25" i="2"/>
  <c r="Q25" i="2"/>
  <c r="N25" i="2"/>
  <c r="G25" i="2"/>
  <c r="K25" i="2"/>
  <c r="O25" i="2"/>
  <c r="J25" i="2"/>
  <c r="R25" i="2"/>
  <c r="F182" i="17"/>
  <c r="H114" i="2"/>
  <c r="H114" i="17" s="1"/>
  <c r="R113" i="2"/>
  <c r="R113" i="17" s="1"/>
  <c r="G286" i="2"/>
  <c r="G284" i="2"/>
  <c r="M254" i="2"/>
  <c r="M254" i="17" s="1"/>
  <c r="H104" i="2"/>
  <c r="H103" i="2"/>
  <c r="F25" i="2" l="1"/>
  <c r="I241" i="2"/>
  <c r="I241" i="17" s="1"/>
  <c r="G311" i="2"/>
  <c r="G311" i="17" s="1"/>
  <c r="L241" i="2"/>
  <c r="L241" i="17" s="1"/>
  <c r="G241" i="2"/>
  <c r="G241" i="17" s="1"/>
  <c r="P254" i="2"/>
  <c r="P254" i="17" s="1"/>
  <c r="G254" i="2"/>
  <c r="G254" i="17" s="1"/>
  <c r="H241" i="2"/>
  <c r="H241" i="17" s="1"/>
  <c r="R241" i="2"/>
  <c r="R241" i="17" s="1"/>
  <c r="Q241" i="2"/>
  <c r="Q241" i="17" s="1"/>
  <c r="O241" i="2"/>
  <c r="O241" i="17" s="1"/>
  <c r="N241" i="2"/>
  <c r="N241" i="17" s="1"/>
  <c r="M241" i="2"/>
  <c r="M241" i="17" s="1"/>
  <c r="Q254" i="2"/>
  <c r="Q254" i="17" s="1"/>
  <c r="P241" i="2"/>
  <c r="P241" i="17" s="1"/>
  <c r="K241" i="2"/>
  <c r="K241" i="17" s="1"/>
  <c r="J241" i="2"/>
  <c r="J241" i="17" s="1"/>
  <c r="O254" i="2"/>
  <c r="O254" i="17" s="1"/>
  <c r="J254" i="2"/>
  <c r="J254" i="17" s="1"/>
  <c r="H254" i="2"/>
  <c r="H254" i="17" s="1"/>
  <c r="I236" i="2"/>
  <c r="I236" i="17" s="1"/>
  <c r="N254" i="2"/>
  <c r="N254" i="17" s="1"/>
  <c r="R254" i="2"/>
  <c r="R254" i="17" s="1"/>
  <c r="I254" i="2"/>
  <c r="I254" i="17" s="1"/>
  <c r="Q234" i="2"/>
  <c r="Q234" i="17" s="1"/>
  <c r="K254" i="2"/>
  <c r="K254" i="17" s="1"/>
  <c r="L254" i="2"/>
  <c r="L254" i="17" s="1"/>
  <c r="O268" i="2"/>
  <c r="O268" i="17" s="1"/>
  <c r="H237" i="2"/>
  <c r="H237" i="17" s="1"/>
  <c r="R87" i="2"/>
  <c r="R87" i="17" s="1"/>
  <c r="G50" i="2"/>
  <c r="G50" i="17" s="1"/>
  <c r="R64" i="2"/>
  <c r="R64" i="17" s="1"/>
  <c r="G51" i="2"/>
  <c r="G51" i="17" s="1"/>
  <c r="P56" i="2"/>
  <c r="G284" i="17"/>
  <c r="G113" i="2"/>
  <c r="G113" i="17" s="1"/>
  <c r="Q268" i="2"/>
  <c r="Q268" i="17" s="1"/>
  <c r="G285" i="2"/>
  <c r="H285" i="2"/>
  <c r="L285" i="2"/>
  <c r="P285" i="2"/>
  <c r="I285" i="2"/>
  <c r="M285" i="2"/>
  <c r="J285" i="2"/>
  <c r="N285" i="2"/>
  <c r="R285" i="2"/>
  <c r="K285" i="2"/>
  <c r="O285" i="2"/>
  <c r="Q285" i="2"/>
  <c r="L114" i="2"/>
  <c r="L114" i="17" s="1"/>
  <c r="K268" i="2"/>
  <c r="K268" i="17" s="1"/>
  <c r="G114" i="2"/>
  <c r="G114" i="17" s="1"/>
  <c r="I113" i="2"/>
  <c r="I113" i="17" s="1"/>
  <c r="K251" i="2"/>
  <c r="K251" i="17" s="1"/>
  <c r="H231" i="2"/>
  <c r="H231" i="17" s="1"/>
  <c r="P258" i="2"/>
  <c r="P258" i="17" s="1"/>
  <c r="I257" i="2"/>
  <c r="I257" i="17" s="1"/>
  <c r="Q264" i="2"/>
  <c r="Q264" i="17" s="1"/>
  <c r="H253" i="2"/>
  <c r="H253" i="17" s="1"/>
  <c r="J259" i="2"/>
  <c r="J259" i="17" s="1"/>
  <c r="N237" i="2"/>
  <c r="N237" i="17" s="1"/>
  <c r="J113" i="2"/>
  <c r="J113" i="17" s="1"/>
  <c r="M263" i="2"/>
  <c r="M263" i="17" s="1"/>
  <c r="H242" i="2"/>
  <c r="H242" i="17" s="1"/>
  <c r="J232" i="2"/>
  <c r="J232" i="17" s="1"/>
  <c r="R237" i="2"/>
  <c r="R237" i="17" s="1"/>
  <c r="Q113" i="2"/>
  <c r="Q113" i="17" s="1"/>
  <c r="I234" i="2"/>
  <c r="I234" i="17" s="1"/>
  <c r="H252" i="2"/>
  <c r="H252" i="17" s="1"/>
  <c r="G236" i="2"/>
  <c r="G236" i="17" s="1"/>
  <c r="J233" i="2"/>
  <c r="J233" i="17" s="1"/>
  <c r="L237" i="2"/>
  <c r="L237" i="17" s="1"/>
  <c r="O113" i="2"/>
  <c r="O113" i="17" s="1"/>
  <c r="M113" i="2"/>
  <c r="M113" i="17" s="1"/>
  <c r="N113" i="2"/>
  <c r="N113" i="17" s="1"/>
  <c r="P113" i="2"/>
  <c r="P113" i="17" s="1"/>
  <c r="H113" i="2"/>
  <c r="H113" i="17" s="1"/>
  <c r="O114" i="2"/>
  <c r="O114" i="17" s="1"/>
  <c r="R114" i="2"/>
  <c r="R114" i="17" s="1"/>
  <c r="M114" i="2"/>
  <c r="M114" i="17" s="1"/>
  <c r="P114" i="2"/>
  <c r="P114" i="17" s="1"/>
  <c r="K114" i="2"/>
  <c r="I114" i="2"/>
  <c r="I114" i="17" s="1"/>
  <c r="L113" i="2"/>
  <c r="L113" i="17" s="1"/>
  <c r="K113" i="2"/>
  <c r="N114" i="2"/>
  <c r="N114" i="17" s="1"/>
  <c r="J114" i="2"/>
  <c r="J114" i="17" s="1"/>
  <c r="Q114" i="2"/>
  <c r="Q114" i="17" s="1"/>
  <c r="P57" i="2"/>
  <c r="G58" i="2"/>
  <c r="G58" i="17" s="1"/>
  <c r="I112" i="2"/>
  <c r="I112" i="17" s="1"/>
  <c r="N79" i="2"/>
  <c r="N79" i="17" s="1"/>
  <c r="L64" i="2"/>
  <c r="L64" i="17" s="1"/>
  <c r="N65" i="2"/>
  <c r="N65" i="17" s="1"/>
  <c r="G62" i="2"/>
  <c r="G62" i="17" s="1"/>
  <c r="O91" i="2"/>
  <c r="O91" i="17" s="1"/>
  <c r="Q78" i="2"/>
  <c r="Q78" i="17" s="1"/>
  <c r="R70" i="2"/>
  <c r="R70" i="17" s="1"/>
  <c r="N94" i="2"/>
  <c r="N94" i="17" s="1"/>
  <c r="H86" i="2"/>
  <c r="H86" i="17" s="1"/>
  <c r="I61" i="2"/>
  <c r="I61" i="17" s="1"/>
  <c r="J92" i="2"/>
  <c r="J92" i="17" s="1"/>
  <c r="J77" i="2"/>
  <c r="J77" i="17" s="1"/>
  <c r="N60" i="2"/>
  <c r="N60" i="17" s="1"/>
  <c r="I69" i="2"/>
  <c r="I69" i="17" s="1"/>
  <c r="L85" i="2"/>
  <c r="L85" i="17" s="1"/>
  <c r="H104" i="17"/>
  <c r="H103" i="17"/>
  <c r="G286" i="17"/>
  <c r="R284" i="2"/>
  <c r="M284" i="2"/>
  <c r="K284" i="2"/>
  <c r="H284" i="2"/>
  <c r="J284" i="2"/>
  <c r="I284" i="2"/>
  <c r="O284" i="2"/>
  <c r="L284" i="2"/>
  <c r="P284" i="2"/>
  <c r="Q284" i="2"/>
  <c r="N284" i="2"/>
  <c r="G233" i="2"/>
  <c r="G233" i="17" s="1"/>
  <c r="I111" i="2"/>
  <c r="Q70" i="2"/>
  <c r="Q70" i="17" s="1"/>
  <c r="N70" i="2"/>
  <c r="N70" i="17" s="1"/>
  <c r="G91" i="2"/>
  <c r="G91" i="17" s="1"/>
  <c r="J70" i="2"/>
  <c r="J70" i="17" s="1"/>
  <c r="P91" i="2"/>
  <c r="P91" i="17" s="1"/>
  <c r="G60" i="2"/>
  <c r="G60" i="17" s="1"/>
  <c r="O60" i="2"/>
  <c r="O60" i="17" s="1"/>
  <c r="N91" i="2"/>
  <c r="N91" i="17" s="1"/>
  <c r="L103" i="2"/>
  <c r="R103" i="2"/>
  <c r="P86" i="2"/>
  <c r="P86" i="17" s="1"/>
  <c r="N104" i="2"/>
  <c r="N103" i="2"/>
  <c r="Q92" i="2"/>
  <c r="Q92" i="17" s="1"/>
  <c r="G103" i="2"/>
  <c r="Q103" i="2"/>
  <c r="O104" i="2"/>
  <c r="G104" i="2"/>
  <c r="R92" i="2"/>
  <c r="R92" i="17" s="1"/>
  <c r="M70" i="2"/>
  <c r="M70" i="17" s="1"/>
  <c r="M92" i="2"/>
  <c r="M92" i="17" s="1"/>
  <c r="O103" i="2"/>
  <c r="J103" i="2"/>
  <c r="P92" i="2"/>
  <c r="P92" i="17" s="1"/>
  <c r="P103" i="2"/>
  <c r="M103" i="2"/>
  <c r="L60" i="2"/>
  <c r="L60" i="17" s="1"/>
  <c r="Q86" i="2"/>
  <c r="Q86" i="17" s="1"/>
  <c r="L104" i="2"/>
  <c r="J104" i="2"/>
  <c r="M85" i="2"/>
  <c r="M85" i="17" s="1"/>
  <c r="I91" i="2"/>
  <c r="I91" i="17" s="1"/>
  <c r="G76" i="2"/>
  <c r="G76" i="17" s="1"/>
  <c r="J76" i="2"/>
  <c r="J76" i="17" s="1"/>
  <c r="O76" i="2"/>
  <c r="O76" i="17" s="1"/>
  <c r="I76" i="2"/>
  <c r="I76" i="17" s="1"/>
  <c r="L76" i="2"/>
  <c r="L76" i="17" s="1"/>
  <c r="H76" i="2"/>
  <c r="H76" i="17" s="1"/>
  <c r="M76" i="2"/>
  <c r="M76" i="17" s="1"/>
  <c r="L59" i="2"/>
  <c r="L59" i="17" s="1"/>
  <c r="Q59" i="2"/>
  <c r="Q59" i="17" s="1"/>
  <c r="P59" i="2"/>
  <c r="P59" i="17" s="1"/>
  <c r="R59" i="2"/>
  <c r="R59" i="17" s="1"/>
  <c r="O59" i="2"/>
  <c r="O59" i="17" s="1"/>
  <c r="G59" i="2"/>
  <c r="G59" i="17" s="1"/>
  <c r="N59" i="2"/>
  <c r="N59" i="17" s="1"/>
  <c r="H59" i="2"/>
  <c r="H59" i="17" s="1"/>
  <c r="P76" i="2"/>
  <c r="P76" i="17" s="1"/>
  <c r="G85" i="2"/>
  <c r="G85" i="17" s="1"/>
  <c r="Q85" i="2"/>
  <c r="Q85" i="17" s="1"/>
  <c r="I85" i="2"/>
  <c r="I85" i="17" s="1"/>
  <c r="I59" i="2"/>
  <c r="I59" i="17" s="1"/>
  <c r="N111" i="2"/>
  <c r="G111" i="2"/>
  <c r="H111" i="2"/>
  <c r="J111" i="2"/>
  <c r="Q111" i="2"/>
  <c r="L111" i="2"/>
  <c r="N76" i="2"/>
  <c r="N76" i="17" s="1"/>
  <c r="M111" i="2"/>
  <c r="O111" i="2"/>
  <c r="Q76" i="2"/>
  <c r="Q76" i="17" s="1"/>
  <c r="J59" i="2"/>
  <c r="J59" i="17" s="1"/>
  <c r="P111" i="2"/>
  <c r="R111" i="2"/>
  <c r="R76" i="2"/>
  <c r="R76" i="17" s="1"/>
  <c r="H106" i="2"/>
  <c r="M59" i="2"/>
  <c r="M59" i="17" s="1"/>
  <c r="R104" i="2"/>
  <c r="I104" i="2"/>
  <c r="I103" i="2"/>
  <c r="P60" i="2"/>
  <c r="P60" i="17" s="1"/>
  <c r="H60" i="2"/>
  <c r="H60" i="17" s="1"/>
  <c r="L86" i="2"/>
  <c r="L86" i="17" s="1"/>
  <c r="P69" i="2"/>
  <c r="P69" i="17" s="1"/>
  <c r="P104" i="2"/>
  <c r="Q104" i="2"/>
  <c r="M104" i="2"/>
  <c r="L92" i="2"/>
  <c r="L92" i="17" s="1"/>
  <c r="O70" i="2"/>
  <c r="O70" i="17" s="1"/>
  <c r="L70" i="2"/>
  <c r="L70" i="17" s="1"/>
  <c r="F254" i="17" l="1"/>
  <c r="F241" i="17"/>
  <c r="M106" i="2"/>
  <c r="O106" i="2"/>
  <c r="N106" i="2"/>
  <c r="L106" i="2"/>
  <c r="J106" i="2"/>
  <c r="P106" i="2"/>
  <c r="Q106" i="2"/>
  <c r="I106" i="2"/>
  <c r="R106" i="2"/>
  <c r="G106" i="2"/>
  <c r="R111" i="17"/>
  <c r="Q111" i="17"/>
  <c r="P111" i="17"/>
  <c r="P56" i="17"/>
  <c r="O111" i="17"/>
  <c r="N111" i="17"/>
  <c r="M111" i="17"/>
  <c r="L111" i="17"/>
  <c r="J111" i="17"/>
  <c r="I111" i="17"/>
  <c r="H111" i="17"/>
  <c r="G111" i="17"/>
  <c r="O311" i="2"/>
  <c r="O311" i="17" s="1"/>
  <c r="P311" i="2"/>
  <c r="P311" i="17" s="1"/>
  <c r="L311" i="2"/>
  <c r="L311" i="17" s="1"/>
  <c r="M311" i="2"/>
  <c r="M311" i="17" s="1"/>
  <c r="H311" i="2"/>
  <c r="H311" i="17" s="1"/>
  <c r="N311" i="2"/>
  <c r="N311" i="17" s="1"/>
  <c r="I311" i="2"/>
  <c r="I311" i="17" s="1"/>
  <c r="R311" i="2"/>
  <c r="R311" i="17" s="1"/>
  <c r="J311" i="2"/>
  <c r="Q311" i="2"/>
  <c r="Q311" i="17" s="1"/>
  <c r="K311" i="2"/>
  <c r="K311" i="17" s="1"/>
  <c r="G313" i="2"/>
  <c r="Q237" i="2"/>
  <c r="Q237" i="17" s="1"/>
  <c r="H234" i="2"/>
  <c r="H234" i="17" s="1"/>
  <c r="J50" i="2"/>
  <c r="J50" i="17" s="1"/>
  <c r="I64" i="2"/>
  <c r="I64" i="17" s="1"/>
  <c r="G268" i="2"/>
  <c r="G268" i="17" s="1"/>
  <c r="I268" i="2"/>
  <c r="I268" i="17" s="1"/>
  <c r="H268" i="2"/>
  <c r="H268" i="17" s="1"/>
  <c r="N268" i="2"/>
  <c r="N268" i="17" s="1"/>
  <c r="M268" i="2"/>
  <c r="M268" i="17" s="1"/>
  <c r="P268" i="2"/>
  <c r="P268" i="17" s="1"/>
  <c r="J268" i="2"/>
  <c r="J268" i="17" s="1"/>
  <c r="O236" i="2"/>
  <c r="O236" i="17" s="1"/>
  <c r="P236" i="2"/>
  <c r="P236" i="17" s="1"/>
  <c r="N234" i="2"/>
  <c r="N234" i="17" s="1"/>
  <c r="R234" i="2"/>
  <c r="R234" i="17" s="1"/>
  <c r="K234" i="2"/>
  <c r="K234" i="17" s="1"/>
  <c r="J237" i="2"/>
  <c r="J237" i="17" s="1"/>
  <c r="L236" i="2"/>
  <c r="L236" i="17" s="1"/>
  <c r="O56" i="2"/>
  <c r="O237" i="2"/>
  <c r="O237" i="17" s="1"/>
  <c r="L234" i="2"/>
  <c r="L234" i="17" s="1"/>
  <c r="M237" i="2"/>
  <c r="M237" i="17" s="1"/>
  <c r="P234" i="2"/>
  <c r="P234" i="17" s="1"/>
  <c r="H236" i="2"/>
  <c r="H236" i="17" s="1"/>
  <c r="K237" i="2"/>
  <c r="K237" i="17" s="1"/>
  <c r="R236" i="2"/>
  <c r="R236" i="17" s="1"/>
  <c r="J236" i="2"/>
  <c r="J236" i="17" s="1"/>
  <c r="L51" i="2"/>
  <c r="L51" i="17" s="1"/>
  <c r="H56" i="2"/>
  <c r="G237" i="2"/>
  <c r="G237" i="17" s="1"/>
  <c r="J234" i="2"/>
  <c r="J234" i="17" s="1"/>
  <c r="P237" i="2"/>
  <c r="P237" i="17" s="1"/>
  <c r="G234" i="2"/>
  <c r="G234" i="17" s="1"/>
  <c r="Q236" i="2"/>
  <c r="Q236" i="17" s="1"/>
  <c r="K236" i="2"/>
  <c r="K236" i="17" s="1"/>
  <c r="R56" i="2"/>
  <c r="J87" i="2"/>
  <c r="J87" i="17" s="1"/>
  <c r="Q87" i="2"/>
  <c r="Q87" i="17" s="1"/>
  <c r="M56" i="2"/>
  <c r="H87" i="2"/>
  <c r="H87" i="17" s="1"/>
  <c r="P87" i="2"/>
  <c r="P87" i="17" s="1"/>
  <c r="I56" i="2"/>
  <c r="L56" i="2"/>
  <c r="G56" i="2"/>
  <c r="F241" i="2"/>
  <c r="N87" i="2"/>
  <c r="N87" i="17" s="1"/>
  <c r="G87" i="2"/>
  <c r="G87" i="17" s="1"/>
  <c r="N56" i="2"/>
  <c r="Q56" i="2"/>
  <c r="O87" i="2"/>
  <c r="O87" i="17" s="1"/>
  <c r="M87" i="2"/>
  <c r="M87" i="17" s="1"/>
  <c r="I87" i="2"/>
  <c r="I87" i="17" s="1"/>
  <c r="L87" i="2"/>
  <c r="L87" i="17" s="1"/>
  <c r="J56" i="2"/>
  <c r="L268" i="2"/>
  <c r="L268" i="17" s="1"/>
  <c r="R268" i="2"/>
  <c r="R268" i="17" s="1"/>
  <c r="F254" i="2"/>
  <c r="I237" i="2"/>
  <c r="I237" i="17" s="1"/>
  <c r="M234" i="2"/>
  <c r="M234" i="17" s="1"/>
  <c r="O234" i="2"/>
  <c r="O234" i="17" s="1"/>
  <c r="N236" i="2"/>
  <c r="N236" i="17" s="1"/>
  <c r="M236" i="2"/>
  <c r="M236" i="17" s="1"/>
  <c r="Q50" i="2"/>
  <c r="Q50" i="17" s="1"/>
  <c r="I50" i="2"/>
  <c r="I50" i="17" s="1"/>
  <c r="H64" i="2"/>
  <c r="H64" i="17" s="1"/>
  <c r="J64" i="2"/>
  <c r="J64" i="17" s="1"/>
  <c r="N64" i="2"/>
  <c r="N64" i="17" s="1"/>
  <c r="I51" i="2"/>
  <c r="I51" i="17" s="1"/>
  <c r="Q64" i="2"/>
  <c r="Q64" i="17" s="1"/>
  <c r="M64" i="2"/>
  <c r="M64" i="17" s="1"/>
  <c r="O64" i="2"/>
  <c r="O64" i="17" s="1"/>
  <c r="G64" i="2"/>
  <c r="G64" i="17" s="1"/>
  <c r="P64" i="2"/>
  <c r="P64" i="17" s="1"/>
  <c r="Q51" i="2"/>
  <c r="Q51" i="17" s="1"/>
  <c r="M51" i="2"/>
  <c r="M51" i="17" s="1"/>
  <c r="N51" i="2"/>
  <c r="N51" i="17" s="1"/>
  <c r="M50" i="2"/>
  <c r="M50" i="17" s="1"/>
  <c r="P50" i="2"/>
  <c r="P50" i="17" s="1"/>
  <c r="H51" i="2"/>
  <c r="H51" i="17" s="1"/>
  <c r="L50" i="2"/>
  <c r="L50" i="17" s="1"/>
  <c r="O50" i="2"/>
  <c r="O50" i="17" s="1"/>
  <c r="O51" i="2"/>
  <c r="O51" i="17" s="1"/>
  <c r="J51" i="2"/>
  <c r="J51" i="17" s="1"/>
  <c r="P51" i="2"/>
  <c r="P51" i="17" s="1"/>
  <c r="R51" i="2"/>
  <c r="R51" i="17" s="1"/>
  <c r="R50" i="2"/>
  <c r="R50" i="17" s="1"/>
  <c r="N50" i="2"/>
  <c r="N50" i="17" s="1"/>
  <c r="H50" i="2"/>
  <c r="H50" i="17" s="1"/>
  <c r="M284" i="17"/>
  <c r="J285" i="17"/>
  <c r="P284" i="17"/>
  <c r="L284" i="17"/>
  <c r="K285" i="17"/>
  <c r="M285" i="17"/>
  <c r="O284" i="17"/>
  <c r="K284" i="17"/>
  <c r="G285" i="17"/>
  <c r="Q284" i="17"/>
  <c r="O285" i="17"/>
  <c r="L285" i="17"/>
  <c r="N284" i="17"/>
  <c r="J284" i="17"/>
  <c r="R284" i="17"/>
  <c r="Q285" i="17"/>
  <c r="N285" i="17"/>
  <c r="P285" i="17"/>
  <c r="Q253" i="2"/>
  <c r="Q253" i="17" s="1"/>
  <c r="L264" i="2"/>
  <c r="L264" i="17" s="1"/>
  <c r="P253" i="2"/>
  <c r="P253" i="17" s="1"/>
  <c r="O258" i="2"/>
  <c r="O258" i="17" s="1"/>
  <c r="J257" i="2"/>
  <c r="J257" i="17" s="1"/>
  <c r="K257" i="2"/>
  <c r="K257" i="17" s="1"/>
  <c r="O257" i="2"/>
  <c r="O257" i="17" s="1"/>
  <c r="L232" i="2"/>
  <c r="L232" i="17" s="1"/>
  <c r="H232" i="2"/>
  <c r="H232" i="17" s="1"/>
  <c r="Q232" i="2"/>
  <c r="Q232" i="17" s="1"/>
  <c r="G231" i="2"/>
  <c r="G231" i="17" s="1"/>
  <c r="O232" i="2"/>
  <c r="O232" i="17" s="1"/>
  <c r="K232" i="2"/>
  <c r="K232" i="17" s="1"/>
  <c r="P232" i="2"/>
  <c r="P232" i="17" s="1"/>
  <c r="N232" i="2"/>
  <c r="N232" i="17" s="1"/>
  <c r="J231" i="2"/>
  <c r="J231" i="17" s="1"/>
  <c r="R232" i="2"/>
  <c r="R232" i="17" s="1"/>
  <c r="M264" i="2"/>
  <c r="M264" i="17" s="1"/>
  <c r="J57" i="2"/>
  <c r="R242" i="2"/>
  <c r="R242" i="17" s="1"/>
  <c r="G263" i="2"/>
  <c r="G263" i="17" s="1"/>
  <c r="P263" i="2"/>
  <c r="P263" i="17" s="1"/>
  <c r="G242" i="2"/>
  <c r="G242" i="17" s="1"/>
  <c r="R257" i="2"/>
  <c r="R257" i="17" s="1"/>
  <c r="I233" i="2"/>
  <c r="I233" i="17" s="1"/>
  <c r="N242" i="2"/>
  <c r="N242" i="17" s="1"/>
  <c r="Q252" i="2"/>
  <c r="Q252" i="17" s="1"/>
  <c r="H257" i="2"/>
  <c r="H257" i="17" s="1"/>
  <c r="L242" i="2"/>
  <c r="L242" i="17" s="1"/>
  <c r="P251" i="2"/>
  <c r="P251" i="17" s="1"/>
  <c r="Q263" i="2"/>
  <c r="Q263" i="17" s="1"/>
  <c r="K263" i="2"/>
  <c r="K263" i="17" s="1"/>
  <c r="P257" i="2"/>
  <c r="P257" i="17" s="1"/>
  <c r="M232" i="2"/>
  <c r="M232" i="17" s="1"/>
  <c r="I263" i="2"/>
  <c r="I263" i="17" s="1"/>
  <c r="N263" i="2"/>
  <c r="N263" i="17" s="1"/>
  <c r="H263" i="2"/>
  <c r="H263" i="17" s="1"/>
  <c r="I232" i="2"/>
  <c r="I232" i="17" s="1"/>
  <c r="R263" i="2"/>
  <c r="R263" i="17" s="1"/>
  <c r="G232" i="2"/>
  <c r="G232" i="17" s="1"/>
  <c r="J263" i="2"/>
  <c r="J263" i="17" s="1"/>
  <c r="O251" i="2"/>
  <c r="O251" i="17" s="1"/>
  <c r="L263" i="2"/>
  <c r="L263" i="17" s="1"/>
  <c r="O263" i="2"/>
  <c r="O263" i="17" s="1"/>
  <c r="L251" i="2"/>
  <c r="L251" i="17" s="1"/>
  <c r="Q251" i="2"/>
  <c r="Q251" i="17" s="1"/>
  <c r="H251" i="2"/>
  <c r="H251" i="17" s="1"/>
  <c r="R233" i="2"/>
  <c r="R233" i="17" s="1"/>
  <c r="L252" i="2"/>
  <c r="L252" i="17" s="1"/>
  <c r="O233" i="2"/>
  <c r="O233" i="17" s="1"/>
  <c r="P242" i="2"/>
  <c r="P242" i="17" s="1"/>
  <c r="I258" i="2"/>
  <c r="I258" i="17" s="1"/>
  <c r="O252" i="2"/>
  <c r="O252" i="17" s="1"/>
  <c r="K242" i="2"/>
  <c r="K242" i="17" s="1"/>
  <c r="R252" i="2"/>
  <c r="R252" i="17" s="1"/>
  <c r="K233" i="2"/>
  <c r="K233" i="17" s="1"/>
  <c r="K252" i="2"/>
  <c r="K252" i="17" s="1"/>
  <c r="J252" i="2"/>
  <c r="J252" i="17" s="1"/>
  <c r="Q233" i="2"/>
  <c r="Q233" i="17" s="1"/>
  <c r="L253" i="2"/>
  <c r="L253" i="17" s="1"/>
  <c r="P252" i="2"/>
  <c r="P252" i="17" s="1"/>
  <c r="M258" i="2"/>
  <c r="M258" i="17" s="1"/>
  <c r="L233" i="2"/>
  <c r="L233" i="17" s="1"/>
  <c r="O231" i="2"/>
  <c r="O231" i="17" s="1"/>
  <c r="K264" i="2"/>
  <c r="K264" i="17" s="1"/>
  <c r="J264" i="2"/>
  <c r="J264" i="17" s="1"/>
  <c r="G264" i="2"/>
  <c r="G264" i="17" s="1"/>
  <c r="M242" i="2"/>
  <c r="M242" i="17" s="1"/>
  <c r="N233" i="2"/>
  <c r="N233" i="17" s="1"/>
  <c r="Q242" i="2"/>
  <c r="Q242" i="17" s="1"/>
  <c r="N252" i="2"/>
  <c r="N252" i="17" s="1"/>
  <c r="M233" i="2"/>
  <c r="M233" i="17" s="1"/>
  <c r="G252" i="2"/>
  <c r="G252" i="17" s="1"/>
  <c r="K253" i="2"/>
  <c r="K253" i="17" s="1"/>
  <c r="H233" i="2"/>
  <c r="H233" i="17" s="1"/>
  <c r="P233" i="2"/>
  <c r="P233" i="17" s="1"/>
  <c r="I242" i="2"/>
  <c r="I242" i="17" s="1"/>
  <c r="I252" i="2"/>
  <c r="I252" i="17" s="1"/>
  <c r="G258" i="2"/>
  <c r="G258" i="17" s="1"/>
  <c r="O242" i="2"/>
  <c r="O242" i="17" s="1"/>
  <c r="M252" i="2"/>
  <c r="M252" i="17" s="1"/>
  <c r="L231" i="2"/>
  <c r="L231" i="17" s="1"/>
  <c r="H264" i="2"/>
  <c r="H264" i="17" s="1"/>
  <c r="R253" i="2"/>
  <c r="R253" i="17" s="1"/>
  <c r="M231" i="2"/>
  <c r="M231" i="17" s="1"/>
  <c r="J242" i="2"/>
  <c r="J242" i="17" s="1"/>
  <c r="O253" i="2"/>
  <c r="O253" i="17" s="1"/>
  <c r="G251" i="2"/>
  <c r="G251" i="17" s="1"/>
  <c r="R264" i="2"/>
  <c r="R264" i="17" s="1"/>
  <c r="I264" i="2"/>
  <c r="I264" i="17" s="1"/>
  <c r="M253" i="2"/>
  <c r="M253" i="17" s="1"/>
  <c r="J253" i="2"/>
  <c r="J253" i="17" s="1"/>
  <c r="P264" i="2"/>
  <c r="P264" i="17" s="1"/>
  <c r="N253" i="2"/>
  <c r="N253" i="17" s="1"/>
  <c r="G253" i="2"/>
  <c r="G253" i="17" s="1"/>
  <c r="Q257" i="2"/>
  <c r="Q257" i="17" s="1"/>
  <c r="N258" i="2"/>
  <c r="N258" i="17" s="1"/>
  <c r="L257" i="2"/>
  <c r="L257" i="17" s="1"/>
  <c r="I253" i="2"/>
  <c r="I253" i="17" s="1"/>
  <c r="N257" i="2"/>
  <c r="N257" i="17" s="1"/>
  <c r="G257" i="2"/>
  <c r="G257" i="17" s="1"/>
  <c r="Q258" i="2"/>
  <c r="Q258" i="17" s="1"/>
  <c r="O264" i="2"/>
  <c r="O264" i="17" s="1"/>
  <c r="N264" i="2"/>
  <c r="N264" i="17" s="1"/>
  <c r="M257" i="2"/>
  <c r="M257" i="17" s="1"/>
  <c r="R285" i="17"/>
  <c r="J112" i="2"/>
  <c r="J112" i="17" s="1"/>
  <c r="H258" i="2"/>
  <c r="H258" i="17" s="1"/>
  <c r="R258" i="2"/>
  <c r="R258" i="17" s="1"/>
  <c r="L258" i="2"/>
  <c r="L258" i="17" s="1"/>
  <c r="N231" i="2"/>
  <c r="N231" i="17" s="1"/>
  <c r="R231" i="2"/>
  <c r="R231" i="17" s="1"/>
  <c r="R251" i="2"/>
  <c r="R251" i="17" s="1"/>
  <c r="P231" i="2"/>
  <c r="P231" i="17" s="1"/>
  <c r="M259" i="2"/>
  <c r="M259" i="17" s="1"/>
  <c r="I259" i="2"/>
  <c r="I259" i="17" s="1"/>
  <c r="K259" i="2"/>
  <c r="K259" i="17" s="1"/>
  <c r="H259" i="2"/>
  <c r="H259" i="17" s="1"/>
  <c r="P259" i="2"/>
  <c r="P259" i="17" s="1"/>
  <c r="G259" i="2"/>
  <c r="G259" i="17" s="1"/>
  <c r="R259" i="2"/>
  <c r="R259" i="17" s="1"/>
  <c r="L259" i="2"/>
  <c r="L259" i="17" s="1"/>
  <c r="O259" i="2"/>
  <c r="O259" i="17" s="1"/>
  <c r="N259" i="2"/>
  <c r="N259" i="17" s="1"/>
  <c r="Q259" i="2"/>
  <c r="Q259" i="17" s="1"/>
  <c r="K258" i="2"/>
  <c r="K258" i="17" s="1"/>
  <c r="J251" i="2"/>
  <c r="J251" i="17" s="1"/>
  <c r="J258" i="2"/>
  <c r="J258" i="17" s="1"/>
  <c r="K231" i="2"/>
  <c r="K231" i="17" s="1"/>
  <c r="I251" i="2"/>
  <c r="I251" i="17" s="1"/>
  <c r="Q231" i="2"/>
  <c r="Q231" i="17" s="1"/>
  <c r="I231" i="2"/>
  <c r="I231" i="17" s="1"/>
  <c r="N251" i="2"/>
  <c r="N251" i="17" s="1"/>
  <c r="M251" i="2"/>
  <c r="M251" i="17" s="1"/>
  <c r="F114" i="2"/>
  <c r="F113" i="2"/>
  <c r="H112" i="2"/>
  <c r="H112" i="17" s="1"/>
  <c r="M112" i="2"/>
  <c r="M112" i="17" s="1"/>
  <c r="G112" i="17"/>
  <c r="Q112" i="2"/>
  <c r="Q112" i="17" s="1"/>
  <c r="L112" i="2"/>
  <c r="L112" i="17" s="1"/>
  <c r="N112" i="2"/>
  <c r="N112" i="17" s="1"/>
  <c r="I57" i="2"/>
  <c r="R112" i="2"/>
  <c r="R112" i="17" s="1"/>
  <c r="G57" i="2"/>
  <c r="O57" i="2"/>
  <c r="H57" i="2"/>
  <c r="H57" i="17" s="1"/>
  <c r="O112" i="2"/>
  <c r="O112" i="17" s="1"/>
  <c r="P112" i="2"/>
  <c r="P112" i="17" s="1"/>
  <c r="R57" i="2"/>
  <c r="R57" i="17" s="1"/>
  <c r="N57" i="2"/>
  <c r="M57" i="2"/>
  <c r="M57" i="17" s="1"/>
  <c r="Q62" i="2"/>
  <c r="Q62" i="17" s="1"/>
  <c r="M62" i="2"/>
  <c r="M62" i="17" s="1"/>
  <c r="L62" i="2"/>
  <c r="L62" i="17" s="1"/>
  <c r="O62" i="2"/>
  <c r="O62" i="17" s="1"/>
  <c r="P62" i="2"/>
  <c r="P62" i="17" s="1"/>
  <c r="H62" i="2"/>
  <c r="H62" i="17" s="1"/>
  <c r="J62" i="2"/>
  <c r="J62" i="17" s="1"/>
  <c r="R62" i="2"/>
  <c r="R62" i="17" s="1"/>
  <c r="N62" i="2"/>
  <c r="N62" i="17" s="1"/>
  <c r="I62" i="2"/>
  <c r="I62" i="17" s="1"/>
  <c r="Q57" i="2"/>
  <c r="I96" i="2"/>
  <c r="I96" i="17" s="1"/>
  <c r="G96" i="2"/>
  <c r="G96" i="17" s="1"/>
  <c r="L96" i="2"/>
  <c r="L96" i="17" s="1"/>
  <c r="N96" i="2"/>
  <c r="N96" i="17" s="1"/>
  <c r="Q96" i="2"/>
  <c r="Q96" i="17" s="1"/>
  <c r="P96" i="2"/>
  <c r="P96" i="17" s="1"/>
  <c r="M96" i="2"/>
  <c r="M96" i="17" s="1"/>
  <c r="J96" i="2"/>
  <c r="J96" i="17" s="1"/>
  <c r="R96" i="2"/>
  <c r="R96" i="17" s="1"/>
  <c r="O96" i="2"/>
  <c r="O96" i="17" s="1"/>
  <c r="L57" i="2"/>
  <c r="L57" i="17" s="1"/>
  <c r="G65" i="2"/>
  <c r="G65" i="17" s="1"/>
  <c r="O65" i="2"/>
  <c r="O65" i="17" s="1"/>
  <c r="R65" i="2"/>
  <c r="R65" i="17" s="1"/>
  <c r="P65" i="2"/>
  <c r="P65" i="17" s="1"/>
  <c r="Q65" i="2"/>
  <c r="Q65" i="17" s="1"/>
  <c r="M65" i="2"/>
  <c r="M65" i="17" s="1"/>
  <c r="J65" i="2"/>
  <c r="J65" i="17" s="1"/>
  <c r="L65" i="2"/>
  <c r="L65" i="17" s="1"/>
  <c r="H65" i="2"/>
  <c r="H65" i="17" s="1"/>
  <c r="I65" i="2"/>
  <c r="I65" i="17" s="1"/>
  <c r="P79" i="2"/>
  <c r="P79" i="17" s="1"/>
  <c r="O79" i="2"/>
  <c r="O79" i="17" s="1"/>
  <c r="R79" i="2"/>
  <c r="R79" i="17" s="1"/>
  <c r="I79" i="2"/>
  <c r="I79" i="17" s="1"/>
  <c r="L79" i="2"/>
  <c r="L79" i="17" s="1"/>
  <c r="J79" i="2"/>
  <c r="J79" i="17" s="1"/>
  <c r="G79" i="2"/>
  <c r="G79" i="17" s="1"/>
  <c r="H79" i="2"/>
  <c r="H79" i="17" s="1"/>
  <c r="M79" i="2"/>
  <c r="M79" i="17" s="1"/>
  <c r="Q79" i="2"/>
  <c r="Q79" i="17" s="1"/>
  <c r="R58" i="2"/>
  <c r="R58" i="17" s="1"/>
  <c r="H58" i="2"/>
  <c r="H58" i="17" s="1"/>
  <c r="L58" i="2"/>
  <c r="L58" i="17" s="1"/>
  <c r="I58" i="2"/>
  <c r="I58" i="17" s="1"/>
  <c r="O58" i="2"/>
  <c r="O58" i="17" s="1"/>
  <c r="P58" i="2"/>
  <c r="P58" i="17" s="1"/>
  <c r="M58" i="2"/>
  <c r="M58" i="17" s="1"/>
  <c r="N58" i="2"/>
  <c r="N58" i="17" s="1"/>
  <c r="J58" i="2"/>
  <c r="J58" i="17" s="1"/>
  <c r="Q58" i="2"/>
  <c r="Q58" i="17" s="1"/>
  <c r="H96" i="2"/>
  <c r="H96" i="17" s="1"/>
  <c r="Q77" i="2"/>
  <c r="Q77" i="17" s="1"/>
  <c r="H94" i="2"/>
  <c r="H94" i="17" s="1"/>
  <c r="G78" i="2"/>
  <c r="G78" i="17" s="1"/>
  <c r="R69" i="2"/>
  <c r="R69" i="17" s="1"/>
  <c r="N77" i="2"/>
  <c r="N77" i="17" s="1"/>
  <c r="G94" i="2"/>
  <c r="G94" i="17" s="1"/>
  <c r="I78" i="2"/>
  <c r="I78" i="17" s="1"/>
  <c r="N69" i="2"/>
  <c r="N69" i="17" s="1"/>
  <c r="Q69" i="2"/>
  <c r="Q69" i="17" s="1"/>
  <c r="J94" i="2"/>
  <c r="J94" i="17" s="1"/>
  <c r="M78" i="2"/>
  <c r="M78" i="17" s="1"/>
  <c r="P77" i="2"/>
  <c r="P77" i="17" s="1"/>
  <c r="I77" i="2"/>
  <c r="I77" i="17" s="1"/>
  <c r="O69" i="2"/>
  <c r="O69" i="17" s="1"/>
  <c r="O78" i="2"/>
  <c r="O78" i="17" s="1"/>
  <c r="J69" i="2"/>
  <c r="J69" i="17" s="1"/>
  <c r="O94" i="2"/>
  <c r="O94" i="17" s="1"/>
  <c r="H69" i="2"/>
  <c r="H69" i="17" s="1"/>
  <c r="R77" i="2"/>
  <c r="R77" i="17" s="1"/>
  <c r="O77" i="2"/>
  <c r="O77" i="17" s="1"/>
  <c r="P78" i="2"/>
  <c r="P78" i="17" s="1"/>
  <c r="G61" i="2"/>
  <c r="G61" i="17" s="1"/>
  <c r="R61" i="2"/>
  <c r="R61" i="17" s="1"/>
  <c r="N86" i="2"/>
  <c r="N86" i="17" s="1"/>
  <c r="O85" i="2"/>
  <c r="O85" i="17" s="1"/>
  <c r="R85" i="2"/>
  <c r="R85" i="17" s="1"/>
  <c r="J61" i="2"/>
  <c r="J61" i="17" s="1"/>
  <c r="M61" i="2"/>
  <c r="M61" i="17" s="1"/>
  <c r="R78" i="2"/>
  <c r="R78" i="17" s="1"/>
  <c r="O61" i="2"/>
  <c r="O61" i="17" s="1"/>
  <c r="I86" i="2"/>
  <c r="I86" i="17" s="1"/>
  <c r="J91" i="2"/>
  <c r="J91" i="17" s="1"/>
  <c r="L78" i="2"/>
  <c r="L78" i="17" s="1"/>
  <c r="Q94" i="2"/>
  <c r="Q94" i="17" s="1"/>
  <c r="P85" i="2"/>
  <c r="P85" i="17" s="1"/>
  <c r="L94" i="2"/>
  <c r="L94" i="17" s="1"/>
  <c r="J78" i="2"/>
  <c r="J78" i="17" s="1"/>
  <c r="O92" i="2"/>
  <c r="O92" i="17" s="1"/>
  <c r="H91" i="2"/>
  <c r="H91" i="17" s="1"/>
  <c r="M69" i="2"/>
  <c r="M69" i="17" s="1"/>
  <c r="I60" i="2"/>
  <c r="I60" i="17" s="1"/>
  <c r="I92" i="2"/>
  <c r="I92" i="17" s="1"/>
  <c r="P70" i="2"/>
  <c r="P70" i="17" s="1"/>
  <c r="Q61" i="2"/>
  <c r="Q61" i="17" s="1"/>
  <c r="O86" i="2"/>
  <c r="O86" i="17" s="1"/>
  <c r="L77" i="2"/>
  <c r="L77" i="17" s="1"/>
  <c r="L69" i="2"/>
  <c r="L69" i="17" s="1"/>
  <c r="M77" i="2"/>
  <c r="M77" i="17" s="1"/>
  <c r="H77" i="2"/>
  <c r="H77" i="17" s="1"/>
  <c r="P61" i="2"/>
  <c r="P61" i="17" s="1"/>
  <c r="G77" i="2"/>
  <c r="G77" i="17" s="1"/>
  <c r="L61" i="2"/>
  <c r="L61" i="17" s="1"/>
  <c r="H61" i="2"/>
  <c r="H61" i="17" s="1"/>
  <c r="M91" i="2"/>
  <c r="M91" i="17" s="1"/>
  <c r="J60" i="2"/>
  <c r="J60" i="17" s="1"/>
  <c r="Q91" i="2"/>
  <c r="Q91" i="17" s="1"/>
  <c r="Q60" i="2"/>
  <c r="Q60" i="17" s="1"/>
  <c r="G69" i="2"/>
  <c r="G69" i="17" s="1"/>
  <c r="N61" i="2"/>
  <c r="N61" i="17" s="1"/>
  <c r="R94" i="2"/>
  <c r="R94" i="17" s="1"/>
  <c r="N78" i="2"/>
  <c r="N78" i="17" s="1"/>
  <c r="H92" i="2"/>
  <c r="H92" i="17" s="1"/>
  <c r="R60" i="2"/>
  <c r="R60" i="17" s="1"/>
  <c r="P94" i="2"/>
  <c r="P94" i="17" s="1"/>
  <c r="I94" i="2"/>
  <c r="I94" i="17" s="1"/>
  <c r="J85" i="2"/>
  <c r="J85" i="17" s="1"/>
  <c r="M94" i="2"/>
  <c r="M94" i="17" s="1"/>
  <c r="H78" i="2"/>
  <c r="H78" i="17" s="1"/>
  <c r="J86" i="2"/>
  <c r="J86" i="17" s="1"/>
  <c r="R86" i="2"/>
  <c r="R86" i="17" s="1"/>
  <c r="N92" i="2"/>
  <c r="N92" i="17" s="1"/>
  <c r="G92" i="2"/>
  <c r="G92" i="17" s="1"/>
  <c r="N85" i="2"/>
  <c r="N85" i="17" s="1"/>
  <c r="G86" i="2"/>
  <c r="G86" i="17" s="1"/>
  <c r="M86" i="2"/>
  <c r="M86" i="17" s="1"/>
  <c r="G70" i="2"/>
  <c r="G70" i="17" s="1"/>
  <c r="L91" i="2"/>
  <c r="L91" i="17" s="1"/>
  <c r="R91" i="2"/>
  <c r="R91" i="17" s="1"/>
  <c r="H70" i="2"/>
  <c r="H70" i="17" s="1"/>
  <c r="M60" i="2"/>
  <c r="M60" i="17" s="1"/>
  <c r="H85" i="2"/>
  <c r="H85" i="17" s="1"/>
  <c r="I70" i="2"/>
  <c r="I70" i="17" s="1"/>
  <c r="Q103" i="17"/>
  <c r="Q104" i="17"/>
  <c r="R104" i="17"/>
  <c r="P103" i="17"/>
  <c r="P104" i="17"/>
  <c r="P57" i="17"/>
  <c r="R103" i="17"/>
  <c r="M104" i="17"/>
  <c r="M103" i="17"/>
  <c r="O103" i="17"/>
  <c r="O104" i="17"/>
  <c r="N103" i="17"/>
  <c r="N104" i="17"/>
  <c r="L103" i="17"/>
  <c r="J104" i="17"/>
  <c r="L104" i="17"/>
  <c r="J103" i="17"/>
  <c r="I103" i="17"/>
  <c r="I104" i="17"/>
  <c r="G103" i="17"/>
  <c r="G104" i="17"/>
  <c r="H285" i="17"/>
  <c r="I284" i="17"/>
  <c r="I285" i="17"/>
  <c r="H284" i="17"/>
  <c r="F284" i="2"/>
  <c r="F285" i="2"/>
  <c r="F233" i="17" l="1"/>
  <c r="F259" i="17"/>
  <c r="F251" i="17"/>
  <c r="F236" i="17"/>
  <c r="F237" i="17"/>
  <c r="F257" i="17"/>
  <c r="F252" i="17"/>
  <c r="F263" i="17"/>
  <c r="F234" i="17"/>
  <c r="F268" i="17"/>
  <c r="F232" i="17"/>
  <c r="F253" i="17"/>
  <c r="F258" i="17"/>
  <c r="F264" i="17"/>
  <c r="F242" i="17"/>
  <c r="F231" i="17"/>
  <c r="F263" i="2"/>
  <c r="F258" i="2"/>
  <c r="F259" i="2"/>
  <c r="F264" i="2"/>
  <c r="F257" i="2"/>
  <c r="J311" i="17"/>
  <c r="L313" i="2"/>
  <c r="J100" i="2"/>
  <c r="J100" i="17" s="1"/>
  <c r="I100" i="2"/>
  <c r="I100" i="17" s="1"/>
  <c r="G57" i="17"/>
  <c r="Q100" i="2"/>
  <c r="Q100" i="17" s="1"/>
  <c r="H100" i="2"/>
  <c r="N100" i="2"/>
  <c r="N100" i="17" s="1"/>
  <c r="G100" i="2"/>
  <c r="R100" i="2"/>
  <c r="R100" i="17" s="1"/>
  <c r="L100" i="2"/>
  <c r="L100" i="17" s="1"/>
  <c r="M100" i="2"/>
  <c r="M100" i="17" s="1"/>
  <c r="O100" i="2"/>
  <c r="P100" i="2"/>
  <c r="P100" i="17" s="1"/>
  <c r="M313" i="2"/>
  <c r="R313" i="2"/>
  <c r="I313" i="2"/>
  <c r="K313" i="2"/>
  <c r="O313" i="2"/>
  <c r="Q313" i="2"/>
  <c r="P313" i="2"/>
  <c r="N313" i="2"/>
  <c r="J313" i="2"/>
  <c r="H313" i="2"/>
  <c r="G116" i="2"/>
  <c r="R56" i="17"/>
  <c r="R116" i="2"/>
  <c r="Q116" i="2"/>
  <c r="Q56" i="17"/>
  <c r="P116" i="2"/>
  <c r="O56" i="17"/>
  <c r="O116" i="2"/>
  <c r="N56" i="17"/>
  <c r="N116" i="2"/>
  <c r="M56" i="17"/>
  <c r="M116" i="2"/>
  <c r="L56" i="17"/>
  <c r="L116" i="2"/>
  <c r="J56" i="17"/>
  <c r="J116" i="2"/>
  <c r="I56" i="17"/>
  <c r="I116" i="2"/>
  <c r="H116" i="2"/>
  <c r="H56" i="17"/>
  <c r="G56" i="17"/>
  <c r="F268" i="2"/>
  <c r="F311" i="2"/>
  <c r="F237" i="2"/>
  <c r="F234" i="2"/>
  <c r="F236" i="2"/>
  <c r="J57" i="17"/>
  <c r="F232" i="2"/>
  <c r="F242" i="2"/>
  <c r="F233" i="2"/>
  <c r="F252" i="2"/>
  <c r="O57" i="17"/>
  <c r="F253" i="2"/>
  <c r="N57" i="17"/>
  <c r="F231" i="2"/>
  <c r="F251" i="2"/>
  <c r="G116" i="17"/>
  <c r="M116" i="17"/>
  <c r="L116" i="17"/>
  <c r="I57" i="17"/>
  <c r="H116" i="17"/>
  <c r="O116" i="17"/>
  <c r="I116" i="17"/>
  <c r="R116" i="17"/>
  <c r="Q116" i="17"/>
  <c r="N116" i="17"/>
  <c r="P116" i="17"/>
  <c r="J116" i="17"/>
  <c r="Q57" i="17"/>
  <c r="P106" i="17"/>
  <c r="R106" i="17"/>
  <c r="Q106" i="17"/>
  <c r="N106" i="17"/>
  <c r="O106" i="17"/>
  <c r="M106" i="17"/>
  <c r="J106" i="17"/>
  <c r="L106" i="17"/>
  <c r="I106" i="17"/>
  <c r="G106" i="17"/>
  <c r="H106" i="17"/>
  <c r="F285" i="17"/>
  <c r="F284" i="17"/>
  <c r="F311" i="17" l="1"/>
  <c r="F313" i="2"/>
  <c r="H100" i="17"/>
  <c r="O100" i="17"/>
  <c r="G100" i="17"/>
  <c r="G1" i="2" l="1"/>
  <c r="H1" i="2" l="1"/>
  <c r="E1" i="14"/>
  <c r="G10" i="2"/>
  <c r="H25" i="17" l="1"/>
  <c r="H33" i="2"/>
  <c r="H33" i="17" s="1"/>
  <c r="L49" i="2"/>
  <c r="L49" i="17" s="1"/>
  <c r="H36" i="2"/>
  <c r="H36" i="17" s="1"/>
  <c r="O42" i="2"/>
  <c r="O42" i="17" s="1"/>
  <c r="L44" i="2"/>
  <c r="L44" i="17" s="1"/>
  <c r="M39" i="2"/>
  <c r="M39" i="17" s="1"/>
  <c r="R37" i="2"/>
  <c r="R37" i="17" s="1"/>
  <c r="I45" i="2"/>
  <c r="I45" i="17" s="1"/>
  <c r="J35" i="2"/>
  <c r="J35" i="17" s="1"/>
  <c r="H48" i="2"/>
  <c r="H48" i="17" s="1"/>
  <c r="G2" i="17"/>
  <c r="C2" i="18" s="1"/>
  <c r="F1" i="14"/>
  <c r="G10" i="17"/>
  <c r="I1" i="2"/>
  <c r="H10" i="2"/>
  <c r="O10" i="2"/>
  <c r="I10" i="2"/>
  <c r="H43" i="2"/>
  <c r="H43" i="17" s="1"/>
  <c r="J10" i="2"/>
  <c r="Q10" i="2"/>
  <c r="P10" i="2"/>
  <c r="R10" i="2"/>
  <c r="L10" i="2"/>
  <c r="N10" i="2"/>
  <c r="M10" i="2"/>
  <c r="Q46" i="2"/>
  <c r="Q46" i="17" s="1"/>
  <c r="I46" i="2"/>
  <c r="I46" i="17" s="1"/>
  <c r="G43" i="2"/>
  <c r="G43" i="17" s="1"/>
  <c r="Q9" i="2"/>
  <c r="L9" i="2"/>
  <c r="G9" i="2"/>
  <c r="N9" i="2"/>
  <c r="I9" i="2"/>
  <c r="H9" i="2"/>
  <c r="P9" i="2"/>
  <c r="O9" i="2"/>
  <c r="R9" i="2"/>
  <c r="J9" i="2"/>
  <c r="M9" i="2"/>
  <c r="N46" i="2"/>
  <c r="N46" i="17" s="1"/>
  <c r="M46" i="2"/>
  <c r="M46" i="17" s="1"/>
  <c r="R46" i="2"/>
  <c r="R46" i="17" s="1"/>
  <c r="J46" i="2"/>
  <c r="J46" i="17" s="1"/>
  <c r="P46" i="2"/>
  <c r="P46" i="17" s="1"/>
  <c r="H46" i="2"/>
  <c r="H46" i="17" s="1"/>
  <c r="L46" i="2"/>
  <c r="L46" i="17" s="1"/>
  <c r="O46" i="2"/>
  <c r="O46" i="17" s="1"/>
  <c r="Q43" i="2"/>
  <c r="Q43" i="17" s="1"/>
  <c r="P43" i="2"/>
  <c r="P43" i="17" s="1"/>
  <c r="O43" i="2"/>
  <c r="O43" i="17" s="1"/>
  <c r="L43" i="2"/>
  <c r="L43" i="17" s="1"/>
  <c r="G46" i="2"/>
  <c r="G46" i="17" s="1"/>
  <c r="J43" i="2"/>
  <c r="J43" i="17" s="1"/>
  <c r="R43" i="2"/>
  <c r="R43" i="17" s="1"/>
  <c r="M43" i="2"/>
  <c r="M43" i="17" s="1"/>
  <c r="N43" i="2"/>
  <c r="N43" i="17" s="1"/>
  <c r="I43" i="2"/>
  <c r="I43" i="17" s="1"/>
  <c r="G12" i="2" l="1"/>
  <c r="O12" i="2"/>
  <c r="N12" i="2"/>
  <c r="M12" i="2"/>
  <c r="P12" i="2"/>
  <c r="J12" i="2"/>
  <c r="H12" i="2"/>
  <c r="L12" i="2"/>
  <c r="R12" i="2"/>
  <c r="I12" i="2"/>
  <c r="Q12" i="2"/>
  <c r="R25" i="17"/>
  <c r="Q25" i="17"/>
  <c r="P25" i="17"/>
  <c r="O25" i="17"/>
  <c r="N25" i="17"/>
  <c r="M25" i="17"/>
  <c r="L25" i="17"/>
  <c r="J25" i="17"/>
  <c r="I25" i="17"/>
  <c r="G25" i="17"/>
  <c r="L48" i="2"/>
  <c r="L48" i="17" s="1"/>
  <c r="G36" i="2"/>
  <c r="G36" i="17" s="1"/>
  <c r="M36" i="2"/>
  <c r="M36" i="17" s="1"/>
  <c r="I37" i="2"/>
  <c r="I37" i="17" s="1"/>
  <c r="H37" i="2"/>
  <c r="H37" i="17" s="1"/>
  <c r="Q37" i="2"/>
  <c r="Q37" i="17" s="1"/>
  <c r="R36" i="2"/>
  <c r="R36" i="17" s="1"/>
  <c r="P37" i="2"/>
  <c r="P37" i="17" s="1"/>
  <c r="N36" i="2"/>
  <c r="N36" i="17" s="1"/>
  <c r="M37" i="2"/>
  <c r="M37" i="17" s="1"/>
  <c r="N48" i="2"/>
  <c r="N48" i="17" s="1"/>
  <c r="O37" i="2"/>
  <c r="O37" i="17" s="1"/>
  <c r="G48" i="2"/>
  <c r="G48" i="17" s="1"/>
  <c r="O39" i="2"/>
  <c r="O39" i="17" s="1"/>
  <c r="P39" i="2"/>
  <c r="P39" i="17" s="1"/>
  <c r="L42" i="2"/>
  <c r="L42" i="17" s="1"/>
  <c r="G33" i="2"/>
  <c r="G33" i="17" s="1"/>
  <c r="Q45" i="2"/>
  <c r="Q45" i="17" s="1"/>
  <c r="N45" i="2"/>
  <c r="N45" i="17" s="1"/>
  <c r="P45" i="2"/>
  <c r="P45" i="17" s="1"/>
  <c r="N44" i="2"/>
  <c r="N44" i="17" s="1"/>
  <c r="M48" i="2"/>
  <c r="M48" i="17" s="1"/>
  <c r="Q48" i="2"/>
  <c r="Q48" i="17" s="1"/>
  <c r="G45" i="2"/>
  <c r="G45" i="17" s="1"/>
  <c r="R45" i="2"/>
  <c r="R45" i="17" s="1"/>
  <c r="O44" i="2"/>
  <c r="O44" i="17" s="1"/>
  <c r="R44" i="2"/>
  <c r="R44" i="17" s="1"/>
  <c r="R49" i="2"/>
  <c r="R49" i="17" s="1"/>
  <c r="I48" i="2"/>
  <c r="I48" i="17" s="1"/>
  <c r="R48" i="2"/>
  <c r="R48" i="17" s="1"/>
  <c r="O48" i="2"/>
  <c r="O48" i="17" s="1"/>
  <c r="J48" i="2"/>
  <c r="J48" i="17" s="1"/>
  <c r="P48" i="2"/>
  <c r="P48" i="17" s="1"/>
  <c r="M45" i="2"/>
  <c r="M45" i="17" s="1"/>
  <c r="H45" i="2"/>
  <c r="H45" i="17" s="1"/>
  <c r="O45" i="2"/>
  <c r="O45" i="17" s="1"/>
  <c r="J49" i="2"/>
  <c r="J49" i="17" s="1"/>
  <c r="L45" i="2"/>
  <c r="L45" i="17" s="1"/>
  <c r="J45" i="2"/>
  <c r="J45" i="17" s="1"/>
  <c r="N39" i="2"/>
  <c r="N39" i="17" s="1"/>
  <c r="Q49" i="2"/>
  <c r="Q49" i="17" s="1"/>
  <c r="N33" i="2"/>
  <c r="N33" i="17" s="1"/>
  <c r="R33" i="2"/>
  <c r="R33" i="17" s="1"/>
  <c r="N42" i="2"/>
  <c r="N42" i="17" s="1"/>
  <c r="P33" i="2"/>
  <c r="P33" i="17" s="1"/>
  <c r="L36" i="2"/>
  <c r="L36" i="17" s="1"/>
  <c r="J36" i="2"/>
  <c r="J36" i="17" s="1"/>
  <c r="P36" i="2"/>
  <c r="P36" i="17" s="1"/>
  <c r="Q36" i="2"/>
  <c r="Q36" i="17" s="1"/>
  <c r="O36" i="2"/>
  <c r="O36" i="17" s="1"/>
  <c r="J37" i="2"/>
  <c r="J37" i="17" s="1"/>
  <c r="L33" i="2"/>
  <c r="L33" i="17" s="1"/>
  <c r="J33" i="2"/>
  <c r="J33" i="17" s="1"/>
  <c r="J42" i="2"/>
  <c r="J42" i="17" s="1"/>
  <c r="L37" i="2"/>
  <c r="L37" i="17" s="1"/>
  <c r="M33" i="2"/>
  <c r="M33" i="17" s="1"/>
  <c r="N37" i="2"/>
  <c r="N37" i="17" s="1"/>
  <c r="I36" i="2"/>
  <c r="I36" i="17" s="1"/>
  <c r="I33" i="2"/>
  <c r="I33" i="17" s="1"/>
  <c r="G37" i="2"/>
  <c r="G37" i="17" s="1"/>
  <c r="O33" i="2"/>
  <c r="O33" i="17" s="1"/>
  <c r="Q33" i="2"/>
  <c r="Q33" i="17" s="1"/>
  <c r="Q35" i="2"/>
  <c r="Q35" i="17" s="1"/>
  <c r="G42" i="2"/>
  <c r="G42" i="17" s="1"/>
  <c r="H44" i="2"/>
  <c r="H44" i="17" s="1"/>
  <c r="M44" i="2"/>
  <c r="M44" i="17" s="1"/>
  <c r="J39" i="2"/>
  <c r="J39" i="17" s="1"/>
  <c r="I39" i="2"/>
  <c r="I39" i="17" s="1"/>
  <c r="H49" i="2"/>
  <c r="H49" i="17" s="1"/>
  <c r="I44" i="2"/>
  <c r="I44" i="17" s="1"/>
  <c r="P35" i="2"/>
  <c r="P35" i="17" s="1"/>
  <c r="G35" i="2"/>
  <c r="G35" i="17" s="1"/>
  <c r="P42" i="2"/>
  <c r="P42" i="17" s="1"/>
  <c r="L35" i="2"/>
  <c r="L35" i="17" s="1"/>
  <c r="O49" i="2"/>
  <c r="O49" i="17" s="1"/>
  <c r="M35" i="2"/>
  <c r="M35" i="17" s="1"/>
  <c r="H39" i="2"/>
  <c r="H39" i="17" s="1"/>
  <c r="Q44" i="2"/>
  <c r="Q44" i="17" s="1"/>
  <c r="M42" i="2"/>
  <c r="M42" i="17" s="1"/>
  <c r="G49" i="2"/>
  <c r="G49" i="17" s="1"/>
  <c r="P44" i="2"/>
  <c r="P44" i="17" s="1"/>
  <c r="L39" i="2"/>
  <c r="L39" i="17" s="1"/>
  <c r="R39" i="2"/>
  <c r="R39" i="17" s="1"/>
  <c r="Q39" i="2"/>
  <c r="Q39" i="17" s="1"/>
  <c r="N49" i="2"/>
  <c r="N49" i="17" s="1"/>
  <c r="P49" i="2"/>
  <c r="P49" i="17" s="1"/>
  <c r="G44" i="2"/>
  <c r="G44" i="17" s="1"/>
  <c r="H35" i="2"/>
  <c r="H35" i="17" s="1"/>
  <c r="I35" i="2"/>
  <c r="I35" i="17" s="1"/>
  <c r="N35" i="2"/>
  <c r="N35" i="17" s="1"/>
  <c r="H42" i="2"/>
  <c r="H42" i="17" s="1"/>
  <c r="O35" i="2"/>
  <c r="O35" i="17" s="1"/>
  <c r="M49" i="2"/>
  <c r="M49" i="17" s="1"/>
  <c r="J44" i="2"/>
  <c r="J44" i="17" s="1"/>
  <c r="G39" i="2"/>
  <c r="G39" i="17" s="1"/>
  <c r="I49" i="2"/>
  <c r="I49" i="17" s="1"/>
  <c r="R42" i="2"/>
  <c r="R42" i="17" s="1"/>
  <c r="I42" i="2"/>
  <c r="I42" i="17" s="1"/>
  <c r="Q42" i="2"/>
  <c r="Q42" i="17" s="1"/>
  <c r="R35" i="2"/>
  <c r="R35" i="17" s="1"/>
  <c r="H2" i="17"/>
  <c r="D2" i="18" s="1"/>
  <c r="R10" i="17"/>
  <c r="P9" i="17"/>
  <c r="Q10" i="17"/>
  <c r="R9" i="17"/>
  <c r="Q9" i="17"/>
  <c r="P10" i="17"/>
  <c r="M9" i="17"/>
  <c r="M10" i="17"/>
  <c r="N10" i="17"/>
  <c r="O10" i="17"/>
  <c r="O9" i="17"/>
  <c r="N9" i="17"/>
  <c r="L9" i="17"/>
  <c r="J9" i="17"/>
  <c r="L10" i="17"/>
  <c r="J10" i="17"/>
  <c r="H9" i="17"/>
  <c r="I9" i="17"/>
  <c r="I10" i="17"/>
  <c r="H10" i="17"/>
  <c r="G9" i="17"/>
  <c r="H53" i="2" l="1"/>
  <c r="H108" i="2" s="1"/>
  <c r="Q53" i="2"/>
  <c r="Q108" i="2" s="1"/>
  <c r="R53" i="2"/>
  <c r="R108" i="2" s="1"/>
  <c r="N53" i="2"/>
  <c r="N108" i="2" s="1"/>
  <c r="M53" i="2"/>
  <c r="M108" i="2" s="1"/>
  <c r="L53" i="2"/>
  <c r="L108" i="2" s="1"/>
  <c r="J53" i="2"/>
  <c r="J108" i="2" s="1"/>
  <c r="G53" i="2"/>
  <c r="P53" i="2"/>
  <c r="P108" i="2" s="1"/>
  <c r="O53" i="2"/>
  <c r="O108" i="2" s="1"/>
  <c r="I53" i="2"/>
  <c r="I108" i="2" s="1"/>
  <c r="R12" i="17"/>
  <c r="Q12" i="17"/>
  <c r="P12" i="17"/>
  <c r="M12" i="17"/>
  <c r="N12" i="17"/>
  <c r="O12" i="17"/>
  <c r="J12" i="17"/>
  <c r="L12" i="17"/>
  <c r="H12" i="17"/>
  <c r="I12" i="17"/>
  <c r="G12" i="17"/>
  <c r="G108" i="2" l="1"/>
  <c r="I53" i="17"/>
  <c r="I108" i="17" s="1"/>
  <c r="H53" i="17"/>
  <c r="H108" i="17" s="1"/>
  <c r="M53" i="17"/>
  <c r="M108" i="17" s="1"/>
  <c r="J53" i="17"/>
  <c r="J108" i="17" s="1"/>
  <c r="O53" i="17"/>
  <c r="O108" i="17" s="1"/>
  <c r="L53" i="17"/>
  <c r="L108" i="17" s="1"/>
  <c r="R53" i="17"/>
  <c r="R108" i="17" s="1"/>
  <c r="Q53" i="17"/>
  <c r="Q108" i="17" s="1"/>
  <c r="P53" i="17"/>
  <c r="P108" i="17" s="1"/>
  <c r="N53" i="17"/>
  <c r="N108" i="17" s="1"/>
  <c r="G53" i="17"/>
  <c r="G108" i="17" l="1"/>
  <c r="O286" i="2" l="1"/>
  <c r="L286" i="2"/>
  <c r="Q286" i="2"/>
  <c r="I286" i="2"/>
  <c r="N286" i="2"/>
  <c r="K286" i="2"/>
  <c r="P286" i="2"/>
  <c r="H286" i="2"/>
  <c r="M286" i="2"/>
  <c r="R286" i="2"/>
  <c r="J286" i="2"/>
  <c r="P283" i="2"/>
  <c r="K286" i="17" l="1"/>
  <c r="M286" i="17"/>
  <c r="R286" i="17"/>
  <c r="L286" i="17"/>
  <c r="N286" i="17"/>
  <c r="O286" i="17"/>
  <c r="P283" i="17"/>
  <c r="J286" i="17"/>
  <c r="P286" i="17"/>
  <c r="Q286" i="17"/>
  <c r="N229" i="2"/>
  <c r="N229" i="17" s="1"/>
  <c r="O228" i="2"/>
  <c r="I230" i="2"/>
  <c r="I230" i="17" s="1"/>
  <c r="I286" i="17"/>
  <c r="H286" i="17"/>
  <c r="F286" i="2"/>
  <c r="O276" i="2"/>
  <c r="M276" i="2"/>
  <c r="G276" i="2"/>
  <c r="P276" i="2"/>
  <c r="I276" i="2"/>
  <c r="J276" i="2"/>
  <c r="H276" i="2"/>
  <c r="Q276" i="2"/>
  <c r="N276" i="2"/>
  <c r="K276" i="2"/>
  <c r="R276" i="2"/>
  <c r="L276" i="2"/>
  <c r="Q275" i="2"/>
  <c r="H275" i="2"/>
  <c r="G275" i="2"/>
  <c r="I275" i="2"/>
  <c r="P275" i="2"/>
  <c r="M275" i="2"/>
  <c r="N275" i="2"/>
  <c r="J275" i="2"/>
  <c r="L275" i="2"/>
  <c r="O275" i="2"/>
  <c r="R275" i="2"/>
  <c r="K275" i="2"/>
  <c r="R230" i="2"/>
  <c r="R230" i="17" s="1"/>
  <c r="K283" i="2"/>
  <c r="G283" i="2"/>
  <c r="O283" i="2"/>
  <c r="I283" i="2"/>
  <c r="H283" i="2"/>
  <c r="N283" i="2"/>
  <c r="R283" i="2"/>
  <c r="N228" i="2"/>
  <c r="L283" i="2"/>
  <c r="M283" i="2"/>
  <c r="G230" i="2"/>
  <c r="G230" i="17" s="1"/>
  <c r="M230" i="2"/>
  <c r="M230" i="17" s="1"/>
  <c r="H230" i="2"/>
  <c r="H230" i="17" s="1"/>
  <c r="Q229" i="2"/>
  <c r="Q229" i="17" s="1"/>
  <c r="P230" i="2"/>
  <c r="P230" i="17" s="1"/>
  <c r="Q283" i="2"/>
  <c r="J283" i="2"/>
  <c r="K230" i="2"/>
  <c r="K230" i="17" s="1"/>
  <c r="R229" i="2"/>
  <c r="R229" i="17" s="1"/>
  <c r="Q288" i="2" l="1"/>
  <c r="R288" i="2"/>
  <c r="M288" i="2"/>
  <c r="P288" i="2"/>
  <c r="O288" i="2"/>
  <c r="N288" i="2"/>
  <c r="L288" i="2"/>
  <c r="K288" i="2"/>
  <c r="J288" i="2"/>
  <c r="I288" i="2"/>
  <c r="H288" i="2"/>
  <c r="G288" i="2"/>
  <c r="R278" i="2"/>
  <c r="Q278" i="2"/>
  <c r="P278" i="2"/>
  <c r="O278" i="2"/>
  <c r="N278" i="2"/>
  <c r="M278" i="2"/>
  <c r="L278" i="2"/>
  <c r="K278" i="2"/>
  <c r="J278" i="2"/>
  <c r="I278" i="2"/>
  <c r="H278" i="2"/>
  <c r="G278" i="2"/>
  <c r="M283" i="17"/>
  <c r="N228" i="17"/>
  <c r="K283" i="17"/>
  <c r="P275" i="17"/>
  <c r="N276" i="17"/>
  <c r="O228" i="17"/>
  <c r="R283" i="17"/>
  <c r="K275" i="17"/>
  <c r="Q276" i="17"/>
  <c r="J283" i="17"/>
  <c r="N283" i="17"/>
  <c r="R275" i="17"/>
  <c r="N275" i="17"/>
  <c r="R276" i="17"/>
  <c r="L275" i="17"/>
  <c r="Q275" i="17"/>
  <c r="O276" i="17"/>
  <c r="L283" i="17"/>
  <c r="J275" i="17"/>
  <c r="L276" i="17"/>
  <c r="P276" i="17"/>
  <c r="Q283" i="17"/>
  <c r="O283" i="17"/>
  <c r="O275" i="17"/>
  <c r="M275" i="17"/>
  <c r="K276" i="17"/>
  <c r="J276" i="17"/>
  <c r="M276" i="17"/>
  <c r="L229" i="2"/>
  <c r="L229" i="17" s="1"/>
  <c r="J229" i="2"/>
  <c r="J229" i="17" s="1"/>
  <c r="K229" i="2"/>
  <c r="K229" i="17" s="1"/>
  <c r="G229" i="2"/>
  <c r="G229" i="17" s="1"/>
  <c r="M229" i="2"/>
  <c r="M229" i="17" s="1"/>
  <c r="G228" i="2"/>
  <c r="I228" i="2"/>
  <c r="J228" i="2"/>
  <c r="K228" i="2"/>
  <c r="R228" i="2"/>
  <c r="R272" i="2" s="1"/>
  <c r="H229" i="2"/>
  <c r="H229" i="17" s="1"/>
  <c r="I229" i="2"/>
  <c r="I229" i="17" s="1"/>
  <c r="Q228" i="2"/>
  <c r="O230" i="2"/>
  <c r="O230" i="17" s="1"/>
  <c r="L230" i="2"/>
  <c r="L230" i="17" s="1"/>
  <c r="Q230" i="2"/>
  <c r="Q230" i="17" s="1"/>
  <c r="N230" i="2"/>
  <c r="N230" i="17" s="1"/>
  <c r="H228" i="2"/>
  <c r="M228" i="2"/>
  <c r="O229" i="2"/>
  <c r="O229" i="17" s="1"/>
  <c r="P228" i="2"/>
  <c r="J230" i="2"/>
  <c r="J230" i="17" s="1"/>
  <c r="P229" i="2"/>
  <c r="P229" i="17" s="1"/>
  <c r="L228" i="2"/>
  <c r="G275" i="17"/>
  <c r="H276" i="17"/>
  <c r="I283" i="17"/>
  <c r="G283" i="17"/>
  <c r="I276" i="17"/>
  <c r="G276" i="17"/>
  <c r="F286" i="17"/>
  <c r="H283" i="17"/>
  <c r="H275" i="17"/>
  <c r="I275" i="17"/>
  <c r="F308" i="2"/>
  <c r="F307" i="2"/>
  <c r="F302" i="2"/>
  <c r="F304" i="2"/>
  <c r="F305" i="2"/>
  <c r="F306" i="2"/>
  <c r="F275" i="2"/>
  <c r="F276" i="2"/>
  <c r="F283" i="2"/>
  <c r="F230" i="17" l="1"/>
  <c r="F229" i="17"/>
  <c r="N272" i="2"/>
  <c r="N280" i="2" s="1"/>
  <c r="F288" i="2"/>
  <c r="F278" i="2"/>
  <c r="R280" i="2"/>
  <c r="K272" i="2"/>
  <c r="K280" i="2" s="1"/>
  <c r="O272" i="2"/>
  <c r="O280" i="2" s="1"/>
  <c r="Q272" i="2"/>
  <c r="Q280" i="2" s="1"/>
  <c r="P272" i="2"/>
  <c r="P280" i="2" s="1"/>
  <c r="G272" i="2"/>
  <c r="M272" i="2"/>
  <c r="M280" i="2" s="1"/>
  <c r="L272" i="2"/>
  <c r="L280" i="2" s="1"/>
  <c r="J272" i="2"/>
  <c r="I272" i="2"/>
  <c r="I280" i="2" s="1"/>
  <c r="H272" i="2"/>
  <c r="H280" i="2" s="1"/>
  <c r="N313" i="17"/>
  <c r="R313" i="17"/>
  <c r="Q278" i="17"/>
  <c r="M313" i="17"/>
  <c r="N278" i="17"/>
  <c r="Q313" i="17"/>
  <c r="J278" i="17"/>
  <c r="P313" i="17"/>
  <c r="O313" i="17"/>
  <c r="O278" i="17"/>
  <c r="R278" i="17"/>
  <c r="L278" i="17"/>
  <c r="N288" i="17"/>
  <c r="K278" i="17"/>
  <c r="R288" i="17"/>
  <c r="K288" i="17"/>
  <c r="P278" i="17"/>
  <c r="P288" i="17"/>
  <c r="M278" i="17"/>
  <c r="Q288" i="17"/>
  <c r="L288" i="17"/>
  <c r="O288" i="17"/>
  <c r="J288" i="17"/>
  <c r="M288" i="17"/>
  <c r="J228" i="17"/>
  <c r="P228" i="17"/>
  <c r="Q228" i="17"/>
  <c r="L228" i="17"/>
  <c r="R228" i="17"/>
  <c r="H228" i="17"/>
  <c r="I228" i="17"/>
  <c r="K228" i="17"/>
  <c r="G228" i="17"/>
  <c r="F228" i="2"/>
  <c r="F229" i="2"/>
  <c r="F230" i="2"/>
  <c r="M228" i="17"/>
  <c r="H278" i="17"/>
  <c r="I288" i="17"/>
  <c r="H288" i="17"/>
  <c r="F275" i="17"/>
  <c r="G278" i="17"/>
  <c r="F276" i="17"/>
  <c r="G288" i="17"/>
  <c r="F283" i="17"/>
  <c r="I278" i="17"/>
  <c r="J280" i="2" l="1"/>
  <c r="F288" i="17"/>
  <c r="F278" i="17"/>
  <c r="G280" i="2"/>
  <c r="F272" i="2"/>
  <c r="N272" i="17"/>
  <c r="N280" i="17" s="1"/>
  <c r="R272" i="17"/>
  <c r="R280" i="17" s="1"/>
  <c r="O272" i="17"/>
  <c r="O280" i="17" s="1"/>
  <c r="Q272" i="17"/>
  <c r="Q280" i="17" s="1"/>
  <c r="K272" i="17"/>
  <c r="K280" i="17" s="1"/>
  <c r="J272" i="17"/>
  <c r="J280" i="17" s="1"/>
  <c r="M272" i="17"/>
  <c r="M280" i="17" s="1"/>
  <c r="L272" i="17"/>
  <c r="L280" i="17" s="1"/>
  <c r="G272" i="17"/>
  <c r="P272" i="17"/>
  <c r="P280" i="17" s="1"/>
  <c r="I272" i="17"/>
  <c r="I280" i="17" s="1"/>
  <c r="H272" i="17"/>
  <c r="H280" i="17" s="1"/>
  <c r="F228" i="17"/>
  <c r="G280" i="17" l="1"/>
  <c r="F280" i="17" s="1"/>
  <c r="F272" i="17"/>
  <c r="F280" i="2"/>
  <c r="G1" i="14"/>
  <c r="I2" i="17" l="1"/>
  <c r="E2" i="18" s="1"/>
  <c r="F175" i="2" l="1"/>
  <c r="F175" i="17"/>
  <c r="F293" i="2" l="1"/>
  <c r="F292" i="2"/>
  <c r="F121" i="2" l="1"/>
  <c r="F120" i="2"/>
  <c r="D10" i="1" l="1"/>
  <c r="K10" i="2"/>
  <c r="D9" i="1"/>
  <c r="K9" i="2"/>
  <c r="K12" i="2" l="1"/>
  <c r="K10" i="17"/>
  <c r="F9" i="2"/>
  <c r="K9" i="17"/>
  <c r="F10" i="2"/>
  <c r="F12" i="2" l="1"/>
  <c r="F10" i="17"/>
  <c r="K12" i="17"/>
  <c r="F12" i="17" s="1"/>
  <c r="F9" i="17"/>
  <c r="D25" i="1"/>
  <c r="K25" i="17" l="1"/>
  <c r="K50" i="2"/>
  <c r="K50" i="17" s="1"/>
  <c r="K35" i="2"/>
  <c r="K35" i="17" s="1"/>
  <c r="K39" i="2"/>
  <c r="K39" i="17" s="1"/>
  <c r="K51" i="2"/>
  <c r="K51" i="17" s="1"/>
  <c r="K36" i="2"/>
  <c r="K45" i="2"/>
  <c r="K45" i="17" s="1"/>
  <c r="K46" i="2"/>
  <c r="K46" i="17" s="1"/>
  <c r="K43" i="2"/>
  <c r="K43" i="17" s="1"/>
  <c r="K33" i="2"/>
  <c r="K33" i="17" s="1"/>
  <c r="K44" i="2"/>
  <c r="K44" i="17" s="1"/>
  <c r="K42" i="2"/>
  <c r="K42" i="17" s="1"/>
  <c r="K49" i="2"/>
  <c r="K49" i="17" s="1"/>
  <c r="K48" i="2"/>
  <c r="K48" i="17" s="1"/>
  <c r="K37" i="2"/>
  <c r="K37" i="17" s="1"/>
  <c r="K36" i="17" l="1"/>
  <c r="F36" i="17" s="1"/>
  <c r="F42" i="2"/>
  <c r="F39" i="2"/>
  <c r="F39" i="17"/>
  <c r="F44" i="2"/>
  <c r="F45" i="2"/>
  <c r="F35" i="2"/>
  <c r="F48" i="2"/>
  <c r="F33" i="2"/>
  <c r="F50" i="2"/>
  <c r="F37" i="2"/>
  <c r="F35" i="17"/>
  <c r="F36" i="2"/>
  <c r="F34" i="17"/>
  <c r="F49" i="17"/>
  <c r="F49" i="2"/>
  <c r="F43" i="17"/>
  <c r="F43" i="2"/>
  <c r="F46" i="17"/>
  <c r="F46" i="2"/>
  <c r="F51" i="17"/>
  <c r="F51" i="2"/>
  <c r="K53" i="2"/>
  <c r="F53" i="2" s="1"/>
  <c r="F25" i="17"/>
  <c r="F31" i="17"/>
  <c r="F44" i="17"/>
  <c r="F37" i="17"/>
  <c r="F42" i="17"/>
  <c r="F33" i="17"/>
  <c r="F28" i="17" l="1"/>
  <c r="F50" i="17"/>
  <c r="F45" i="17"/>
  <c r="F48" i="17"/>
  <c r="K53" i="17"/>
  <c r="F53" i="17" s="1"/>
  <c r="K56" i="2"/>
  <c r="D56" i="1"/>
  <c r="F56" i="2" l="1"/>
  <c r="K56" i="17"/>
  <c r="F56" i="17" s="1"/>
  <c r="K94" i="2"/>
  <c r="K94" i="17" s="1"/>
  <c r="K86" i="2"/>
  <c r="K65" i="2"/>
  <c r="K62" i="2"/>
  <c r="K85" i="2"/>
  <c r="K92" i="2"/>
  <c r="K92" i="17" s="1"/>
  <c r="K70" i="2"/>
  <c r="K69" i="2"/>
  <c r="K69" i="17" s="1"/>
  <c r="K77" i="2"/>
  <c r="K64" i="2"/>
  <c r="K79" i="2"/>
  <c r="K79" i="17" s="1"/>
  <c r="K58" i="2"/>
  <c r="K58" i="17" s="1"/>
  <c r="K61" i="2"/>
  <c r="K96" i="2"/>
  <c r="K96" i="17" s="1"/>
  <c r="K76" i="2"/>
  <c r="K59" i="2"/>
  <c r="K59" i="17" s="1"/>
  <c r="K87" i="2"/>
  <c r="K78" i="2"/>
  <c r="K78" i="17" s="1"/>
  <c r="K57" i="2"/>
  <c r="F57" i="2" s="1"/>
  <c r="K60" i="2"/>
  <c r="K60" i="17" s="1"/>
  <c r="K91" i="2"/>
  <c r="K91" i="17" s="1"/>
  <c r="D58" i="1"/>
  <c r="D57" i="1"/>
  <c r="K64" i="17" l="1"/>
  <c r="F64" i="17" s="1"/>
  <c r="K86" i="17"/>
  <c r="F86" i="17" s="1"/>
  <c r="K87" i="17"/>
  <c r="F87" i="17" s="1"/>
  <c r="K61" i="17"/>
  <c r="F61" i="17" s="1"/>
  <c r="K77" i="17"/>
  <c r="F77" i="17" s="1"/>
  <c r="K85" i="17"/>
  <c r="F85" i="17" s="1"/>
  <c r="K62" i="17"/>
  <c r="F62" i="17" s="1"/>
  <c r="K76" i="17"/>
  <c r="F76" i="17" s="1"/>
  <c r="K70" i="17"/>
  <c r="F70" i="17" s="1"/>
  <c r="K65" i="17"/>
  <c r="F65" i="17" s="1"/>
  <c r="F78" i="2"/>
  <c r="F78" i="17"/>
  <c r="F96" i="2"/>
  <c r="F96" i="17"/>
  <c r="F92" i="2"/>
  <c r="F92" i="17"/>
  <c r="F94" i="2"/>
  <c r="F94" i="17"/>
  <c r="F91" i="2"/>
  <c r="F91" i="17"/>
  <c r="F60" i="2"/>
  <c r="F60" i="17"/>
  <c r="F59" i="2"/>
  <c r="F59" i="17"/>
  <c r="F58" i="2"/>
  <c r="F58" i="17"/>
  <c r="F69" i="2"/>
  <c r="F69" i="17"/>
  <c r="F79" i="2"/>
  <c r="F79" i="17"/>
  <c r="K100" i="2"/>
  <c r="F100" i="2" s="1"/>
  <c r="F87" i="2"/>
  <c r="F85" i="2"/>
  <c r="F86" i="2"/>
  <c r="F65" i="2"/>
  <c r="F64" i="2"/>
  <c r="F76" i="2"/>
  <c r="F77" i="2"/>
  <c r="F70" i="2"/>
  <c r="K57" i="17"/>
  <c r="F62" i="2"/>
  <c r="F61" i="2"/>
  <c r="F57" i="17" l="1"/>
  <c r="K100" i="17"/>
  <c r="F100" i="17" l="1"/>
  <c r="D104" i="1"/>
  <c r="K104" i="2"/>
  <c r="D103" i="1"/>
  <c r="K103" i="2"/>
  <c r="K103" i="17" s="1"/>
  <c r="K106" i="2" l="1"/>
  <c r="K108" i="2" s="1"/>
  <c r="F103" i="17"/>
  <c r="F104" i="2"/>
  <c r="K104" i="17"/>
  <c r="F103" i="2"/>
  <c r="F108" i="2" l="1"/>
  <c r="F106" i="2"/>
  <c r="F104" i="17"/>
  <c r="K106" i="17"/>
  <c r="K108" i="17" s="1"/>
  <c r="F108" i="17" s="1"/>
  <c r="F106" i="17" l="1"/>
  <c r="K111" i="2"/>
  <c r="D111" i="1"/>
  <c r="D113" i="1"/>
  <c r="D114" i="1"/>
  <c r="D112" i="1"/>
  <c r="K112" i="2"/>
  <c r="K116" i="2" l="1"/>
  <c r="F116" i="2" s="1"/>
  <c r="F111" i="2"/>
  <c r="K111" i="17"/>
  <c r="F111" i="17" s="1"/>
  <c r="K114" i="17"/>
  <c r="K113" i="17"/>
  <c r="F112" i="2"/>
  <c r="K112" i="17"/>
  <c r="D116" i="1"/>
  <c r="F114" i="17" l="1"/>
  <c r="F113" i="17"/>
  <c r="F112" i="17"/>
  <c r="K116" i="17"/>
  <c r="F116" i="17" s="1"/>
  <c r="K303" i="17" l="1"/>
  <c r="K313" i="17" l="1"/>
  <c r="I303" i="17"/>
  <c r="J303" i="17"/>
  <c r="G303" i="17"/>
  <c r="F303" i="2"/>
  <c r="H303" i="17"/>
  <c r="L303" i="17"/>
  <c r="H313" i="17" l="1"/>
  <c r="I313" i="17"/>
  <c r="L313" i="17"/>
  <c r="J313" i="17"/>
  <c r="F303" i="17"/>
  <c r="G313" i="17"/>
  <c r="F313" i="17" l="1"/>
  <c r="L136" i="17" l="1"/>
  <c r="J136" i="17"/>
  <c r="K136" i="17"/>
  <c r="I136" i="17"/>
  <c r="H136" i="17"/>
  <c r="G136" i="17" l="1"/>
  <c r="F136" i="17" s="1"/>
  <c r="F136" i="2" l="1"/>
  <c r="F120" i="17" l="1"/>
  <c r="F292" i="17"/>
  <c r="F293" i="17" l="1"/>
  <c r="F121" i="17" l="1"/>
  <c r="R156" i="2" l="1"/>
  <c r="R156" i="17" s="1"/>
  <c r="Q156" i="2"/>
  <c r="Q156" i="17" s="1"/>
  <c r="P156" i="2"/>
  <c r="P156" i="17" s="1"/>
  <c r="O156" i="2"/>
  <c r="O156" i="17" s="1"/>
  <c r="N156" i="2"/>
  <c r="N156" i="17" s="1"/>
  <c r="M156" i="2"/>
  <c r="M156" i="17" s="1"/>
  <c r="L156" i="2"/>
  <c r="L156" i="17" s="1"/>
  <c r="K156" i="2"/>
  <c r="K156" i="17" s="1"/>
  <c r="J156" i="2"/>
  <c r="J156" i="17" s="1"/>
  <c r="I156" i="2"/>
  <c r="I156" i="17" s="1"/>
  <c r="H156" i="2"/>
  <c r="H156" i="17" s="1"/>
  <c r="R155" i="2"/>
  <c r="R155" i="17" s="1"/>
  <c r="Q155" i="2"/>
  <c r="Q155" i="17" s="1"/>
  <c r="P155" i="2"/>
  <c r="P155" i="17" s="1"/>
  <c r="O155" i="2"/>
  <c r="O155" i="17" s="1"/>
  <c r="N155" i="2"/>
  <c r="N155" i="17" s="1"/>
  <c r="M155" i="2"/>
  <c r="M155" i="17" s="1"/>
  <c r="L155" i="2"/>
  <c r="L155" i="17" s="1"/>
  <c r="K155" i="2"/>
  <c r="K155" i="17" s="1"/>
  <c r="J155" i="2"/>
  <c r="J155" i="17" s="1"/>
  <c r="I155" i="2"/>
  <c r="I155" i="17" s="1"/>
  <c r="H155" i="2"/>
  <c r="H155" i="17" s="1"/>
  <c r="R154" i="2"/>
  <c r="R154" i="17" s="1"/>
  <c r="Q154" i="2"/>
  <c r="Q154" i="17" s="1"/>
  <c r="P154" i="2"/>
  <c r="P154" i="17" s="1"/>
  <c r="O154" i="2"/>
  <c r="O154" i="17" s="1"/>
  <c r="N154" i="2"/>
  <c r="N154" i="17" s="1"/>
  <c r="M154" i="2"/>
  <c r="M154" i="17" s="1"/>
  <c r="L154" i="2"/>
  <c r="L154" i="17" s="1"/>
  <c r="K154" i="2"/>
  <c r="K154" i="17" s="1"/>
  <c r="J154" i="2"/>
  <c r="J154" i="17" s="1"/>
  <c r="I154" i="2"/>
  <c r="I154" i="17" s="1"/>
  <c r="H154" i="2"/>
  <c r="H154" i="17" s="1"/>
  <c r="R153" i="2"/>
  <c r="R153" i="17" s="1"/>
  <c r="Q153" i="2"/>
  <c r="Q153" i="17" s="1"/>
  <c r="P153" i="2"/>
  <c r="P153" i="17" s="1"/>
  <c r="O153" i="2"/>
  <c r="O153" i="17" s="1"/>
  <c r="N153" i="2"/>
  <c r="N153" i="17" s="1"/>
  <c r="M153" i="2"/>
  <c r="M153" i="17" s="1"/>
  <c r="L153" i="2"/>
  <c r="L153" i="17" s="1"/>
  <c r="K153" i="2"/>
  <c r="K153" i="17" s="1"/>
  <c r="J153" i="2"/>
  <c r="J153" i="17" s="1"/>
  <c r="I153" i="2"/>
  <c r="I153" i="17" s="1"/>
  <c r="H153" i="2"/>
  <c r="H153" i="17" s="1"/>
  <c r="R152" i="2"/>
  <c r="R152" i="17" s="1"/>
  <c r="Q152" i="2"/>
  <c r="Q152" i="17" s="1"/>
  <c r="P152" i="2"/>
  <c r="P152" i="17" s="1"/>
  <c r="O152" i="2"/>
  <c r="O152" i="17" s="1"/>
  <c r="N152" i="2"/>
  <c r="N152" i="17" s="1"/>
  <c r="M152" i="2"/>
  <c r="M152" i="17" s="1"/>
  <c r="L152" i="2"/>
  <c r="L152" i="17" s="1"/>
  <c r="K152" i="2"/>
  <c r="K152" i="17" s="1"/>
  <c r="J152" i="2"/>
  <c r="J152" i="17" s="1"/>
  <c r="I152" i="2"/>
  <c r="I152" i="17" s="1"/>
  <c r="H152" i="2"/>
  <c r="H152" i="17" s="1"/>
  <c r="R151" i="2"/>
  <c r="R151" i="17" s="1"/>
  <c r="Q151" i="2"/>
  <c r="Q151" i="17" s="1"/>
  <c r="P151" i="2"/>
  <c r="P151" i="17" s="1"/>
  <c r="O151" i="2"/>
  <c r="O151" i="17" s="1"/>
  <c r="N151" i="2"/>
  <c r="N151" i="17" s="1"/>
  <c r="M151" i="2"/>
  <c r="M151" i="17" s="1"/>
  <c r="L151" i="2"/>
  <c r="L151" i="17" s="1"/>
  <c r="K151" i="2"/>
  <c r="K151" i="17" s="1"/>
  <c r="J151" i="2"/>
  <c r="J151" i="17" s="1"/>
  <c r="I151" i="2"/>
  <c r="I151" i="17" s="1"/>
  <c r="H151" i="2"/>
  <c r="H151" i="17" s="1"/>
  <c r="R150" i="2"/>
  <c r="R150" i="17" s="1"/>
  <c r="Q150" i="2"/>
  <c r="Q150" i="17" s="1"/>
  <c r="P150" i="2"/>
  <c r="P150" i="17" s="1"/>
  <c r="O150" i="2"/>
  <c r="O150" i="17" s="1"/>
  <c r="N150" i="2"/>
  <c r="N150" i="17" s="1"/>
  <c r="M150" i="2"/>
  <c r="M150" i="17" s="1"/>
  <c r="L150" i="2"/>
  <c r="L150" i="17" s="1"/>
  <c r="K150" i="2"/>
  <c r="K150" i="17" s="1"/>
  <c r="J150" i="2"/>
  <c r="J150" i="17" s="1"/>
  <c r="I150" i="2"/>
  <c r="I150" i="17" s="1"/>
  <c r="H150" i="2"/>
  <c r="H150" i="17" s="1"/>
  <c r="R144" i="2"/>
  <c r="R144" i="17" s="1"/>
  <c r="Q144" i="2"/>
  <c r="Q144" i="17" s="1"/>
  <c r="P144" i="2"/>
  <c r="P144" i="17" s="1"/>
  <c r="O144" i="2"/>
  <c r="O144" i="17" s="1"/>
  <c r="N144" i="2"/>
  <c r="N144" i="17" s="1"/>
  <c r="M144" i="2"/>
  <c r="M144" i="17" s="1"/>
  <c r="L144" i="2"/>
  <c r="L144" i="17" s="1"/>
  <c r="K144" i="2"/>
  <c r="K144" i="17" s="1"/>
  <c r="J144" i="2"/>
  <c r="J144" i="17" s="1"/>
  <c r="I144" i="2"/>
  <c r="I144" i="17" s="1"/>
  <c r="H144" i="2"/>
  <c r="H144" i="17" s="1"/>
  <c r="R143" i="2"/>
  <c r="R143" i="17" s="1"/>
  <c r="Q143" i="2"/>
  <c r="Q143" i="17" s="1"/>
  <c r="P143" i="2"/>
  <c r="P143" i="17" s="1"/>
  <c r="O143" i="2"/>
  <c r="O143" i="17" s="1"/>
  <c r="N143" i="2"/>
  <c r="N143" i="17" s="1"/>
  <c r="M143" i="2"/>
  <c r="M143" i="17" s="1"/>
  <c r="L143" i="2"/>
  <c r="L143" i="17" s="1"/>
  <c r="K143" i="2"/>
  <c r="K143" i="17" s="1"/>
  <c r="J143" i="2"/>
  <c r="J143" i="17" s="1"/>
  <c r="I143" i="2"/>
  <c r="I143" i="17" s="1"/>
  <c r="H143" i="2"/>
  <c r="H143" i="17" s="1"/>
  <c r="R142" i="2"/>
  <c r="R142" i="17" s="1"/>
  <c r="Q142" i="2"/>
  <c r="Q142" i="17" s="1"/>
  <c r="P142" i="2"/>
  <c r="P142" i="17" s="1"/>
  <c r="O142" i="2"/>
  <c r="O142" i="17" s="1"/>
  <c r="N142" i="2"/>
  <c r="N142" i="17" s="1"/>
  <c r="M142" i="2"/>
  <c r="M142" i="17" s="1"/>
  <c r="L142" i="2"/>
  <c r="L142" i="17" s="1"/>
  <c r="K142" i="2"/>
  <c r="K142" i="17" s="1"/>
  <c r="J142" i="2"/>
  <c r="J142" i="17" s="1"/>
  <c r="I142" i="2"/>
  <c r="I142" i="17" s="1"/>
  <c r="H142" i="2"/>
  <c r="H142" i="17" s="1"/>
  <c r="R141" i="2"/>
  <c r="R141" i="17" s="1"/>
  <c r="Q141" i="2"/>
  <c r="Q141" i="17" s="1"/>
  <c r="P141" i="2"/>
  <c r="P141" i="17" s="1"/>
  <c r="O141" i="2"/>
  <c r="O141" i="17" s="1"/>
  <c r="N141" i="2"/>
  <c r="N141" i="17" s="1"/>
  <c r="M141" i="2"/>
  <c r="M141" i="17" s="1"/>
  <c r="L141" i="2"/>
  <c r="L141" i="17" s="1"/>
  <c r="K141" i="2"/>
  <c r="K141" i="17" s="1"/>
  <c r="J141" i="2"/>
  <c r="J141" i="17" s="1"/>
  <c r="I141" i="2"/>
  <c r="I141" i="17" s="1"/>
  <c r="H141" i="2"/>
  <c r="H141" i="17" s="1"/>
  <c r="R140" i="2"/>
  <c r="R140" i="17" s="1"/>
  <c r="Q140" i="2"/>
  <c r="Q140" i="17" s="1"/>
  <c r="P140" i="2"/>
  <c r="P140" i="17" s="1"/>
  <c r="O140" i="2"/>
  <c r="O140" i="17" s="1"/>
  <c r="N140" i="2"/>
  <c r="N140" i="17" s="1"/>
  <c r="M140" i="2"/>
  <c r="M140" i="17" s="1"/>
  <c r="L140" i="2"/>
  <c r="L140" i="17" s="1"/>
  <c r="K140" i="2"/>
  <c r="K140" i="17" s="1"/>
  <c r="J140" i="2"/>
  <c r="J140" i="17" s="1"/>
  <c r="I140" i="2"/>
  <c r="I140" i="17" s="1"/>
  <c r="H140" i="2"/>
  <c r="H140" i="17" s="1"/>
  <c r="R139" i="2"/>
  <c r="R139" i="17" s="1"/>
  <c r="Q139" i="2"/>
  <c r="Q139" i="17" s="1"/>
  <c r="P139" i="2"/>
  <c r="P139" i="17" s="1"/>
  <c r="O139" i="2"/>
  <c r="O139" i="17" s="1"/>
  <c r="N139" i="2"/>
  <c r="N139" i="17" s="1"/>
  <c r="M139" i="2"/>
  <c r="M139" i="17" s="1"/>
  <c r="L139" i="2"/>
  <c r="L139" i="17" s="1"/>
  <c r="K139" i="2"/>
  <c r="K139" i="17" s="1"/>
  <c r="J139" i="2"/>
  <c r="J139" i="17" s="1"/>
  <c r="I139" i="2"/>
  <c r="I139" i="17" s="1"/>
  <c r="H139" i="2"/>
  <c r="H139" i="17" s="1"/>
  <c r="R138" i="2"/>
  <c r="R138" i="17" s="1"/>
  <c r="Q138" i="2"/>
  <c r="Q138" i="17" s="1"/>
  <c r="P138" i="2"/>
  <c r="P138" i="17" s="1"/>
  <c r="O138" i="2"/>
  <c r="O138" i="17" s="1"/>
  <c r="N138" i="2"/>
  <c r="N138" i="17" s="1"/>
  <c r="M138" i="2"/>
  <c r="M138" i="17" s="1"/>
  <c r="L138" i="2"/>
  <c r="L138" i="17" s="1"/>
  <c r="K138" i="2"/>
  <c r="K138" i="17" s="1"/>
  <c r="J138" i="2"/>
  <c r="J138" i="17" s="1"/>
  <c r="I138" i="2"/>
  <c r="I138" i="17" s="1"/>
  <c r="H138" i="2"/>
  <c r="H138" i="17" s="1"/>
  <c r="R137" i="2"/>
  <c r="R137" i="17" s="1"/>
  <c r="Q137" i="2"/>
  <c r="Q137" i="17" s="1"/>
  <c r="P137" i="2"/>
  <c r="P137" i="17" s="1"/>
  <c r="O137" i="2"/>
  <c r="O137" i="17" s="1"/>
  <c r="N137" i="2"/>
  <c r="N137" i="17" s="1"/>
  <c r="M137" i="2"/>
  <c r="M137" i="17" s="1"/>
  <c r="L137" i="2"/>
  <c r="L137" i="17" s="1"/>
  <c r="K137" i="2"/>
  <c r="K137" i="17" s="1"/>
  <c r="J137" i="2"/>
  <c r="J137" i="17" s="1"/>
  <c r="I137" i="2"/>
  <c r="I137" i="17" s="1"/>
  <c r="H137" i="2"/>
  <c r="H137" i="17" s="1"/>
  <c r="N7" i="18"/>
  <c r="M7" i="18"/>
  <c r="L7" i="18"/>
  <c r="K7" i="18"/>
  <c r="J7" i="18"/>
  <c r="I7" i="18"/>
  <c r="H7" i="18"/>
  <c r="G7" i="18"/>
  <c r="F7" i="18"/>
  <c r="E7" i="18"/>
  <c r="D7" i="18"/>
  <c r="G146" i="1" l="1"/>
  <c r="I135" i="2"/>
  <c r="O146" i="1"/>
  <c r="Q135" i="2"/>
  <c r="H146" i="1"/>
  <c r="J135" i="2"/>
  <c r="P146" i="1"/>
  <c r="R135" i="2"/>
  <c r="E146" i="1"/>
  <c r="G135" i="2"/>
  <c r="D135" i="1"/>
  <c r="I146" i="1"/>
  <c r="K135" i="2"/>
  <c r="M146" i="1"/>
  <c r="O135" i="2"/>
  <c r="C7" i="18"/>
  <c r="D136" i="1"/>
  <c r="P7" i="18" s="1"/>
  <c r="G137" i="2"/>
  <c r="D137" i="1"/>
  <c r="D138" i="1"/>
  <c r="G138" i="2"/>
  <c r="G139" i="2"/>
  <c r="D139" i="1"/>
  <c r="D140" i="1"/>
  <c r="G140" i="2"/>
  <c r="G141" i="2"/>
  <c r="D141" i="1"/>
  <c r="D142" i="1"/>
  <c r="G142" i="2"/>
  <c r="G143" i="2"/>
  <c r="D143" i="1"/>
  <c r="D144" i="1"/>
  <c r="G144" i="2"/>
  <c r="E158" i="1"/>
  <c r="G149" i="2"/>
  <c r="D149" i="1"/>
  <c r="I158" i="1"/>
  <c r="K149" i="2"/>
  <c r="M158" i="1"/>
  <c r="O149" i="2"/>
  <c r="G150" i="2"/>
  <c r="D150" i="1"/>
  <c r="D151" i="1"/>
  <c r="G151" i="2"/>
  <c r="G152" i="2"/>
  <c r="D152" i="1"/>
  <c r="G153" i="2"/>
  <c r="D153" i="1"/>
  <c r="G154" i="2"/>
  <c r="D154" i="1"/>
  <c r="G155" i="2"/>
  <c r="D155" i="1"/>
  <c r="D156" i="1"/>
  <c r="G156" i="2"/>
  <c r="G161" i="2"/>
  <c r="E163" i="1"/>
  <c r="D161" i="1"/>
  <c r="I163" i="1"/>
  <c r="K161" i="2"/>
  <c r="M163" i="1"/>
  <c r="O161" i="2"/>
  <c r="J146" i="1"/>
  <c r="L135" i="2"/>
  <c r="N146" i="1"/>
  <c r="P135" i="2"/>
  <c r="F158" i="1"/>
  <c r="H149" i="2"/>
  <c r="J158" i="1"/>
  <c r="L149" i="2"/>
  <c r="N158" i="1"/>
  <c r="P149" i="2"/>
  <c r="F163" i="1"/>
  <c r="H161" i="2"/>
  <c r="J163" i="1"/>
  <c r="L161" i="2"/>
  <c r="N163" i="1"/>
  <c r="P161" i="2"/>
  <c r="K146" i="1"/>
  <c r="M135" i="2"/>
  <c r="I149" i="2"/>
  <c r="G158" i="1"/>
  <c r="K158" i="1"/>
  <c r="M149" i="2"/>
  <c r="O158" i="1"/>
  <c r="Q149" i="2"/>
  <c r="G163" i="1"/>
  <c r="I161" i="2"/>
  <c r="K163" i="1"/>
  <c r="M161" i="2"/>
  <c r="O163" i="1"/>
  <c r="Q161" i="2"/>
  <c r="H135" i="2"/>
  <c r="F146" i="1"/>
  <c r="L146" i="1"/>
  <c r="N135" i="2"/>
  <c r="H158" i="1"/>
  <c r="J149" i="2"/>
  <c r="L158" i="1"/>
  <c r="N149" i="2"/>
  <c r="P158" i="1"/>
  <c r="R149" i="2"/>
  <c r="H163" i="1"/>
  <c r="J161" i="2"/>
  <c r="L163" i="1"/>
  <c r="N161" i="2"/>
  <c r="P163" i="1"/>
  <c r="R161" i="2"/>
  <c r="R149" i="17" l="1"/>
  <c r="R158" i="17" s="1"/>
  <c r="R158" i="2"/>
  <c r="M163" i="2"/>
  <c r="M161" i="17"/>
  <c r="M163" i="17" s="1"/>
  <c r="P163" i="2"/>
  <c r="P161" i="17"/>
  <c r="P163" i="17" s="1"/>
  <c r="L158" i="2"/>
  <c r="L149" i="17"/>
  <c r="L158" i="17" s="1"/>
  <c r="R163" i="2"/>
  <c r="R161" i="17"/>
  <c r="R163" i="17" s="1"/>
  <c r="J161" i="17"/>
  <c r="J163" i="17" s="1"/>
  <c r="J163" i="2"/>
  <c r="H135" i="17"/>
  <c r="H146" i="2"/>
  <c r="H146" i="17" s="1"/>
  <c r="I149" i="17"/>
  <c r="I158" i="17" s="1"/>
  <c r="I158" i="2"/>
  <c r="D163" i="1"/>
  <c r="F151" i="2"/>
  <c r="G151" i="17"/>
  <c r="F151" i="17" s="1"/>
  <c r="O158" i="2"/>
  <c r="O149" i="17"/>
  <c r="O158" i="17" s="1"/>
  <c r="R135" i="17"/>
  <c r="R146" i="2"/>
  <c r="R146" i="17" s="1"/>
  <c r="Q146" i="2"/>
  <c r="Q146" i="17" s="1"/>
  <c r="Q135" i="17"/>
  <c r="N158" i="2"/>
  <c r="N149" i="17"/>
  <c r="N158" i="17" s="1"/>
  <c r="Q163" i="2"/>
  <c r="Q161" i="17"/>
  <c r="Q163" i="17" s="1"/>
  <c r="M158" i="2"/>
  <c r="M149" i="17"/>
  <c r="M158" i="17" s="1"/>
  <c r="L161" i="17"/>
  <c r="L163" i="17" s="1"/>
  <c r="L163" i="2"/>
  <c r="P158" i="2"/>
  <c r="P149" i="17"/>
  <c r="P158" i="17" s="1"/>
  <c r="H158" i="2"/>
  <c r="H149" i="17"/>
  <c r="H158" i="17" s="1"/>
  <c r="L146" i="2"/>
  <c r="L146" i="17" s="1"/>
  <c r="L135" i="17"/>
  <c r="K163" i="2"/>
  <c r="K161" i="17"/>
  <c r="K163" i="17" s="1"/>
  <c r="G163" i="2"/>
  <c r="G161" i="17"/>
  <c r="F161" i="2"/>
  <c r="G155" i="17"/>
  <c r="F155" i="17" s="1"/>
  <c r="F155" i="2"/>
  <c r="G153" i="17"/>
  <c r="F153" i="17" s="1"/>
  <c r="F153" i="2"/>
  <c r="F149" i="2"/>
  <c r="G149" i="17"/>
  <c r="G158" i="2"/>
  <c r="O135" i="17"/>
  <c r="O146" i="2"/>
  <c r="O146" i="17" s="1"/>
  <c r="N146" i="2"/>
  <c r="N146" i="17" s="1"/>
  <c r="N135" i="17"/>
  <c r="I161" i="17"/>
  <c r="I163" i="17" s="1"/>
  <c r="I163" i="2"/>
  <c r="M135" i="17"/>
  <c r="M146" i="2"/>
  <c r="M146" i="17" s="1"/>
  <c r="N163" i="2"/>
  <c r="N161" i="17"/>
  <c r="N163" i="17" s="1"/>
  <c r="F156" i="2"/>
  <c r="G156" i="17"/>
  <c r="F156" i="17" s="1"/>
  <c r="K149" i="17"/>
  <c r="K158" i="17" s="1"/>
  <c r="K158" i="2"/>
  <c r="D158" i="1"/>
  <c r="G143" i="17"/>
  <c r="F143" i="17" s="1"/>
  <c r="F143" i="2"/>
  <c r="G141" i="17"/>
  <c r="F141" i="17" s="1"/>
  <c r="F141" i="2"/>
  <c r="F139" i="2"/>
  <c r="G139" i="17"/>
  <c r="F139" i="17" s="1"/>
  <c r="G137" i="17"/>
  <c r="F137" i="17" s="1"/>
  <c r="F137" i="2"/>
  <c r="G135" i="17"/>
  <c r="F135" i="2"/>
  <c r="G146" i="2"/>
  <c r="J135" i="17"/>
  <c r="J146" i="2"/>
  <c r="J146" i="17" s="1"/>
  <c r="I135" i="17"/>
  <c r="I146" i="2"/>
  <c r="I146" i="17" s="1"/>
  <c r="J149" i="17"/>
  <c r="J158" i="17" s="1"/>
  <c r="J158" i="2"/>
  <c r="Q158" i="2"/>
  <c r="Q149" i="17"/>
  <c r="Q158" i="17" s="1"/>
  <c r="H163" i="2"/>
  <c r="H161" i="17"/>
  <c r="H163" i="17" s="1"/>
  <c r="P135" i="17"/>
  <c r="P146" i="2"/>
  <c r="P146" i="17" s="1"/>
  <c r="O163" i="2"/>
  <c r="O161" i="17"/>
  <c r="O163" i="17" s="1"/>
  <c r="F154" i="2"/>
  <c r="G154" i="17"/>
  <c r="F154" i="17" s="1"/>
  <c r="G152" i="17"/>
  <c r="F152" i="17" s="1"/>
  <c r="F152" i="2"/>
  <c r="G150" i="17"/>
  <c r="F150" i="17" s="1"/>
  <c r="F150" i="2"/>
  <c r="F144" i="2"/>
  <c r="G144" i="17"/>
  <c r="F144" i="17" s="1"/>
  <c r="G142" i="17"/>
  <c r="F142" i="17" s="1"/>
  <c r="F142" i="2"/>
  <c r="F140" i="2"/>
  <c r="G140" i="17"/>
  <c r="F140" i="17" s="1"/>
  <c r="G138" i="17"/>
  <c r="F138" i="17" s="1"/>
  <c r="F138" i="2"/>
  <c r="K146" i="2"/>
  <c r="K146" i="17" s="1"/>
  <c r="K135" i="17"/>
  <c r="D146" i="1"/>
  <c r="F158" i="2" l="1"/>
  <c r="G163" i="17"/>
  <c r="F163" i="17" s="1"/>
  <c r="F161" i="17"/>
  <c r="F149" i="17"/>
  <c r="G158" i="17"/>
  <c r="F158" i="17" s="1"/>
  <c r="F163" i="2"/>
  <c r="F135" i="17"/>
  <c r="F146" i="2"/>
  <c r="G146" i="17"/>
  <c r="F146" i="17" s="1"/>
  <c r="M130" i="2" l="1"/>
  <c r="M130" i="17" s="1"/>
  <c r="M186" i="2"/>
  <c r="M186" i="17" s="1"/>
  <c r="M16" i="2"/>
  <c r="M16" i="17" s="1"/>
  <c r="M15" i="2" l="1"/>
  <c r="K18" i="1"/>
  <c r="K21" i="1" s="1"/>
  <c r="M185" i="2"/>
  <c r="K188" i="1"/>
  <c r="K191" i="1" s="1"/>
  <c r="K193" i="1"/>
  <c r="L130" i="2"/>
  <c r="L130" i="17" s="1"/>
  <c r="L186" i="2"/>
  <c r="L186" i="17" s="1"/>
  <c r="P130" i="2"/>
  <c r="P130" i="17" s="1"/>
  <c r="P186" i="2"/>
  <c r="P186" i="17" s="1"/>
  <c r="J130" i="2"/>
  <c r="J130" i="17" s="1"/>
  <c r="J186" i="2"/>
  <c r="J186" i="17" s="1"/>
  <c r="K130" i="2"/>
  <c r="K130" i="17" s="1"/>
  <c r="K186" i="2"/>
  <c r="K186" i="17" s="1"/>
  <c r="N130" i="2"/>
  <c r="N130" i="17" s="1"/>
  <c r="N186" i="2"/>
  <c r="N186" i="17" s="1"/>
  <c r="K16" i="2"/>
  <c r="K16" i="17" s="1"/>
  <c r="O130" i="2"/>
  <c r="O130" i="17" s="1"/>
  <c r="O186" i="2"/>
  <c r="O186" i="17" s="1"/>
  <c r="I130" i="2"/>
  <c r="I130" i="17" s="1"/>
  <c r="I186" i="2"/>
  <c r="I186" i="17" s="1"/>
  <c r="H130" i="2"/>
  <c r="H130" i="17" s="1"/>
  <c r="H186" i="2"/>
  <c r="H186" i="17" s="1"/>
  <c r="O16" i="2"/>
  <c r="O16" i="17" s="1"/>
  <c r="P16" i="2"/>
  <c r="P16" i="17" s="1"/>
  <c r="J16" i="2"/>
  <c r="J16" i="17" s="1"/>
  <c r="I16" i="2"/>
  <c r="I16" i="17" s="1"/>
  <c r="L16" i="2"/>
  <c r="L16" i="17" s="1"/>
  <c r="N16" i="2"/>
  <c r="N16" i="17" s="1"/>
  <c r="H16" i="2"/>
  <c r="H16" i="17" s="1"/>
  <c r="P185" i="2" l="1"/>
  <c r="N188" i="1"/>
  <c r="N191" i="1" s="1"/>
  <c r="N193" i="1" s="1"/>
  <c r="L185" i="2"/>
  <c r="J188" i="1"/>
  <c r="J191" i="1" s="1"/>
  <c r="J193" i="1" s="1"/>
  <c r="N185" i="2"/>
  <c r="L188" i="1"/>
  <c r="L191" i="1" s="1"/>
  <c r="G186" i="2"/>
  <c r="G16" i="2"/>
  <c r="K8" i="14"/>
  <c r="M188" i="2"/>
  <c r="M191" i="2" s="1"/>
  <c r="M193" i="2" s="1"/>
  <c r="I15" i="2"/>
  <c r="G18" i="1"/>
  <c r="G21" i="1" s="1"/>
  <c r="G185" i="2"/>
  <c r="E188" i="1"/>
  <c r="P15" i="2"/>
  <c r="N18" i="1"/>
  <c r="N21" i="1" s="1"/>
  <c r="L15" i="2"/>
  <c r="J18" i="1"/>
  <c r="J21" i="1" s="1"/>
  <c r="J15" i="2"/>
  <c r="H18" i="1"/>
  <c r="H21" i="1" s="1"/>
  <c r="O15" i="2"/>
  <c r="M18" i="1"/>
  <c r="M21" i="1" s="1"/>
  <c r="M129" i="2"/>
  <c r="K132" i="1"/>
  <c r="H185" i="2"/>
  <c r="F188" i="1"/>
  <c r="F191" i="1" s="1"/>
  <c r="F193" i="1" s="1"/>
  <c r="O185" i="2"/>
  <c r="M188" i="1"/>
  <c r="M191" i="1" s="1"/>
  <c r="M193" i="1" s="1"/>
  <c r="G130" i="2"/>
  <c r="L193" i="1"/>
  <c r="I188" i="1"/>
  <c r="I191" i="1" s="1"/>
  <c r="I193" i="1" s="1"/>
  <c r="K185" i="2"/>
  <c r="H15" i="2"/>
  <c r="F18" i="1"/>
  <c r="F21" i="1" s="1"/>
  <c r="N15" i="2"/>
  <c r="L18" i="1"/>
  <c r="L21" i="1" s="1"/>
  <c r="G15" i="2"/>
  <c r="E18" i="1"/>
  <c r="I185" i="2"/>
  <c r="G188" i="1"/>
  <c r="G191" i="1" s="1"/>
  <c r="G193" i="1" s="1"/>
  <c r="H188" i="1"/>
  <c r="H191" i="1" s="1"/>
  <c r="H193" i="1" s="1"/>
  <c r="J185" i="2"/>
  <c r="K15" i="2"/>
  <c r="I18" i="1"/>
  <c r="I21" i="1" s="1"/>
  <c r="K4" i="14"/>
  <c r="M18" i="2"/>
  <c r="M21" i="2" s="1"/>
  <c r="L129" i="2" l="1"/>
  <c r="J132" i="1"/>
  <c r="G130" i="17"/>
  <c r="G129" i="2"/>
  <c r="E132" i="1"/>
  <c r="K129" i="2"/>
  <c r="I132" i="1"/>
  <c r="N129" i="2"/>
  <c r="L132" i="1"/>
  <c r="I4" i="14"/>
  <c r="K18" i="2"/>
  <c r="K21" i="2" s="1"/>
  <c r="G8" i="14"/>
  <c r="I188" i="2"/>
  <c r="I8" i="14"/>
  <c r="K188" i="2"/>
  <c r="K191" i="2" s="1"/>
  <c r="K193" i="2" s="1"/>
  <c r="K12" i="14"/>
  <c r="G186" i="17"/>
  <c r="J8" i="14"/>
  <c r="L188" i="2"/>
  <c r="L191" i="2" s="1"/>
  <c r="L193" i="2" s="1"/>
  <c r="M132" i="2"/>
  <c r="M129" i="17"/>
  <c r="M132" i="17" s="1"/>
  <c r="N4" i="14"/>
  <c r="P18" i="2"/>
  <c r="P21" i="2" s="1"/>
  <c r="J129" i="2"/>
  <c r="H132" i="1"/>
  <c r="H129" i="2"/>
  <c r="F132" i="1"/>
  <c r="I129" i="2"/>
  <c r="G132" i="1"/>
  <c r="L4" i="14"/>
  <c r="N18" i="2"/>
  <c r="N21" i="2" s="1"/>
  <c r="M8" i="14"/>
  <c r="O188" i="2"/>
  <c r="O191" i="2" s="1"/>
  <c r="O193" i="2" s="1"/>
  <c r="F8" i="14"/>
  <c r="H188" i="2"/>
  <c r="H191" i="2" s="1"/>
  <c r="H193" i="2" s="1"/>
  <c r="M4" i="14"/>
  <c r="O18" i="2"/>
  <c r="O21" i="2" s="1"/>
  <c r="J4" i="14"/>
  <c r="J12" i="14" s="1"/>
  <c r="L18" i="2"/>
  <c r="L21" i="2" s="1"/>
  <c r="E191" i="1"/>
  <c r="G4" i="14"/>
  <c r="I18" i="2"/>
  <c r="I21" i="2" s="1"/>
  <c r="H8" i="14"/>
  <c r="J188" i="2"/>
  <c r="J191" i="2" s="1"/>
  <c r="J193" i="2" s="1"/>
  <c r="E4" i="14"/>
  <c r="G18" i="2"/>
  <c r="F4" i="14"/>
  <c r="H18" i="2"/>
  <c r="H21" i="2" s="1"/>
  <c r="H4" i="14"/>
  <c r="J18" i="2"/>
  <c r="J21" i="2" s="1"/>
  <c r="P129" i="2"/>
  <c r="N132" i="1"/>
  <c r="O129" i="2"/>
  <c r="M132" i="1"/>
  <c r="E21" i="1"/>
  <c r="E8" i="14"/>
  <c r="G188" i="2"/>
  <c r="G191" i="2" s="1"/>
  <c r="G193" i="2" s="1"/>
  <c r="G16" i="17"/>
  <c r="L8" i="14"/>
  <c r="L12" i="14" s="1"/>
  <c r="N188" i="2"/>
  <c r="N191" i="2" s="1"/>
  <c r="N193" i="2" s="1"/>
  <c r="N8" i="14"/>
  <c r="P188" i="2"/>
  <c r="P191" i="2" s="1"/>
  <c r="P193" i="2" s="1"/>
  <c r="N12" i="14" l="1"/>
  <c r="M12" i="14"/>
  <c r="P132" i="2"/>
  <c r="P129" i="17"/>
  <c r="P132" i="17" s="1"/>
  <c r="K129" i="17"/>
  <c r="K132" i="17" s="1"/>
  <c r="K132" i="2"/>
  <c r="F12" i="14"/>
  <c r="I132" i="2"/>
  <c r="I129" i="17"/>
  <c r="I132" i="17" s="1"/>
  <c r="J132" i="2"/>
  <c r="J129" i="17"/>
  <c r="J132" i="17" s="1"/>
  <c r="I191" i="2"/>
  <c r="O132" i="2"/>
  <c r="O129" i="17"/>
  <c r="O132" i="17" s="1"/>
  <c r="G21" i="2"/>
  <c r="H12" i="14"/>
  <c r="E193" i="1"/>
  <c r="I12" i="14"/>
  <c r="G12" i="14"/>
  <c r="N132" i="2"/>
  <c r="N129" i="17"/>
  <c r="N132" i="17" s="1"/>
  <c r="E12" i="14"/>
  <c r="H132" i="2"/>
  <c r="H129" i="17"/>
  <c r="H132" i="17" s="1"/>
  <c r="G129" i="17"/>
  <c r="G132" i="2"/>
  <c r="L132" i="2"/>
  <c r="L129" i="17"/>
  <c r="L132" i="17" s="1"/>
  <c r="I193" i="2" l="1"/>
  <c r="G132" i="17"/>
  <c r="Q16" i="2" l="1"/>
  <c r="Q186" i="2"/>
  <c r="Q15" i="2"/>
  <c r="O18" i="1"/>
  <c r="Q130" i="2"/>
  <c r="Q185" i="2"/>
  <c r="O188" i="1"/>
  <c r="R186" i="2"/>
  <c r="R186" i="17" s="1"/>
  <c r="R16" i="2"/>
  <c r="R16" i="17" s="1"/>
  <c r="D175" i="1" l="1"/>
  <c r="R15" i="2"/>
  <c r="F15" i="2" s="1"/>
  <c r="P18" i="1"/>
  <c r="P21" i="1" s="1"/>
  <c r="Q129" i="2"/>
  <c r="O132" i="1"/>
  <c r="Q130" i="17"/>
  <c r="D186" i="1"/>
  <c r="D16" i="1"/>
  <c r="O8" i="14"/>
  <c r="Q188" i="2"/>
  <c r="O21" i="1"/>
  <c r="O4" i="14"/>
  <c r="Q18" i="2"/>
  <c r="O191" i="1"/>
  <c r="D15" i="1"/>
  <c r="Q186" i="17"/>
  <c r="F186" i="17" s="1"/>
  <c r="F186" i="2"/>
  <c r="Q16" i="17"/>
  <c r="F16" i="17" s="1"/>
  <c r="F16" i="2"/>
  <c r="R130" i="2" l="1"/>
  <c r="D130" i="1"/>
  <c r="Q21" i="2"/>
  <c r="D18" i="1"/>
  <c r="Q191" i="2"/>
  <c r="P4" i="14"/>
  <c r="D4" i="14" s="1"/>
  <c r="R18" i="2"/>
  <c r="R21" i="2" s="1"/>
  <c r="O193" i="1"/>
  <c r="D21" i="1"/>
  <c r="O12" i="14"/>
  <c r="R185" i="2"/>
  <c r="P188" i="1"/>
  <c r="D185" i="1"/>
  <c r="Q132" i="2"/>
  <c r="Q129" i="17"/>
  <c r="F18" i="2" l="1"/>
  <c r="F21" i="2"/>
  <c r="Q132" i="17"/>
  <c r="Q193" i="2"/>
  <c r="P191" i="1"/>
  <c r="D188" i="1"/>
  <c r="R129" i="2"/>
  <c r="P132" i="1"/>
  <c r="D129" i="1"/>
  <c r="P8" i="14"/>
  <c r="R188" i="2"/>
  <c r="F185" i="2"/>
  <c r="R130" i="17"/>
  <c r="F130" i="17" s="1"/>
  <c r="F130" i="2"/>
  <c r="P193" i="1" l="1"/>
  <c r="D193" i="1" s="1"/>
  <c r="D191" i="1"/>
  <c r="R191" i="2"/>
  <c r="F188" i="2"/>
  <c r="D132" i="1"/>
  <c r="P12" i="14"/>
  <c r="D8" i="14"/>
  <c r="D12" i="14" s="1"/>
  <c r="R132" i="2"/>
  <c r="R129" i="17"/>
  <c r="F129" i="2"/>
  <c r="R193" i="2" l="1"/>
  <c r="F193" i="2" s="1"/>
  <c r="F191" i="2"/>
  <c r="R132" i="17"/>
  <c r="F132" i="17" s="1"/>
  <c r="F129" i="17"/>
  <c r="F132" i="2"/>
  <c r="H295" i="1" l="1"/>
  <c r="J291" i="2"/>
  <c r="H291" i="2"/>
  <c r="F295" i="1"/>
  <c r="M291" i="2"/>
  <c r="K295" i="1"/>
  <c r="G291" i="2"/>
  <c r="E295" i="1"/>
  <c r="D291" i="1"/>
  <c r="O291" i="2"/>
  <c r="M295" i="1"/>
  <c r="R291" i="2"/>
  <c r="P295" i="1"/>
  <c r="Q291" i="2"/>
  <c r="O295" i="1"/>
  <c r="N291" i="2"/>
  <c r="L295" i="1"/>
  <c r="P291" i="2"/>
  <c r="N295" i="1"/>
  <c r="L291" i="2"/>
  <c r="J295" i="1"/>
  <c r="R119" i="2"/>
  <c r="P123" i="1"/>
  <c r="P126" i="1" s="1"/>
  <c r="P165" i="1" s="1"/>
  <c r="P168" i="1" s="1"/>
  <c r="K291" i="2"/>
  <c r="I295" i="1"/>
  <c r="I291" i="2"/>
  <c r="G295" i="1"/>
  <c r="G9" i="14" l="1"/>
  <c r="I295" i="2"/>
  <c r="P5" i="14"/>
  <c r="R123" i="2"/>
  <c r="R126" i="2" s="1"/>
  <c r="R165" i="2" s="1"/>
  <c r="M9" i="14"/>
  <c r="O295" i="2"/>
  <c r="I119" i="2"/>
  <c r="G123" i="1"/>
  <c r="G126" i="1" s="1"/>
  <c r="G165" i="1" s="1"/>
  <c r="G168" i="1" s="1"/>
  <c r="H9" i="14"/>
  <c r="J295" i="2"/>
  <c r="Q119" i="2"/>
  <c r="O123" i="1"/>
  <c r="O126" i="1" s="1"/>
  <c r="O165" i="1" s="1"/>
  <c r="O168" i="1" s="1"/>
  <c r="G119" i="2"/>
  <c r="D119" i="1"/>
  <c r="E123" i="1"/>
  <c r="F9" i="14"/>
  <c r="H295" i="2"/>
  <c r="I9" i="14"/>
  <c r="K295" i="2"/>
  <c r="J9" i="14"/>
  <c r="L295" i="2"/>
  <c r="N9" i="14"/>
  <c r="P295" i="2"/>
  <c r="L9" i="14"/>
  <c r="N295" i="2"/>
  <c r="O9" i="14"/>
  <c r="Q295" i="2"/>
  <c r="P9" i="14"/>
  <c r="R295" i="2"/>
  <c r="D295" i="1"/>
  <c r="M119" i="2"/>
  <c r="K123" i="1"/>
  <c r="K126" i="1" s="1"/>
  <c r="K165" i="1" s="1"/>
  <c r="K168" i="1" s="1"/>
  <c r="I123" i="1"/>
  <c r="I126" i="1" s="1"/>
  <c r="I165" i="1" s="1"/>
  <c r="I168" i="1" s="1"/>
  <c r="K119" i="2"/>
  <c r="H119" i="2"/>
  <c r="F123" i="1"/>
  <c r="F126" i="1" s="1"/>
  <c r="F165" i="1" s="1"/>
  <c r="F168" i="1" s="1"/>
  <c r="O119" i="2"/>
  <c r="M123" i="1"/>
  <c r="M126" i="1" s="1"/>
  <c r="M165" i="1" s="1"/>
  <c r="M168" i="1" s="1"/>
  <c r="L119" i="2"/>
  <c r="J123" i="1"/>
  <c r="J126" i="1" s="1"/>
  <c r="J165" i="1" s="1"/>
  <c r="J168" i="1" s="1"/>
  <c r="J119" i="2"/>
  <c r="H123" i="1"/>
  <c r="H126" i="1" s="1"/>
  <c r="H165" i="1" s="1"/>
  <c r="H168" i="1" s="1"/>
  <c r="P119" i="2"/>
  <c r="N123" i="1"/>
  <c r="N126" i="1" s="1"/>
  <c r="N165" i="1" s="1"/>
  <c r="N168" i="1" s="1"/>
  <c r="N119" i="2"/>
  <c r="L123" i="1"/>
  <c r="L126" i="1" s="1"/>
  <c r="L165" i="1" s="1"/>
  <c r="L168" i="1" s="1"/>
  <c r="E9" i="14"/>
  <c r="F291" i="2"/>
  <c r="G295" i="2"/>
  <c r="K9" i="14"/>
  <c r="M295" i="2"/>
  <c r="I297" i="2"/>
  <c r="I297" i="17" s="1"/>
  <c r="L297" i="2"/>
  <c r="L297" i="17" s="1"/>
  <c r="Q297" i="2"/>
  <c r="Q297" i="17" s="1"/>
  <c r="O297" i="2"/>
  <c r="O297" i="17" s="1"/>
  <c r="M297" i="2"/>
  <c r="M297" i="17" s="1"/>
  <c r="J297" i="2"/>
  <c r="J297" i="17" s="1"/>
  <c r="K297" i="2"/>
  <c r="K297" i="17" s="1"/>
  <c r="P297" i="2"/>
  <c r="P297" i="17" s="1"/>
  <c r="N297" i="2"/>
  <c r="N297" i="17" s="1"/>
  <c r="R297" i="2"/>
  <c r="R297" i="17" s="1"/>
  <c r="M299" i="2" l="1"/>
  <c r="M357" i="2" s="1"/>
  <c r="F295" i="2"/>
  <c r="F5" i="14"/>
  <c r="H123" i="2"/>
  <c r="H126" i="2" s="1"/>
  <c r="H165" i="2" s="1"/>
  <c r="K5" i="14"/>
  <c r="K13" i="14" s="1"/>
  <c r="M123" i="2"/>
  <c r="M126" i="2" s="1"/>
  <c r="M165" i="2" s="1"/>
  <c r="Q299" i="2"/>
  <c r="Q357" i="2" s="1"/>
  <c r="K299" i="2"/>
  <c r="K357" i="2" s="1"/>
  <c r="L299" i="1"/>
  <c r="L357" i="1" s="1"/>
  <c r="L360" i="1" s="1"/>
  <c r="D123" i="1"/>
  <c r="E126" i="1"/>
  <c r="O5" i="14"/>
  <c r="O13" i="14" s="1"/>
  <c r="Q123" i="2"/>
  <c r="Q126" i="2" s="1"/>
  <c r="Q165" i="2" s="1"/>
  <c r="M359" i="2"/>
  <c r="K16" i="14" s="1"/>
  <c r="L5" i="14"/>
  <c r="L13" i="14" s="1"/>
  <c r="N123" i="2"/>
  <c r="N126" i="2" s="1"/>
  <c r="N165" i="2" s="1"/>
  <c r="H5" i="14"/>
  <c r="H13" i="14" s="1"/>
  <c r="J123" i="2"/>
  <c r="J126" i="2" s="1"/>
  <c r="M5" i="14"/>
  <c r="M13" i="14" s="1"/>
  <c r="O123" i="2"/>
  <c r="O126" i="2" s="1"/>
  <c r="O165" i="2" s="1"/>
  <c r="I5" i="14"/>
  <c r="I13" i="14" s="1"/>
  <c r="K123" i="2"/>
  <c r="K126" i="2" s="1"/>
  <c r="K165" i="2" s="1"/>
  <c r="K299" i="1"/>
  <c r="K357" i="1" s="1"/>
  <c r="K360" i="1" s="1"/>
  <c r="R299" i="2"/>
  <c r="R357" i="2" s="1"/>
  <c r="L299" i="2"/>
  <c r="L357" i="2" s="1"/>
  <c r="F13" i="14"/>
  <c r="N299" i="1"/>
  <c r="N357" i="1" s="1"/>
  <c r="N360" i="1" s="1"/>
  <c r="I299" i="2"/>
  <c r="I357" i="2" s="1"/>
  <c r="I359" i="2" s="1"/>
  <c r="G16" i="14" s="1"/>
  <c r="G18" i="14" s="1"/>
  <c r="D9" i="14"/>
  <c r="G299" i="1"/>
  <c r="G357" i="1" s="1"/>
  <c r="G360" i="1" s="1"/>
  <c r="P299" i="2"/>
  <c r="P357" i="2" s="1"/>
  <c r="P299" i="1"/>
  <c r="P357" i="1" s="1"/>
  <c r="P360" i="1" s="1"/>
  <c r="E5" i="14"/>
  <c r="G123" i="2"/>
  <c r="F119" i="2"/>
  <c r="J299" i="2"/>
  <c r="J357" i="2" s="1"/>
  <c r="G5" i="14"/>
  <c r="G13" i="14" s="1"/>
  <c r="I123" i="2"/>
  <c r="I126" i="2" s="1"/>
  <c r="I165" i="2" s="1"/>
  <c r="R168" i="2"/>
  <c r="H299" i="1"/>
  <c r="H357" i="1" s="1"/>
  <c r="H360" i="1" s="1"/>
  <c r="J299" i="1"/>
  <c r="J357" i="1" s="1"/>
  <c r="J360" i="1" s="1"/>
  <c r="M299" i="1"/>
  <c r="M357" i="1" s="1"/>
  <c r="M360" i="1" s="1"/>
  <c r="N5" i="14"/>
  <c r="N13" i="14" s="1"/>
  <c r="P123" i="2"/>
  <c r="P126" i="2" s="1"/>
  <c r="P165" i="2" s="1"/>
  <c r="J5" i="14"/>
  <c r="J13" i="14" s="1"/>
  <c r="L123" i="2"/>
  <c r="L126" i="2" s="1"/>
  <c r="L165" i="2" s="1"/>
  <c r="N299" i="2"/>
  <c r="N357" i="2" s="1"/>
  <c r="O299" i="1"/>
  <c r="O357" i="1" s="1"/>
  <c r="O360" i="1" s="1"/>
  <c r="I299" i="1"/>
  <c r="I357" i="1" s="1"/>
  <c r="I360" i="1" s="1"/>
  <c r="O299" i="2"/>
  <c r="O357" i="2" s="1"/>
  <c r="P13" i="14"/>
  <c r="D5" i="14" l="1"/>
  <c r="D13" i="14" s="1"/>
  <c r="G297" i="2"/>
  <c r="D297" i="1"/>
  <c r="E299" i="1"/>
  <c r="E13" i="14"/>
  <c r="P168" i="2"/>
  <c r="P359" i="2"/>
  <c r="N16" i="14" s="1"/>
  <c r="G19" i="14"/>
  <c r="G22" i="14"/>
  <c r="R359" i="2"/>
  <c r="P16" i="14" s="1"/>
  <c r="J165" i="2"/>
  <c r="O359" i="2"/>
  <c r="M16" i="14" s="1"/>
  <c r="H168" i="2"/>
  <c r="J359" i="2"/>
  <c r="H16" i="14" s="1"/>
  <c r="L168" i="2"/>
  <c r="I168" i="2"/>
  <c r="G126" i="2"/>
  <c r="G165" i="2" s="1"/>
  <c r="F123" i="2"/>
  <c r="O168" i="2"/>
  <c r="Q168" i="2"/>
  <c r="Q359" i="2"/>
  <c r="O16" i="14" s="1"/>
  <c r="H297" i="2"/>
  <c r="F299" i="1"/>
  <c r="F357" i="1" s="1"/>
  <c r="F360" i="1" s="1"/>
  <c r="K18" i="14"/>
  <c r="K22" i="14" s="1"/>
  <c r="K19" i="14"/>
  <c r="N359" i="2"/>
  <c r="L16" i="14" s="1"/>
  <c r="L359" i="2"/>
  <c r="J16" i="14" s="1"/>
  <c r="K168" i="2"/>
  <c r="N168" i="2"/>
  <c r="D126" i="1"/>
  <c r="E165" i="1"/>
  <c r="K359" i="2"/>
  <c r="I16" i="14" s="1"/>
  <c r="M168" i="2"/>
  <c r="G297" i="17" l="1"/>
  <c r="F297" i="2"/>
  <c r="G299" i="2"/>
  <c r="I18" i="14"/>
  <c r="I22" i="14" s="1"/>
  <c r="J18" i="14"/>
  <c r="J22" i="14" s="1"/>
  <c r="K23" i="14"/>
  <c r="M15" i="17" s="1"/>
  <c r="M18" i="17" s="1"/>
  <c r="M21" i="17" s="1"/>
  <c r="M185" i="17"/>
  <c r="M188" i="17" s="1"/>
  <c r="M191" i="17" s="1"/>
  <c r="M193" i="17" s="1"/>
  <c r="J168" i="2"/>
  <c r="G23" i="14"/>
  <c r="I15" i="17" s="1"/>
  <c r="I18" i="17" s="1"/>
  <c r="I21" i="17" s="1"/>
  <c r="I185" i="17"/>
  <c r="I188" i="17" s="1"/>
  <c r="I191" i="17" s="1"/>
  <c r="I193" i="17" s="1"/>
  <c r="K30" i="14"/>
  <c r="K26" i="14"/>
  <c r="G168" i="2"/>
  <c r="F165" i="2"/>
  <c r="F168" i="2" s="1"/>
  <c r="D165" i="1"/>
  <c r="D168" i="1" s="1"/>
  <c r="E168" i="1"/>
  <c r="O18" i="14"/>
  <c r="O22" i="14" s="1"/>
  <c r="H18" i="14"/>
  <c r="H22" i="14" s="1"/>
  <c r="M18" i="14"/>
  <c r="M22" i="14" s="1"/>
  <c r="M19" i="14"/>
  <c r="P18" i="14"/>
  <c r="P22" i="14" s="1"/>
  <c r="N18" i="14"/>
  <c r="N22" i="14" s="1"/>
  <c r="E357" i="1"/>
  <c r="D299" i="1"/>
  <c r="L18" i="14"/>
  <c r="L22" i="14" s="1"/>
  <c r="H297" i="17"/>
  <c r="H299" i="2"/>
  <c r="H357" i="2" s="1"/>
  <c r="H359" i="2" s="1"/>
  <c r="F16" i="14" s="1"/>
  <c r="F126" i="2"/>
  <c r="G30" i="14"/>
  <c r="G26" i="14"/>
  <c r="L19" i="14" l="1"/>
  <c r="L26" i="14" s="1"/>
  <c r="N19" i="14"/>
  <c r="O19" i="14"/>
  <c r="O26" i="14" s="1"/>
  <c r="P19" i="14"/>
  <c r="H19" i="14"/>
  <c r="H30" i="14" s="1"/>
  <c r="I19" i="14"/>
  <c r="F297" i="17"/>
  <c r="P30" i="14"/>
  <c r="P26" i="14"/>
  <c r="I23" i="14"/>
  <c r="K15" i="17" s="1"/>
  <c r="K18" i="17" s="1"/>
  <c r="K21" i="17" s="1"/>
  <c r="K185" i="17"/>
  <c r="K188" i="17" s="1"/>
  <c r="K191" i="17" s="1"/>
  <c r="K193" i="17" s="1"/>
  <c r="N26" i="14"/>
  <c r="N30" i="14"/>
  <c r="M30" i="14"/>
  <c r="M26" i="14"/>
  <c r="O30" i="14"/>
  <c r="J23" i="14"/>
  <c r="L15" i="17" s="1"/>
  <c r="L18" i="17" s="1"/>
  <c r="L21" i="17" s="1"/>
  <c r="L185" i="17"/>
  <c r="L188" i="17" s="1"/>
  <c r="L191" i="17" s="1"/>
  <c r="L193" i="17" s="1"/>
  <c r="L23" i="14"/>
  <c r="N15" i="17" s="1"/>
  <c r="N18" i="17" s="1"/>
  <c r="N21" i="17" s="1"/>
  <c r="N185" i="17"/>
  <c r="N188" i="17" s="1"/>
  <c r="N191" i="17" s="1"/>
  <c r="N193" i="17" s="1"/>
  <c r="M23" i="14"/>
  <c r="O15" i="17" s="1"/>
  <c r="O18" i="17" s="1"/>
  <c r="O21" i="17" s="1"/>
  <c r="O185" i="17"/>
  <c r="O188" i="17" s="1"/>
  <c r="O191" i="17" s="1"/>
  <c r="O193" i="17" s="1"/>
  <c r="O23" i="14"/>
  <c r="Q15" i="17" s="1"/>
  <c r="Q18" i="17" s="1"/>
  <c r="Q21" i="17" s="1"/>
  <c r="Q185" i="17"/>
  <c r="Q188" i="17" s="1"/>
  <c r="Q191" i="17" s="1"/>
  <c r="Q193" i="17" s="1"/>
  <c r="F18" i="14"/>
  <c r="F22" i="14" s="1"/>
  <c r="G27" i="14"/>
  <c r="G29" i="14"/>
  <c r="I291" i="17"/>
  <c r="I295" i="17" s="1"/>
  <c r="I299" i="17" s="1"/>
  <c r="I357" i="17" s="1"/>
  <c r="D357" i="1"/>
  <c r="D360" i="1" s="1"/>
  <c r="E360" i="1"/>
  <c r="P23" i="14"/>
  <c r="R15" i="17" s="1"/>
  <c r="R18" i="17" s="1"/>
  <c r="R21" i="17" s="1"/>
  <c r="R185" i="17"/>
  <c r="R188" i="17" s="1"/>
  <c r="R191" i="17" s="1"/>
  <c r="R193" i="17" s="1"/>
  <c r="H23" i="14"/>
  <c r="J15" i="17" s="1"/>
  <c r="J18" i="17" s="1"/>
  <c r="J21" i="17" s="1"/>
  <c r="J185" i="17"/>
  <c r="J188" i="17" s="1"/>
  <c r="J191" i="17" s="1"/>
  <c r="J193" i="17" s="1"/>
  <c r="K27" i="14"/>
  <c r="K29" i="14"/>
  <c r="M291" i="17"/>
  <c r="M295" i="17" s="1"/>
  <c r="M299" i="17" s="1"/>
  <c r="M357" i="17" s="1"/>
  <c r="M360" i="17" s="1"/>
  <c r="J19" i="14"/>
  <c r="G357" i="2"/>
  <c r="F299" i="2"/>
  <c r="L30" i="14"/>
  <c r="N23" i="14"/>
  <c r="P15" i="17" s="1"/>
  <c r="P18" i="17" s="1"/>
  <c r="P21" i="17" s="1"/>
  <c r="P185" i="17"/>
  <c r="P188" i="17" s="1"/>
  <c r="P191" i="17" s="1"/>
  <c r="P193" i="17" s="1"/>
  <c r="I26" i="14"/>
  <c r="I30" i="14"/>
  <c r="H26" i="14" l="1"/>
  <c r="J291" i="17" s="1"/>
  <c r="J295" i="17" s="1"/>
  <c r="J299" i="17" s="1"/>
  <c r="J357" i="17" s="1"/>
  <c r="J360" i="17" s="1"/>
  <c r="M359" i="17"/>
  <c r="I27" i="14"/>
  <c r="I29" i="14"/>
  <c r="K291" i="17"/>
  <c r="K295" i="17" s="1"/>
  <c r="K299" i="17" s="1"/>
  <c r="K357" i="17" s="1"/>
  <c r="K360" i="17" s="1"/>
  <c r="I119" i="17"/>
  <c r="I123" i="17" s="1"/>
  <c r="I126" i="17" s="1"/>
  <c r="I165" i="17" s="1"/>
  <c r="I167" i="17" s="1"/>
  <c r="F23" i="14"/>
  <c r="H15" i="17" s="1"/>
  <c r="H18" i="17" s="1"/>
  <c r="H21" i="17" s="1"/>
  <c r="H185" i="17"/>
  <c r="H188" i="17" s="1"/>
  <c r="H191" i="17" s="1"/>
  <c r="H193" i="17" s="1"/>
  <c r="H27" i="14"/>
  <c r="H29" i="14"/>
  <c r="P29" i="14"/>
  <c r="P27" i="14"/>
  <c r="R291" i="17"/>
  <c r="R295" i="17" s="1"/>
  <c r="R299" i="17" s="1"/>
  <c r="R357" i="17" s="1"/>
  <c r="R360" i="17" s="1"/>
  <c r="G359" i="2"/>
  <c r="F357" i="2"/>
  <c r="I359" i="17"/>
  <c r="I360" i="17"/>
  <c r="O29" i="14"/>
  <c r="O27" i="14"/>
  <c r="Q291" i="17"/>
  <c r="Q295" i="17" s="1"/>
  <c r="Q299" i="17" s="1"/>
  <c r="Q357" i="17" s="1"/>
  <c r="Q360" i="17" s="1"/>
  <c r="N27" i="14"/>
  <c r="N29" i="14"/>
  <c r="P291" i="17"/>
  <c r="P295" i="17" s="1"/>
  <c r="P299" i="17" s="1"/>
  <c r="P357" i="17" s="1"/>
  <c r="P360" i="17" s="1"/>
  <c r="J30" i="14"/>
  <c r="J26" i="14"/>
  <c r="M119" i="17"/>
  <c r="M123" i="17" s="1"/>
  <c r="M126" i="17" s="1"/>
  <c r="M165" i="17" s="1"/>
  <c r="M167" i="17" s="1"/>
  <c r="F19" i="14"/>
  <c r="O291" i="17"/>
  <c r="O295" i="17" s="1"/>
  <c r="O299" i="17" s="1"/>
  <c r="O357" i="17" s="1"/>
  <c r="O360" i="17" s="1"/>
  <c r="M29" i="14"/>
  <c r="M27" i="14"/>
  <c r="L29" i="14"/>
  <c r="L27" i="14"/>
  <c r="N291" i="17"/>
  <c r="N295" i="17" s="1"/>
  <c r="N299" i="17" s="1"/>
  <c r="N357" i="17" s="1"/>
  <c r="N360" i="17" s="1"/>
  <c r="N359" i="17" l="1"/>
  <c r="O359" i="17"/>
  <c r="N119" i="17"/>
  <c r="N123" i="17" s="1"/>
  <c r="N126" i="17" s="1"/>
  <c r="N165" i="17" s="1"/>
  <c r="N167" i="17" s="1"/>
  <c r="N166" i="17"/>
  <c r="F30" i="14"/>
  <c r="F26" i="14"/>
  <c r="P119" i="17"/>
  <c r="P123" i="17" s="1"/>
  <c r="P126" i="17" s="1"/>
  <c r="P165" i="17" s="1"/>
  <c r="P167" i="17" s="1"/>
  <c r="E16" i="14"/>
  <c r="F359" i="2"/>
  <c r="J119" i="17"/>
  <c r="J123" i="17" s="1"/>
  <c r="J126" i="17" s="1"/>
  <c r="J165" i="17" s="1"/>
  <c r="J167" i="17" s="1"/>
  <c r="K119" i="17"/>
  <c r="K123" i="17" s="1"/>
  <c r="K126" i="17" s="1"/>
  <c r="K165" i="17" s="1"/>
  <c r="K167" i="17" s="1"/>
  <c r="O119" i="17"/>
  <c r="O123" i="17" s="1"/>
  <c r="O126" i="17" s="1"/>
  <c r="O165" i="17" s="1"/>
  <c r="O167" i="17" s="1"/>
  <c r="M166" i="17"/>
  <c r="P359" i="17"/>
  <c r="Q359" i="17"/>
  <c r="R359" i="17"/>
  <c r="J359" i="17"/>
  <c r="K359" i="17"/>
  <c r="J27" i="14"/>
  <c r="J29" i="14"/>
  <c r="L291" i="17"/>
  <c r="L295" i="17" s="1"/>
  <c r="L299" i="17" s="1"/>
  <c r="L357" i="17" s="1"/>
  <c r="L360" i="17" s="1"/>
  <c r="Q119" i="17"/>
  <c r="Q123" i="17" s="1"/>
  <c r="Q126" i="17" s="1"/>
  <c r="Q165" i="17" s="1"/>
  <c r="Q167" i="17" s="1"/>
  <c r="Q166" i="17"/>
  <c r="R119" i="17"/>
  <c r="R123" i="17" s="1"/>
  <c r="R126" i="17" s="1"/>
  <c r="R165" i="17" s="1"/>
  <c r="R167" i="17" s="1"/>
  <c r="I166" i="17"/>
  <c r="O166" i="17" l="1"/>
  <c r="R166" i="17"/>
  <c r="L359" i="17"/>
  <c r="J166" i="17"/>
  <c r="P166" i="17"/>
  <c r="E18" i="14"/>
  <c r="E19" i="14"/>
  <c r="D16" i="14"/>
  <c r="L119" i="17"/>
  <c r="L123" i="17" s="1"/>
  <c r="L126" i="17" s="1"/>
  <c r="L165" i="17" s="1"/>
  <c r="L167" i="17" s="1"/>
  <c r="K166" i="17"/>
  <c r="F27" i="14"/>
  <c r="F29" i="14"/>
  <c r="H291" i="17"/>
  <c r="H295" i="17" s="1"/>
  <c r="H299" i="17" s="1"/>
  <c r="H357" i="17" s="1"/>
  <c r="H359" i="17" l="1"/>
  <c r="H360" i="17"/>
  <c r="D19" i="14"/>
  <c r="E30" i="14"/>
  <c r="H119" i="17"/>
  <c r="H123" i="17" s="1"/>
  <c r="H126" i="17" s="1"/>
  <c r="H165" i="17" s="1"/>
  <c r="H167" i="17" s="1"/>
  <c r="H166" i="17"/>
  <c r="L166" i="17"/>
  <c r="D18" i="14"/>
  <c r="E26" i="14"/>
  <c r="E22" i="14"/>
  <c r="D20" i="14" l="1"/>
  <c r="G185" i="17"/>
  <c r="D22" i="14"/>
  <c r="E23" i="14"/>
  <c r="D26" i="14"/>
  <c r="E29" i="14"/>
  <c r="E27" i="14"/>
  <c r="G291" i="17"/>
  <c r="G188" i="17" l="1"/>
  <c r="F185" i="17"/>
  <c r="G295" i="17"/>
  <c r="F291" i="17"/>
  <c r="G119" i="17"/>
  <c r="D27" i="14"/>
  <c r="G15" i="17"/>
  <c r="D23" i="14"/>
  <c r="F295" i="17" l="1"/>
  <c r="G299" i="17"/>
  <c r="G123" i="17"/>
  <c r="F119" i="17"/>
  <c r="F188" i="17"/>
  <c r="G191" i="17"/>
  <c r="G18" i="17"/>
  <c r="F15" i="17"/>
  <c r="G193" i="17" l="1"/>
  <c r="F193" i="17" s="1"/>
  <c r="F191" i="17"/>
  <c r="G357" i="17"/>
  <c r="F299" i="17"/>
  <c r="G21" i="17"/>
  <c r="F18" i="17"/>
  <c r="G126" i="17"/>
  <c r="F126" i="17" s="1"/>
  <c r="F123" i="17"/>
  <c r="G359" i="17" l="1"/>
  <c r="F359" i="17" s="1"/>
  <c r="G360" i="17"/>
  <c r="F360" i="17" s="1"/>
  <c r="F357" i="17"/>
  <c r="F21" i="17"/>
  <c r="G165" i="17"/>
  <c r="G167" i="17" l="1"/>
  <c r="F165" i="17"/>
  <c r="F167" i="17" s="1"/>
  <c r="G166" i="17"/>
  <c r="F166" i="17" s="1"/>
</calcChain>
</file>

<file path=xl/sharedStrings.xml><?xml version="1.0" encoding="utf-8"?>
<sst xmlns="http://schemas.openxmlformats.org/spreadsheetml/2006/main" count="2126" uniqueCount="225">
  <si>
    <t>Special Sales For Resale</t>
  </si>
  <si>
    <t>Long Term Firm Sales</t>
  </si>
  <si>
    <t>Black Hills</t>
  </si>
  <si>
    <t>Hurricane Sale</t>
  </si>
  <si>
    <t>Total Long Term Firm Sales</t>
  </si>
  <si>
    <t>Total Short Term Firm Sales</t>
  </si>
  <si>
    <t>Total Special Sales For Resale</t>
  </si>
  <si>
    <t>Long Term Firm Purchases</t>
  </si>
  <si>
    <t>Deseret Purchase</t>
  </si>
  <si>
    <t>Hurricane Purchase</t>
  </si>
  <si>
    <t>PGE Cove</t>
  </si>
  <si>
    <t>Three Buttes Wind</t>
  </si>
  <si>
    <t>Qualifying Facilities</t>
  </si>
  <si>
    <t>QF California</t>
  </si>
  <si>
    <t>QF Idaho</t>
  </si>
  <si>
    <t>QF Oregon</t>
  </si>
  <si>
    <t>QF Utah</t>
  </si>
  <si>
    <t>QF Washington</t>
  </si>
  <si>
    <t>QF Wyoming</t>
  </si>
  <si>
    <t>ExxonMobil QF</t>
  </si>
  <si>
    <t>Mountain Wind 1 QF</t>
  </si>
  <si>
    <t>Mountain Wind 2 QF</t>
  </si>
  <si>
    <t>Oregon Wind Farm QF</t>
  </si>
  <si>
    <t>Power County North Wind QF</t>
  </si>
  <si>
    <t>Power County South Wind QF</t>
  </si>
  <si>
    <t>Roseburg Dillard QF</t>
  </si>
  <si>
    <t>Spanish Fork Wind 2 QF</t>
  </si>
  <si>
    <t>Tesoro QF</t>
  </si>
  <si>
    <t>Mid-Columbia Contracts</t>
  </si>
  <si>
    <t>Grant Reasonable</t>
  </si>
  <si>
    <t>Total Long Term Firm Purchases</t>
  </si>
  <si>
    <t>Storage &amp; Exchange</t>
  </si>
  <si>
    <t>APS Exchange</t>
  </si>
  <si>
    <t>PSCo Exchange</t>
  </si>
  <si>
    <t>Total Storage &amp; Exchange</t>
  </si>
  <si>
    <t>Total Short Term Firm Purchases</t>
  </si>
  <si>
    <t>Total Secondary Purchases</t>
  </si>
  <si>
    <t>Total Purchased Power &amp; Net Interchange</t>
  </si>
  <si>
    <t>Wheeling &amp; U. of F. Expense</t>
  </si>
  <si>
    <t>Firm Wheeling</t>
  </si>
  <si>
    <t>Non-Firm Wheeling</t>
  </si>
  <si>
    <t>Total Wheeling &amp; U. of F. Expense</t>
  </si>
  <si>
    <t>Cholla</t>
  </si>
  <si>
    <t>Colstrip</t>
  </si>
  <si>
    <t>Craig</t>
  </si>
  <si>
    <t>Dave Johnston</t>
  </si>
  <si>
    <t>Hayden</t>
  </si>
  <si>
    <t>Hunter</t>
  </si>
  <si>
    <t>Huntington</t>
  </si>
  <si>
    <t>Jim Bridger</t>
  </si>
  <si>
    <t>Wyodak</t>
  </si>
  <si>
    <t>Total Coal Fuel Burn Expense</t>
  </si>
  <si>
    <t>Chehalis</t>
  </si>
  <si>
    <t>Currant Creek</t>
  </si>
  <si>
    <t>Gadsby</t>
  </si>
  <si>
    <t>Gadsby CT</t>
  </si>
  <si>
    <t>Hermiston</t>
  </si>
  <si>
    <t>Total Gas Fuel Burn Expense</t>
  </si>
  <si>
    <t>Blundell</t>
  </si>
  <si>
    <t>Total Other Generation Expense</t>
  </si>
  <si>
    <t>NET POWER COST</t>
  </si>
  <si>
    <t>NET SYSTEM LOAD</t>
  </si>
  <si>
    <t>Total Requirements</t>
  </si>
  <si>
    <t>Total Coal Generation</t>
  </si>
  <si>
    <t>Total Gas Generation</t>
  </si>
  <si>
    <t>West Hydro</t>
  </si>
  <si>
    <t>East Hydro</t>
  </si>
  <si>
    <t>Total Hydro Generation</t>
  </si>
  <si>
    <t>Dunlap I Wind</t>
  </si>
  <si>
    <t>Foote Creek I Wind</t>
  </si>
  <si>
    <t>Glenrock Wind</t>
  </si>
  <si>
    <t>Glenrock III Wind</t>
  </si>
  <si>
    <t>Goodnoe Wind</t>
  </si>
  <si>
    <t>High Plains Wind</t>
  </si>
  <si>
    <t>Leaning Juniper 1</t>
  </si>
  <si>
    <t>McFadden Ridge Wind</t>
  </si>
  <si>
    <t>Rolling Hills Wind</t>
  </si>
  <si>
    <t>Seven Mile Wind</t>
  </si>
  <si>
    <t>Seven Mile II Wind</t>
  </si>
  <si>
    <t>Total Other Generation</t>
  </si>
  <si>
    <t>Short Term Firm Sales</t>
  </si>
  <si>
    <t>Short Term Firm Purchases</t>
  </si>
  <si>
    <t>Total</t>
  </si>
  <si>
    <t>MWh</t>
  </si>
  <si>
    <t>Dollars</t>
  </si>
  <si>
    <t>STF Sales</t>
  </si>
  <si>
    <t>STF Purchases</t>
  </si>
  <si>
    <t>ACTUAL NET POWER COST REPORT</t>
  </si>
  <si>
    <t>-</t>
  </si>
  <si>
    <t>DOLLARS</t>
  </si>
  <si>
    <t>Combine Hills Wind</t>
  </si>
  <si>
    <t>Gemstate</t>
  </si>
  <si>
    <t>MagCorp Reserves</t>
  </si>
  <si>
    <t>Nucor</t>
  </si>
  <si>
    <t>Rock River Wind</t>
  </si>
  <si>
    <t>Top of the World Wind</t>
  </si>
  <si>
    <t>Wolverine Creek Wind</t>
  </si>
  <si>
    <t>Subtotal Long Term Firm Purchases</t>
  </si>
  <si>
    <t>Biomass One QF</t>
  </si>
  <si>
    <t>DCFP QF</t>
  </si>
  <si>
    <t>Five Pine Wind QF</t>
  </si>
  <si>
    <t>North Point Wind QF</t>
  </si>
  <si>
    <t>Sunnyside QF</t>
  </si>
  <si>
    <t>Threemile Canyon Wind QF</t>
  </si>
  <si>
    <t>Subtotal Qualifying Facilities</t>
  </si>
  <si>
    <t>Grant Surplus</t>
  </si>
  <si>
    <t>Subtotal Mid-Columbia Contracts</t>
  </si>
  <si>
    <t>Cowlitz Swift</t>
  </si>
  <si>
    <t>SCL State Line</t>
  </si>
  <si>
    <t>=</t>
  </si>
  <si>
    <t>Net Power Cost/Net System Load</t>
  </si>
  <si>
    <t>MEGAWATT-HOURS</t>
  </si>
  <si>
    <t>Black Cap Solar</t>
  </si>
  <si>
    <t>Marengo I Wind</t>
  </si>
  <si>
    <t>Marengo II Wind</t>
  </si>
  <si>
    <t>TOTAL RESOURCES</t>
  </si>
  <si>
    <t>Check</t>
  </si>
  <si>
    <t>$/MWh</t>
  </si>
  <si>
    <t>Lake Side 1</t>
  </si>
  <si>
    <t>Lake Side 2</t>
  </si>
  <si>
    <t>Eagle Mountain - UAMPS/UMPA</t>
  </si>
  <si>
    <t>EIM Settlements</t>
  </si>
  <si>
    <t>Other Firm Purchases</t>
  </si>
  <si>
    <t>Other Firm Sales</t>
  </si>
  <si>
    <t>Old Mill Solar</t>
  </si>
  <si>
    <t>Latigo Wind QF</t>
  </si>
  <si>
    <t>Utah Red Hills Solar QF</t>
  </si>
  <si>
    <t>Utah Pavant Solar QF</t>
  </si>
  <si>
    <t>Iron Springs QF</t>
  </si>
  <si>
    <t>Enterprise Solar I QF</t>
  </si>
  <si>
    <t>Escalante 1 Solar QF</t>
  </si>
  <si>
    <t>Escalante 2 Solar QF</t>
  </si>
  <si>
    <t>Escalante 3 Solar QF</t>
  </si>
  <si>
    <t>Pioneer Wind 1 QF</t>
  </si>
  <si>
    <t xml:space="preserve">Granite Mountain East Solar QF </t>
  </si>
  <si>
    <t xml:space="preserve">Granite Mountain West Solar QF </t>
  </si>
  <si>
    <t xml:space="preserve">PACIFICORP </t>
  </si>
  <si>
    <t>Pavant III Solar</t>
  </si>
  <si>
    <t>Three Peaks Solar QF</t>
  </si>
  <si>
    <t>Pavant II Solar QF</t>
  </si>
  <si>
    <t>Chopin Wind QF</t>
  </si>
  <si>
    <t>Monsanto Reserves</t>
  </si>
  <si>
    <t>Sweetwater Solar QF</t>
  </si>
  <si>
    <t>Purchased Power &amp; Net Interchange</t>
  </si>
  <si>
    <t>Coal Fuel Burn Expense</t>
  </si>
  <si>
    <t>Gas Fuel Burn Expense</t>
  </si>
  <si>
    <t>Other Generation Expense</t>
  </si>
  <si>
    <t>Coal Generation</t>
  </si>
  <si>
    <t>Gas Generation</t>
  </si>
  <si>
    <t>Hydro Generation</t>
  </si>
  <si>
    <t>Other Generation</t>
  </si>
  <si>
    <t>Sage I Solar QF</t>
  </si>
  <si>
    <t>Sage II Solar QF</t>
  </si>
  <si>
    <t>Sage III Solar QF</t>
  </si>
  <si>
    <t>Cove Mountain Solar</t>
  </si>
  <si>
    <t>Cedar Springs Wind</t>
  </si>
  <si>
    <t>Naughton 1 &amp; 2</t>
  </si>
  <si>
    <t>Naughton 3</t>
  </si>
  <si>
    <t>Cedar Springs III Wind</t>
  </si>
  <si>
    <t>Cedar Springs 2 Wind</t>
  </si>
  <si>
    <t>Ekola Flats Wind</t>
  </si>
  <si>
    <t>Pryor Mountain Wind</t>
  </si>
  <si>
    <t>TB Flats 1 Wind</t>
  </si>
  <si>
    <t>TB Flats 2 Wind</t>
  </si>
  <si>
    <t>Amor IX</t>
  </si>
  <si>
    <t>Cove Mountain Solar 2</t>
  </si>
  <si>
    <t>Hunter Solar</t>
  </si>
  <si>
    <t>Milford Solar</t>
  </si>
  <si>
    <t>Millican Solar</t>
  </si>
  <si>
    <t>Prineville Solar</t>
  </si>
  <si>
    <t>Sigurd Solar</t>
  </si>
  <si>
    <t>Small Purchases East</t>
  </si>
  <si>
    <t>Small Purchases West</t>
  </si>
  <si>
    <t>Orchard Wind 1 QF</t>
  </si>
  <si>
    <t>Orchard Wind 2 QF</t>
  </si>
  <si>
    <t>Orchard Wind 3 QF</t>
  </si>
  <si>
    <t>Orchard Wind 4 QF</t>
  </si>
  <si>
    <t>Allocation</t>
  </si>
  <si>
    <t>N/A</t>
  </si>
  <si>
    <t>ANNUAL FACTORS</t>
  </si>
  <si>
    <t>FACTOR</t>
  </si>
  <si>
    <t>CALIFORNIA</t>
  </si>
  <si>
    <t>OREGON</t>
  </si>
  <si>
    <t>WASHINGTON</t>
  </si>
  <si>
    <t>TOTAL</t>
  </si>
  <si>
    <t>CAEW</t>
  </si>
  <si>
    <t>CAGW</t>
  </si>
  <si>
    <t>MONTHLY ENERGY AND COINCIDENT PEAK - WCA</t>
  </si>
  <si>
    <t>MONTHLY ENERGY</t>
  </si>
  <si>
    <t>Pac. Power</t>
  </si>
  <si>
    <t>MONTH</t>
  </si>
  <si>
    <t>COINCIDENT PEAK</t>
  </si>
  <si>
    <t>DAY</t>
  </si>
  <si>
    <t>HR</t>
  </si>
  <si>
    <t>CAGW RATIO</t>
  </si>
  <si>
    <t>Demand</t>
  </si>
  <si>
    <t>Energy</t>
  </si>
  <si>
    <t>WIJAM and WCA Allocation Factors</t>
  </si>
  <si>
    <t>ACTUAL ALLOCATION FACTORS</t>
  </si>
  <si>
    <t>WYOMING</t>
  </si>
  <si>
    <t>UTAH</t>
  </si>
  <si>
    <t>IDAHO</t>
  </si>
  <si>
    <t>FERC</t>
  </si>
  <si>
    <t>SE</t>
  </si>
  <si>
    <t>SG</t>
  </si>
  <si>
    <t>MONTHLY ENERGY AND COINCIDENT PEAK</t>
  </si>
  <si>
    <t>R.M.P.</t>
  </si>
  <si>
    <t>SG RATIO</t>
  </si>
  <si>
    <t>ACTUAL ALLOCATION FACTORS - WCA</t>
  </si>
  <si>
    <t>S</t>
  </si>
  <si>
    <t>Net Position - Long (Short)</t>
  </si>
  <si>
    <t>WIJAM Balancing</t>
  </si>
  <si>
    <t>Balancing Adjustment - MWh</t>
  </si>
  <si>
    <t>Balancing Adjustment - $</t>
  </si>
  <si>
    <t>Existing Purchases Backdown (Sales Reduction)</t>
  </si>
  <si>
    <t>Actual WIJAM Net Power Cost</t>
  </si>
  <si>
    <t>Actual WIJAM NPC (Before Balancing)</t>
  </si>
  <si>
    <t>Additional Purchases Required (Sales Increased)</t>
  </si>
  <si>
    <t>12 Months Ending December 2021</t>
  </si>
  <si>
    <t>Colstrip by Unit</t>
  </si>
  <si>
    <t>Colstrip #3</t>
  </si>
  <si>
    <t>Colstrip #4</t>
  </si>
  <si>
    <t>Total Colstrip</t>
  </si>
  <si>
    <t xml:space="preserve">Dollars </t>
  </si>
  <si>
    <t>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</si>
</sst>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[Red]\(#,##0\)"/>
    <numFmt numFmtId="165" formatCode="[$-409]mmm\-yy;@"/>
    <numFmt numFmtId="166" formatCode="&quot;$&quot;#,##0_);[Red]\(&quot;$&quot;#,##0\);&quot;-     &quot;"/>
    <numFmt numFmtId="167" formatCode="&quot;$&quot;#,##0.00_);[Red]\(&quot;$&quot;#,##0.00\);&quot;-     &quot;"/>
    <numFmt numFmtId="168" formatCode="_(* #,##0_);_(* \(#,##0\);_(* &quot;-&quot;??_);_(@_)"/>
    <numFmt numFmtId="169" formatCode="&quot;$&quot;###0;[Red]\(&quot;$&quot;###0\)"/>
    <numFmt numFmtId="170" formatCode="0.0"/>
    <numFmt numFmtId="171" formatCode="_(* #,##0_);[Red]_(* \(#,##0\);_(* &quot;-&quot;_);_(@_)"/>
    <numFmt numFmtId="172" formatCode="m/d/yyyy;@"/>
    <numFmt numFmtId="173" formatCode="General_)"/>
    <numFmt numFmtId="174" formatCode="_(&quot;$&quot;\ #,##0_);_(&quot;$&quot;\ \(#,##0\);_(&quot;$&quot;\ &quot;-&quot;_);_(@_)"/>
    <numFmt numFmtId="175" formatCode="_(&quot;$&quot;\ #,##0.00_);_(&quot;$&quot;\ \(#,##0.00\);_(&quot;$&quot;\ &quot;-&quot;_);_(@_)"/>
    <numFmt numFmtId="176" formatCode="###,000"/>
    <numFmt numFmtId="177" formatCode="_(* #,##0.000000_);_(* \(#,##0.000000\);_(* &quot;-&quot;??_);_(@_)"/>
    <numFmt numFmtId="178" formatCode="mmmm\ yy"/>
    <numFmt numFmtId="179" formatCode="0.000%"/>
  </numFmts>
  <fonts count="6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9"/>
      <name val="Helv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FF33CC"/>
      <name val="Arial"/>
      <family val="2"/>
    </font>
    <font>
      <b/>
      <sz val="10"/>
      <color rgb="FFFF33CC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i/>
      <sz val="10"/>
      <name val="Arial"/>
      <family val="2"/>
    </font>
    <font>
      <b/>
      <sz val="18"/>
      <name val="Arial"/>
      <family val="2"/>
    </font>
    <font>
      <b/>
      <i/>
      <sz val="8"/>
      <color indexed="18"/>
      <name val="Helv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9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9"/>
      <color theme="0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0" tint="-0.499984740745262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8DB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7">
    <xf numFmtId="0" fontId="0" fillId="0" borderId="0"/>
    <xf numFmtId="43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8" fillId="0" borderId="0"/>
    <xf numFmtId="3" fontId="8" fillId="0" borderId="0" applyFont="0" applyFill="0" applyBorder="0" applyAlignment="0" applyProtection="0"/>
    <xf numFmtId="169" fontId="23" fillId="0" borderId="0" applyFont="0" applyFill="0" applyBorder="0" applyProtection="0">
      <alignment horizontal="right"/>
    </xf>
    <xf numFmtId="5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170" fontId="24" fillId="0" borderId="0" applyNumberFormat="0" applyFill="0" applyBorder="0" applyAlignment="0" applyProtection="0"/>
    <xf numFmtId="0" fontId="25" fillId="0" borderId="2" applyNumberFormat="0" applyBorder="0" applyAlignment="0"/>
    <xf numFmtId="12" fontId="14" fillId="2" borderId="3">
      <alignment horizontal="left"/>
    </xf>
    <xf numFmtId="37" fontId="25" fillId="3" borderId="0" applyNumberFormat="0" applyBorder="0" applyAlignment="0" applyProtection="0"/>
    <xf numFmtId="37" fontId="25" fillId="0" borderId="0"/>
    <xf numFmtId="3" fontId="26" fillId="4" borderId="4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8" fillId="0" borderId="0"/>
    <xf numFmtId="172" fontId="31" fillId="0" borderId="0"/>
    <xf numFmtId="0" fontId="30" fillId="0" borderId="0"/>
    <xf numFmtId="0" fontId="8" fillId="0" borderId="0"/>
    <xf numFmtId="0" fontId="6" fillId="0" borderId="0"/>
    <xf numFmtId="0" fontId="32" fillId="0" borderId="0"/>
    <xf numFmtId="0" fontId="8" fillId="0" borderId="0"/>
    <xf numFmtId="9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6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0" applyNumberFormat="0" applyBorder="0" applyAlignment="0" applyProtection="0"/>
    <xf numFmtId="43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5" fillId="0" borderId="0" applyFont="0" applyFill="0" applyBorder="0" applyAlignment="0" applyProtection="0">
      <alignment horizontal="left"/>
    </xf>
    <xf numFmtId="0" fontId="36" fillId="0" borderId="0" applyNumberFormat="0" applyFill="0" applyBorder="0" applyAlignment="0" applyProtection="0">
      <alignment vertical="top"/>
      <protection locked="0"/>
    </xf>
    <xf numFmtId="168" fontId="37" fillId="0" borderId="0" applyFont="0" applyAlignment="0" applyProtection="0"/>
    <xf numFmtId="0" fontId="29" fillId="0" borderId="0"/>
    <xf numFmtId="0" fontId="29" fillId="0" borderId="0"/>
    <xf numFmtId="0" fontId="6" fillId="0" borderId="0"/>
    <xf numFmtId="0" fontId="38" fillId="0" borderId="0" applyNumberFormat="0" applyFill="0" applyBorder="0" applyAlignment="0" applyProtection="0"/>
    <xf numFmtId="173" fontId="39" fillId="0" borderId="0">
      <alignment horizontal="left"/>
    </xf>
    <xf numFmtId="0" fontId="5" fillId="0" borderId="0"/>
    <xf numFmtId="43" fontId="5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4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2" fillId="0" borderId="0" applyNumberFormat="0" applyFill="0" applyBorder="0" applyAlignment="0">
      <protection locked="0"/>
    </xf>
    <xf numFmtId="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1" fontId="10" fillId="0" borderId="0"/>
    <xf numFmtId="43" fontId="2" fillId="0" borderId="0" applyFont="0" applyFill="0" applyBorder="0" applyAlignment="0" applyProtection="0"/>
    <xf numFmtId="0" fontId="43" fillId="19" borderId="5" applyNumberFormat="0" applyAlignment="0" applyProtection="0">
      <alignment horizontal="left" vertical="center" indent="1"/>
    </xf>
    <xf numFmtId="176" fontId="44" fillId="0" borderId="6" applyNumberFormat="0" applyProtection="0">
      <alignment horizontal="right" vertical="center"/>
    </xf>
    <xf numFmtId="176" fontId="43" fillId="0" borderId="7" applyNumberFormat="0" applyProtection="0">
      <alignment horizontal="right" vertical="center"/>
    </xf>
    <xf numFmtId="0" fontId="45" fillId="20" borderId="7" applyNumberFormat="0" applyAlignment="0" applyProtection="0">
      <alignment horizontal="left" vertical="center" indent="1"/>
    </xf>
    <xf numFmtId="0" fontId="45" fillId="21" borderId="7" applyNumberFormat="0" applyAlignment="0" applyProtection="0">
      <alignment horizontal="left" vertical="center" indent="1"/>
    </xf>
    <xf numFmtId="176" fontId="44" fillId="22" borderId="6" applyNumberFormat="0" applyBorder="0" applyProtection="0">
      <alignment horizontal="right" vertical="center"/>
    </xf>
    <xf numFmtId="0" fontId="45" fillId="20" borderId="7" applyNumberFormat="0" applyAlignment="0" applyProtection="0">
      <alignment horizontal="left" vertical="center" indent="1"/>
    </xf>
    <xf numFmtId="176" fontId="43" fillId="21" borderId="7" applyNumberFormat="0" applyProtection="0">
      <alignment horizontal="right" vertical="center"/>
    </xf>
    <xf numFmtId="176" fontId="43" fillId="22" borderId="7" applyNumberFormat="0" applyBorder="0" applyProtection="0">
      <alignment horizontal="right" vertical="center"/>
    </xf>
    <xf numFmtId="176" fontId="46" fillId="23" borderId="8" applyNumberFormat="0" applyBorder="0" applyAlignment="0" applyProtection="0">
      <alignment horizontal="right" vertical="center" indent="1"/>
    </xf>
    <xf numFmtId="176" fontId="47" fillId="24" borderId="8" applyNumberFormat="0" applyBorder="0" applyAlignment="0" applyProtection="0">
      <alignment horizontal="right" vertical="center" indent="1"/>
    </xf>
    <xf numFmtId="176" fontId="47" fillId="25" borderId="8" applyNumberFormat="0" applyBorder="0" applyAlignment="0" applyProtection="0">
      <alignment horizontal="right" vertical="center" indent="1"/>
    </xf>
    <xf numFmtId="176" fontId="48" fillId="26" borderId="8" applyNumberFormat="0" applyBorder="0" applyAlignment="0" applyProtection="0">
      <alignment horizontal="right" vertical="center" indent="1"/>
    </xf>
    <xf numFmtId="176" fontId="48" fillId="27" borderId="8" applyNumberFormat="0" applyBorder="0" applyAlignment="0" applyProtection="0">
      <alignment horizontal="right" vertical="center" indent="1"/>
    </xf>
    <xf numFmtId="176" fontId="48" fillId="28" borderId="8" applyNumberFormat="0" applyBorder="0" applyAlignment="0" applyProtection="0">
      <alignment horizontal="right" vertical="center" indent="1"/>
    </xf>
    <xf numFmtId="176" fontId="49" fillId="29" borderId="8" applyNumberFormat="0" applyBorder="0" applyAlignment="0" applyProtection="0">
      <alignment horizontal="right" vertical="center" indent="1"/>
    </xf>
    <xf numFmtId="176" fontId="49" fillId="30" borderId="8" applyNumberFormat="0" applyBorder="0" applyAlignment="0" applyProtection="0">
      <alignment horizontal="right" vertical="center" indent="1"/>
    </xf>
    <xf numFmtId="176" fontId="49" fillId="31" borderId="8" applyNumberFormat="0" applyBorder="0" applyAlignment="0" applyProtection="0">
      <alignment horizontal="right" vertical="center" indent="1"/>
    </xf>
    <xf numFmtId="0" fontId="50" fillId="0" borderId="5" applyNumberFormat="0" applyFont="0" applyFill="0" applyAlignment="0" applyProtection="0"/>
    <xf numFmtId="176" fontId="44" fillId="32" borderId="5" applyNumberFormat="0" applyAlignment="0" applyProtection="0">
      <alignment horizontal="left" vertical="center" indent="1"/>
    </xf>
    <xf numFmtId="0" fontId="43" fillId="19" borderId="7" applyNumberFormat="0" applyAlignment="0" applyProtection="0">
      <alignment horizontal="left" vertical="center" indent="1"/>
    </xf>
    <xf numFmtId="0" fontId="45" fillId="33" borderId="5" applyNumberFormat="0" applyAlignment="0" applyProtection="0">
      <alignment horizontal="left" vertical="center" indent="1"/>
    </xf>
    <xf numFmtId="0" fontId="45" fillId="34" borderId="5" applyNumberFormat="0" applyAlignment="0" applyProtection="0">
      <alignment horizontal="left" vertical="center" indent="1"/>
    </xf>
    <xf numFmtId="0" fontId="45" fillId="35" borderId="5" applyNumberFormat="0" applyAlignment="0" applyProtection="0">
      <alignment horizontal="left" vertical="center" indent="1"/>
    </xf>
    <xf numFmtId="0" fontId="45" fillId="22" borderId="5" applyNumberFormat="0" applyAlignment="0" applyProtection="0">
      <alignment horizontal="left" vertical="center" indent="1"/>
    </xf>
    <xf numFmtId="0" fontId="45" fillId="21" borderId="7" applyNumberFormat="0" applyAlignment="0" applyProtection="0">
      <alignment horizontal="left" vertical="center" indent="1"/>
    </xf>
    <xf numFmtId="0" fontId="51" fillId="0" borderId="9" applyNumberFormat="0" applyFill="0" applyBorder="0" applyAlignment="0" applyProtection="0"/>
    <xf numFmtId="0" fontId="52" fillId="0" borderId="9" applyBorder="0" applyAlignment="0" applyProtection="0"/>
    <xf numFmtId="0" fontId="51" fillId="20" borderId="7" applyNumberFormat="0" applyAlignment="0" applyProtection="0">
      <alignment horizontal="left" vertical="center" indent="1"/>
    </xf>
    <xf numFmtId="0" fontId="51" fillId="20" borderId="7" applyNumberFormat="0" applyAlignment="0" applyProtection="0">
      <alignment horizontal="left" vertical="center" indent="1"/>
    </xf>
    <xf numFmtId="0" fontId="51" fillId="21" borderId="7" applyNumberFormat="0" applyAlignment="0" applyProtection="0">
      <alignment horizontal="left" vertical="center" indent="1"/>
    </xf>
    <xf numFmtId="176" fontId="53" fillId="21" borderId="7" applyNumberFormat="0" applyProtection="0">
      <alignment horizontal="right" vertical="center"/>
    </xf>
    <xf numFmtId="176" fontId="54" fillId="22" borderId="6" applyNumberFormat="0" applyBorder="0" applyProtection="0">
      <alignment horizontal="right" vertical="center"/>
    </xf>
    <xf numFmtId="176" fontId="53" fillId="22" borderId="7" applyNumberFormat="0" applyBorder="0" applyProtection="0">
      <alignment horizontal="right" vertical="center"/>
    </xf>
    <xf numFmtId="0" fontId="5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32" fillId="0" borderId="0"/>
    <xf numFmtId="171" fontId="8" fillId="0" borderId="0"/>
    <xf numFmtId="0" fontId="1" fillId="0" borderId="0"/>
    <xf numFmtId="43" fontId="1" fillId="0" borderId="0" applyFont="0" applyFill="0" applyBorder="0" applyAlignment="0" applyProtection="0"/>
    <xf numFmtId="0" fontId="60" fillId="0" borderId="0"/>
    <xf numFmtId="44" fontId="32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54">
    <xf numFmtId="0" fontId="0" fillId="0" borderId="0" xfId="0"/>
    <xf numFmtId="0" fontId="9" fillId="0" borderId="0" xfId="3" applyFont="1" applyFill="1" applyAlignment="1">
      <alignment horizontal="left"/>
    </xf>
    <xf numFmtId="0" fontId="11" fillId="0" borderId="0" xfId="4" applyFont="1" applyFill="1"/>
    <xf numFmtId="0" fontId="12" fillId="0" borderId="0" xfId="4" applyFont="1" applyFill="1"/>
    <xf numFmtId="0" fontId="13" fillId="0" borderId="0" xfId="4" applyFont="1" applyAlignment="1">
      <alignment horizontal="center" vertical="center" wrapText="1"/>
    </xf>
    <xf numFmtId="165" fontId="14" fillId="0" borderId="0" xfId="4" applyNumberFormat="1" applyFont="1" applyAlignment="1">
      <alignment horizontal="center"/>
    </xf>
    <xf numFmtId="165" fontId="14" fillId="0" borderId="0" xfId="4" applyNumberFormat="1" applyFont="1" applyBorder="1" applyAlignment="1">
      <alignment horizontal="center"/>
    </xf>
    <xf numFmtId="0" fontId="15" fillId="0" borderId="0" xfId="4" applyFont="1"/>
    <xf numFmtId="0" fontId="16" fillId="0" borderId="0" xfId="4" applyFont="1" applyFill="1"/>
    <xf numFmtId="0" fontId="17" fillId="0" borderId="0" xfId="4" applyFont="1" applyFill="1"/>
    <xf numFmtId="0" fontId="8" fillId="0" borderId="0" xfId="4" applyFont="1" applyFill="1"/>
    <xf numFmtId="164" fontId="19" fillId="0" borderId="0" xfId="4" applyNumberFormat="1" applyFont="1"/>
    <xf numFmtId="0" fontId="20" fillId="0" borderId="0" xfId="4" applyFont="1" applyFill="1"/>
    <xf numFmtId="0" fontId="21" fillId="0" borderId="0" xfId="4" applyFont="1" applyFill="1"/>
    <xf numFmtId="164" fontId="20" fillId="0" borderId="0" xfId="4" applyNumberFormat="1" applyFont="1" applyFill="1"/>
    <xf numFmtId="1" fontId="8" fillId="0" borderId="0" xfId="5" applyNumberFormat="1" applyFont="1" applyFill="1" applyBorder="1"/>
    <xf numFmtId="0" fontId="19" fillId="0" borderId="0" xfId="4" applyFont="1" applyFill="1"/>
    <xf numFmtId="164" fontId="11" fillId="0" borderId="0" xfId="4" applyNumberFormat="1" applyFont="1" applyFill="1"/>
    <xf numFmtId="0" fontId="15" fillId="0" borderId="0" xfId="4" applyFont="1" applyBorder="1"/>
    <xf numFmtId="0" fontId="19" fillId="0" borderId="0" xfId="4" applyFont="1"/>
    <xf numFmtId="166" fontId="19" fillId="0" borderId="0" xfId="2" applyNumberFormat="1" applyFont="1" applyFill="1"/>
    <xf numFmtId="166" fontId="0" fillId="0" borderId="0" xfId="2" applyNumberFormat="1" applyFont="1" applyFill="1"/>
    <xf numFmtId="166" fontId="0" fillId="0" borderId="0" xfId="2" applyNumberFormat="1" applyFont="1" applyFill="1" applyBorder="1"/>
    <xf numFmtId="38" fontId="8" fillId="0" borderId="0" xfId="4" applyNumberFormat="1" applyFont="1" applyFill="1"/>
    <xf numFmtId="1" fontId="19" fillId="0" borderId="0" xfId="5" applyNumberFormat="1" applyFont="1" applyFill="1"/>
    <xf numFmtId="164" fontId="8" fillId="0" borderId="0" xfId="4" applyNumberFormat="1" applyFont="1" applyFill="1"/>
    <xf numFmtId="0" fontId="8" fillId="0" borderId="0" xfId="3"/>
    <xf numFmtId="1" fontId="8" fillId="0" borderId="0" xfId="6" applyNumberFormat="1" applyFont="1" applyFill="1" applyBorder="1"/>
    <xf numFmtId="1" fontId="8" fillId="0" borderId="0" xfId="0" applyNumberFormat="1" applyFont="1" applyBorder="1"/>
    <xf numFmtId="0" fontId="8" fillId="0" borderId="0" xfId="3" applyBorder="1"/>
    <xf numFmtId="1" fontId="19" fillId="0" borderId="0" xfId="5" applyNumberFormat="1" applyFont="1" applyFill="1" applyBorder="1"/>
    <xf numFmtId="168" fontId="8" fillId="0" borderId="0" xfId="7" applyNumberFormat="1" applyFont="1" applyFill="1" applyBorder="1"/>
    <xf numFmtId="0" fontId="8" fillId="0" borderId="0" xfId="8" applyFont="1"/>
    <xf numFmtId="0" fontId="8" fillId="0" borderId="0" xfId="8" applyFont="1" applyFill="1" applyBorder="1"/>
    <xf numFmtId="1" fontId="8" fillId="0" borderId="0" xfId="4" applyNumberFormat="1" applyFont="1"/>
    <xf numFmtId="168" fontId="0" fillId="0" borderId="0" xfId="1" applyNumberFormat="1" applyFont="1" applyFill="1"/>
    <xf numFmtId="168" fontId="27" fillId="0" borderId="0" xfId="1" applyNumberFormat="1" applyFont="1" applyFill="1" applyAlignment="1">
      <alignment horizontal="center" vertical="center" wrapText="1"/>
    </xf>
    <xf numFmtId="168" fontId="28" fillId="0" borderId="0" xfId="1" applyNumberFormat="1" applyFont="1" applyFill="1" applyAlignment="1">
      <alignment horizontal="center"/>
    </xf>
    <xf numFmtId="168" fontId="8" fillId="0" borderId="0" xfId="1" applyNumberFormat="1" applyFont="1" applyFill="1" applyAlignment="1">
      <alignment horizontal="center"/>
    </xf>
    <xf numFmtId="168" fontId="8" fillId="0" borderId="0" xfId="1" applyNumberFormat="1" applyFont="1" applyFill="1"/>
    <xf numFmtId="168" fontId="8" fillId="0" borderId="0" xfId="1" applyNumberFormat="1" applyFont="1" applyBorder="1"/>
    <xf numFmtId="9" fontId="8" fillId="0" borderId="0" xfId="20" applyFont="1" applyFill="1"/>
    <xf numFmtId="168" fontId="19" fillId="0" borderId="0" xfId="1" applyNumberFormat="1" applyFont="1" applyFill="1"/>
    <xf numFmtId="168" fontId="8" fillId="0" borderId="0" xfId="1" applyNumberFormat="1" applyFont="1"/>
    <xf numFmtId="168" fontId="8" fillId="0" borderId="0" xfId="1" applyNumberFormat="1" applyFont="1" applyAlignment="1">
      <alignment horizontal="right"/>
    </xf>
    <xf numFmtId="168" fontId="19" fillId="0" borderId="0" xfId="1" applyNumberFormat="1" applyFont="1"/>
    <xf numFmtId="7" fontId="8" fillId="0" borderId="0" xfId="4" applyNumberFormat="1" applyFont="1" applyFill="1"/>
    <xf numFmtId="43" fontId="8" fillId="0" borderId="0" xfId="1" applyFont="1" applyFill="1"/>
    <xf numFmtId="166" fontId="8" fillId="0" borderId="0" xfId="2" applyNumberFormat="1" applyFont="1" applyFill="1"/>
    <xf numFmtId="1" fontId="8" fillId="0" borderId="0" xfId="4" applyNumberFormat="1" applyFont="1" applyFill="1"/>
    <xf numFmtId="0" fontId="15" fillId="0" borderId="0" xfId="4" applyFont="1" applyFill="1"/>
    <xf numFmtId="0" fontId="18" fillId="0" borderId="0" xfId="4" applyFont="1" applyFill="1" applyAlignment="1">
      <alignment horizontal="center"/>
    </xf>
    <xf numFmtId="0" fontId="8" fillId="0" borderId="0" xfId="4" applyFont="1" applyFill="1" applyBorder="1"/>
    <xf numFmtId="1" fontId="8" fillId="0" borderId="0" xfId="0" applyNumberFormat="1" applyFont="1" applyFill="1" applyBorder="1"/>
    <xf numFmtId="168" fontId="8" fillId="0" borderId="0" xfId="1" applyNumberFormat="1" applyFont="1" applyFill="1" applyBorder="1"/>
    <xf numFmtId="1" fontId="8" fillId="0" borderId="0" xfId="0" applyNumberFormat="1" applyFont="1" applyFill="1"/>
    <xf numFmtId="0" fontId="8" fillId="0" borderId="0" xfId="0" applyNumberFormat="1" applyFont="1" applyBorder="1"/>
    <xf numFmtId="0" fontId="18" fillId="0" borderId="0" xfId="4" applyFont="1" applyFill="1" applyBorder="1" applyAlignment="1">
      <alignment horizontal="center"/>
    </xf>
    <xf numFmtId="44" fontId="0" fillId="0" borderId="0" xfId="2" applyFont="1" applyFill="1"/>
    <xf numFmtId="0" fontId="16" fillId="0" borderId="0" xfId="4" applyFont="1" applyFill="1" applyBorder="1"/>
    <xf numFmtId="0" fontId="13" fillId="0" borderId="0" xfId="4" applyFont="1" applyFill="1" applyAlignment="1">
      <alignment horizontal="center" vertical="center" wrapText="1"/>
    </xf>
    <xf numFmtId="165" fontId="14" fillId="0" borderId="0" xfId="4" applyNumberFormat="1" applyFont="1" applyFill="1" applyAlignment="1">
      <alignment horizontal="center"/>
    </xf>
    <xf numFmtId="0" fontId="15" fillId="0" borderId="0" xfId="4" applyFont="1" applyFill="1" applyBorder="1"/>
    <xf numFmtId="164" fontId="19" fillId="0" borderId="0" xfId="4" applyNumberFormat="1" applyFont="1" applyFill="1"/>
    <xf numFmtId="166" fontId="19" fillId="0" borderId="0" xfId="4" applyNumberFormat="1" applyFont="1" applyFill="1"/>
    <xf numFmtId="168" fontId="8" fillId="0" borderId="0" xfId="1" applyNumberFormat="1" applyFont="1" applyFill="1" applyAlignment="1">
      <alignment horizontal="right"/>
    </xf>
    <xf numFmtId="168" fontId="22" fillId="0" borderId="0" xfId="1" applyNumberFormat="1" applyFont="1" applyFill="1"/>
    <xf numFmtId="0" fontId="19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19" fillId="0" borderId="0" xfId="3" applyFont="1" applyFill="1" applyAlignment="1">
      <alignment horizontal="left" vertical="center"/>
    </xf>
    <xf numFmtId="0" fontId="20" fillId="0" borderId="0" xfId="4" applyFont="1" applyFill="1" applyAlignment="1">
      <alignment vertical="center"/>
    </xf>
    <xf numFmtId="0" fontId="21" fillId="0" borderId="0" xfId="4" applyFont="1" applyFill="1" applyAlignment="1">
      <alignment vertical="center"/>
    </xf>
    <xf numFmtId="164" fontId="19" fillId="0" borderId="0" xfId="4" applyNumberFormat="1" applyFont="1" applyFill="1" applyAlignment="1">
      <alignment horizontal="center" vertical="center"/>
    </xf>
    <xf numFmtId="165" fontId="19" fillId="0" borderId="0" xfId="4" applyNumberFormat="1" applyFont="1" applyFill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8" fillId="0" borderId="0" xfId="2" applyNumberFormat="1" applyFont="1" applyFill="1" applyAlignment="1">
      <alignment horizontal="fill" vertical="center"/>
    </xf>
    <xf numFmtId="168" fontId="19" fillId="0" borderId="0" xfId="7" applyNumberFormat="1" applyFont="1" applyFill="1" applyAlignment="1">
      <alignment vertical="center"/>
    </xf>
    <xf numFmtId="1" fontId="19" fillId="0" borderId="0" xfId="7" applyNumberFormat="1" applyFont="1" applyFill="1" applyAlignment="1">
      <alignment horizontal="centerContinuous" vertical="center"/>
    </xf>
    <xf numFmtId="0" fontId="19" fillId="0" borderId="0" xfId="4" applyFont="1" applyFill="1" applyAlignment="1">
      <alignment vertical="center"/>
    </xf>
    <xf numFmtId="38" fontId="8" fillId="0" borderId="0" xfId="3" applyNumberFormat="1" applyFont="1" applyFill="1" applyAlignment="1">
      <alignment vertical="center"/>
    </xf>
    <xf numFmtId="38" fontId="8" fillId="0" borderId="0" xfId="7" applyNumberFormat="1" applyFont="1" applyFill="1" applyAlignment="1">
      <alignment vertical="center"/>
    </xf>
    <xf numFmtId="38" fontId="8" fillId="0" borderId="0" xfId="4" applyNumberFormat="1" applyFont="1" applyFill="1" applyAlignment="1">
      <alignment vertical="center"/>
    </xf>
    <xf numFmtId="1" fontId="19" fillId="0" borderId="0" xfId="5" applyNumberFormat="1" applyFont="1" applyFill="1" applyAlignment="1">
      <alignment vertical="center"/>
    </xf>
    <xf numFmtId="164" fontId="8" fillId="0" borderId="0" xfId="4" applyNumberFormat="1" applyFont="1" applyFill="1" applyAlignment="1">
      <alignment vertical="center"/>
    </xf>
    <xf numFmtId="1" fontId="8" fillId="0" borderId="0" xfId="6" applyNumberFormat="1" applyFont="1" applyFill="1" applyBorder="1" applyAlignment="1">
      <alignment vertical="center"/>
    </xf>
    <xf numFmtId="1" fontId="8" fillId="0" borderId="0" xfId="5" applyNumberFormat="1" applyFont="1" applyFill="1" applyBorder="1" applyAlignment="1">
      <alignment vertical="center"/>
    </xf>
    <xf numFmtId="1" fontId="19" fillId="0" borderId="0" xfId="5" applyNumberFormat="1" applyFont="1" applyFill="1" applyBorder="1" applyAlignment="1">
      <alignment vertical="center"/>
    </xf>
    <xf numFmtId="168" fontId="8" fillId="0" borderId="0" xfId="7" applyNumberFormat="1" applyFont="1" applyFill="1" applyBorder="1" applyAlignment="1">
      <alignment vertical="center"/>
    </xf>
    <xf numFmtId="0" fontId="8" fillId="0" borderId="0" xfId="4" applyFont="1" applyAlignment="1">
      <alignment horizontal="right" vertical="center"/>
    </xf>
    <xf numFmtId="0" fontId="8" fillId="0" borderId="0" xfId="3" applyFont="1" applyFill="1" applyBorder="1" applyAlignment="1">
      <alignment vertical="center"/>
    </xf>
    <xf numFmtId="1" fontId="8" fillId="0" borderId="0" xfId="5" applyNumberFormat="1" applyFont="1" applyBorder="1" applyAlignment="1">
      <alignment vertical="center"/>
    </xf>
    <xf numFmtId="164" fontId="8" fillId="0" borderId="0" xfId="4" applyNumberFormat="1" applyFont="1" applyFill="1"/>
    <xf numFmtId="0" fontId="19" fillId="0" borderId="0" xfId="4" applyFont="1" applyFill="1"/>
    <xf numFmtId="1" fontId="8" fillId="0" borderId="0" xfId="5" applyNumberFormat="1" applyFont="1" applyFill="1" applyBorder="1" applyAlignment="1">
      <alignment vertical="center"/>
    </xf>
    <xf numFmtId="0" fontId="8" fillId="0" borderId="0" xfId="4" applyFont="1" applyFill="1"/>
    <xf numFmtId="1" fontId="8" fillId="0" borderId="0" xfId="5" applyNumberFormat="1" applyFont="1" applyFill="1" applyBorder="1"/>
    <xf numFmtId="164" fontId="8" fillId="0" borderId="0" xfId="4" applyNumberFormat="1" applyFont="1" applyFill="1"/>
    <xf numFmtId="166" fontId="0" fillId="0" borderId="0" xfId="2" applyNumberFormat="1" applyFont="1" applyFill="1"/>
    <xf numFmtId="166" fontId="19" fillId="0" borderId="0" xfId="2" applyNumberFormat="1" applyFont="1" applyFill="1"/>
    <xf numFmtId="1" fontId="8" fillId="0" borderId="0" xfId="5" applyNumberFormat="1" applyFont="1" applyFill="1" applyBorder="1" applyAlignment="1">
      <alignment vertical="center"/>
    </xf>
    <xf numFmtId="1" fontId="19" fillId="0" borderId="0" xfId="5" applyNumberFormat="1" applyFont="1" applyFill="1"/>
    <xf numFmtId="1" fontId="8" fillId="0" borderId="0" xfId="5" applyNumberFormat="1" applyFont="1" applyFill="1" applyBorder="1" applyAlignment="1">
      <alignment vertical="center"/>
    </xf>
    <xf numFmtId="0" fontId="19" fillId="0" borderId="0" xfId="4" applyFont="1" applyFill="1"/>
    <xf numFmtId="0" fontId="8" fillId="0" borderId="0" xfId="4" applyFont="1" applyFill="1"/>
    <xf numFmtId="1" fontId="8" fillId="0" borderId="0" xfId="5" applyNumberFormat="1" applyFont="1" applyFill="1" applyBorder="1"/>
    <xf numFmtId="164" fontId="8" fillId="0" borderId="0" xfId="4" applyNumberFormat="1" applyFont="1" applyFill="1"/>
    <xf numFmtId="1" fontId="19" fillId="0" borderId="0" xfId="5" applyNumberFormat="1" applyFont="1" applyFill="1" applyBorder="1"/>
    <xf numFmtId="1" fontId="8" fillId="0" borderId="0" xfId="5" applyNumberFormat="1" applyFont="1" applyFill="1" applyBorder="1" applyAlignment="1">
      <alignment vertical="center"/>
    </xf>
    <xf numFmtId="0" fontId="40" fillId="0" borderId="0" xfId="4" applyFont="1" applyFill="1" applyAlignment="1">
      <alignment vertical="center"/>
    </xf>
    <xf numFmtId="0" fontId="19" fillId="0" borderId="0" xfId="4" applyFont="1" applyFill="1"/>
    <xf numFmtId="0" fontId="8" fillId="0" borderId="0" xfId="4" applyFont="1" applyFill="1"/>
    <xf numFmtId="164" fontId="8" fillId="0" borderId="0" xfId="4" applyNumberFormat="1" applyFont="1" applyFill="1"/>
    <xf numFmtId="1" fontId="19" fillId="0" borderId="0" xfId="5" applyNumberFormat="1" applyFont="1" applyFill="1" applyBorder="1"/>
    <xf numFmtId="0" fontId="19" fillId="0" borderId="0" xfId="4" applyFont="1" applyFill="1" applyAlignment="1">
      <alignment vertical="center"/>
    </xf>
    <xf numFmtId="38" fontId="8" fillId="0" borderId="0" xfId="4" applyNumberFormat="1" applyFont="1" applyFill="1"/>
    <xf numFmtId="0" fontId="19" fillId="0" borderId="0" xfId="4" applyFont="1" applyFill="1"/>
    <xf numFmtId="0" fontId="8" fillId="0" borderId="0" xfId="4" applyFont="1" applyFill="1"/>
    <xf numFmtId="164" fontId="8" fillId="0" borderId="0" xfId="4" applyNumberFormat="1" applyFont="1" applyFill="1"/>
    <xf numFmtId="1" fontId="19" fillId="0" borderId="0" xfId="5" applyNumberFormat="1" applyFont="1" applyFill="1"/>
    <xf numFmtId="0" fontId="8" fillId="0" borderId="0" xfId="4" applyFont="1" applyFill="1" applyAlignment="1">
      <alignment vertical="center"/>
    </xf>
    <xf numFmtId="0" fontId="8" fillId="0" borderId="0" xfId="4" applyFont="1" applyFill="1" applyAlignment="1">
      <alignment vertical="center"/>
    </xf>
    <xf numFmtId="1" fontId="8" fillId="0" borderId="0" xfId="5" applyNumberFormat="1" applyFont="1" applyFill="1" applyBorder="1"/>
    <xf numFmtId="1" fontId="8" fillId="0" borderId="0" xfId="5" applyNumberFormat="1" applyFont="1" applyFill="1" applyBorder="1" applyAlignment="1">
      <alignment vertical="center"/>
    </xf>
    <xf numFmtId="1" fontId="8" fillId="0" borderId="0" xfId="5" applyNumberFormat="1" applyFont="1" applyFill="1" applyBorder="1" applyAlignment="1">
      <alignment vertical="center"/>
    </xf>
    <xf numFmtId="0" fontId="8" fillId="0" borderId="0" xfId="4" applyFont="1" applyFill="1"/>
    <xf numFmtId="1" fontId="8" fillId="0" borderId="0" xfId="5" applyNumberFormat="1" applyFont="1" applyFill="1" applyBorder="1"/>
    <xf numFmtId="1" fontId="8" fillId="0" borderId="0" xfId="5" applyNumberFormat="1" applyFont="1" applyFill="1" applyBorder="1" applyAlignment="1">
      <alignment vertical="center"/>
    </xf>
    <xf numFmtId="1" fontId="8" fillId="0" borderId="0" xfId="5" applyNumberFormat="1" applyFont="1" applyFill="1" applyBorder="1" applyAlignment="1">
      <alignment vertical="center"/>
    </xf>
    <xf numFmtId="164" fontId="8" fillId="0" borderId="0" xfId="4" applyNumberFormat="1" applyFont="1" applyFill="1"/>
    <xf numFmtId="1" fontId="8" fillId="0" borderId="0" xfId="5" applyNumberFormat="1" applyFont="1" applyFill="1" applyBorder="1"/>
    <xf numFmtId="164" fontId="8" fillId="0" borderId="0" xfId="4" applyNumberFormat="1" applyFont="1" applyFill="1"/>
    <xf numFmtId="0" fontId="19" fillId="0" borderId="0" xfId="4" applyFont="1" applyFill="1" applyAlignment="1">
      <alignment vertical="center"/>
    </xf>
    <xf numFmtId="1" fontId="8" fillId="0" borderId="0" xfId="5" applyNumberFormat="1" applyFont="1" applyFill="1" applyBorder="1"/>
    <xf numFmtId="164" fontId="8" fillId="0" borderId="0" xfId="4" applyNumberFormat="1" applyFont="1" applyFill="1"/>
    <xf numFmtId="0" fontId="19" fillId="0" borderId="0" xfId="4" applyFont="1" applyFill="1" applyAlignment="1">
      <alignment vertical="center"/>
    </xf>
    <xf numFmtId="1" fontId="8" fillId="0" borderId="0" xfId="5" applyNumberFormat="1" applyFont="1" applyFill="1" applyBorder="1" applyAlignment="1">
      <alignment vertical="center"/>
    </xf>
    <xf numFmtId="0" fontId="19" fillId="0" borderId="0" xfId="4" applyFont="1" applyFill="1" applyAlignment="1">
      <alignment vertical="center"/>
    </xf>
    <xf numFmtId="1" fontId="8" fillId="0" borderId="0" xfId="5" applyNumberFormat="1" applyFont="1" applyFill="1" applyBorder="1"/>
    <xf numFmtId="164" fontId="8" fillId="0" borderId="0" xfId="4" applyNumberFormat="1" applyFont="1" applyFill="1"/>
    <xf numFmtId="1" fontId="8" fillId="0" borderId="0" xfId="5" applyNumberFormat="1" applyFont="1" applyFill="1" applyBorder="1" applyAlignment="1">
      <alignment vertical="center"/>
    </xf>
    <xf numFmtId="0" fontId="8" fillId="0" borderId="0" xfId="4" applyFont="1" applyFill="1"/>
    <xf numFmtId="164" fontId="8" fillId="0" borderId="0" xfId="4" applyNumberFormat="1" applyFont="1" applyFill="1"/>
    <xf numFmtId="1" fontId="19" fillId="0" borderId="0" xfId="5" applyNumberFormat="1" applyFont="1" applyFill="1" applyAlignment="1">
      <alignment vertical="center"/>
    </xf>
    <xf numFmtId="1" fontId="8" fillId="0" borderId="0" xfId="5" applyNumberFormat="1" applyFont="1" applyFill="1" applyBorder="1" applyAlignment="1">
      <alignment vertical="center"/>
    </xf>
    <xf numFmtId="1" fontId="8" fillId="0" borderId="0" xfId="5" applyNumberFormat="1" applyFont="1" applyFill="1"/>
    <xf numFmtId="1" fontId="8" fillId="0" borderId="0" xfId="6" applyNumberFormat="1" applyFont="1" applyFill="1" applyBorder="1"/>
    <xf numFmtId="166" fontId="0" fillId="0" borderId="0" xfId="2" applyNumberFormat="1" applyFont="1" applyFill="1" applyBorder="1"/>
    <xf numFmtId="0" fontId="8" fillId="0" borderId="0" xfId="4" applyFont="1" applyFill="1" applyAlignment="1">
      <alignment vertical="center"/>
    </xf>
    <xf numFmtId="1" fontId="8" fillId="0" borderId="0" xfId="5" applyNumberFormat="1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168" fontId="19" fillId="0" borderId="0" xfId="7" applyNumberFormat="1" applyFont="1" applyFill="1" applyBorder="1"/>
    <xf numFmtId="1" fontId="19" fillId="0" borderId="0" xfId="4" applyNumberFormat="1" applyFont="1" applyFill="1"/>
    <xf numFmtId="43" fontId="8" fillId="0" borderId="0" xfId="4" applyNumberFormat="1" applyFont="1" applyFill="1"/>
    <xf numFmtId="0" fontId="8" fillId="0" borderId="0" xfId="4" applyFont="1" applyFill="1"/>
    <xf numFmtId="0" fontId="8" fillId="0" borderId="0" xfId="4" applyFont="1"/>
    <xf numFmtId="0" fontId="8" fillId="0" borderId="0" xfId="4" applyFont="1" applyBorder="1"/>
    <xf numFmtId="1" fontId="8" fillId="0" borderId="0" xfId="5" applyNumberFormat="1" applyFont="1" applyFill="1" applyBorder="1"/>
    <xf numFmtId="166" fontId="19" fillId="0" borderId="0" xfId="2" applyNumberFormat="1" applyFont="1" applyFill="1"/>
    <xf numFmtId="166" fontId="0" fillId="0" borderId="0" xfId="2" applyNumberFormat="1" applyFont="1" applyFill="1"/>
    <xf numFmtId="167" fontId="0" fillId="0" borderId="0" xfId="2" applyNumberFormat="1" applyFont="1" applyFill="1" applyBorder="1"/>
    <xf numFmtId="168" fontId="8" fillId="0" borderId="0" xfId="7" applyNumberFormat="1" applyFont="1" applyFill="1" applyBorder="1"/>
    <xf numFmtId="166" fontId="8" fillId="0" borderId="0" xfId="2" applyNumberFormat="1" applyFont="1" applyFill="1"/>
    <xf numFmtId="1" fontId="8" fillId="0" borderId="0" xfId="4" applyNumberFormat="1" applyFont="1" applyFill="1"/>
    <xf numFmtId="1" fontId="8" fillId="0" borderId="0" xfId="5" applyNumberFormat="1" applyFont="1" applyFill="1" applyBorder="1" applyAlignment="1">
      <alignment vertical="center"/>
    </xf>
    <xf numFmtId="0" fontId="0" fillId="0" borderId="0" xfId="0"/>
    <xf numFmtId="38" fontId="8" fillId="0" borderId="0" xfId="4" applyNumberFormat="1" applyFont="1" applyFill="1"/>
    <xf numFmtId="1" fontId="19" fillId="0" borderId="0" xfId="5" applyNumberFormat="1" applyFont="1" applyFill="1"/>
    <xf numFmtId="164" fontId="8" fillId="0" borderId="0" xfId="4" applyNumberFormat="1" applyFont="1" applyFill="1"/>
    <xf numFmtId="43" fontId="8" fillId="0" borderId="0" xfId="90" applyFont="1" applyFill="1"/>
    <xf numFmtId="1" fontId="19" fillId="0" borderId="0" xfId="5" applyNumberFormat="1" applyFont="1" applyFill="1" applyBorder="1"/>
    <xf numFmtId="0" fontId="19" fillId="0" borderId="0" xfId="4" applyFont="1" applyFill="1"/>
    <xf numFmtId="0" fontId="31" fillId="0" borderId="0" xfId="0" applyFont="1" applyFill="1"/>
    <xf numFmtId="0" fontId="8" fillId="0" borderId="0" xfId="30"/>
    <xf numFmtId="41" fontId="8" fillId="0" borderId="0" xfId="30" applyNumberFormat="1"/>
    <xf numFmtId="165" fontId="8" fillId="0" borderId="0" xfId="4" applyNumberFormat="1" applyFont="1" applyAlignment="1">
      <alignment horizontal="center"/>
    </xf>
    <xf numFmtId="0" fontId="0" fillId="0" borderId="0" xfId="0" applyNumberFormat="1" applyFont="1" applyFill="1" applyBorder="1"/>
    <xf numFmtId="174" fontId="8" fillId="0" borderId="0" xfId="4" applyNumberFormat="1" applyFont="1" applyFill="1" applyAlignment="1">
      <alignment vertical="center"/>
    </xf>
    <xf numFmtId="41" fontId="8" fillId="0" borderId="0" xfId="1" applyNumberFormat="1" applyFont="1" applyFill="1" applyBorder="1"/>
    <xf numFmtId="41" fontId="8" fillId="0" borderId="0" xfId="2" applyNumberFormat="1" applyFont="1" applyFill="1"/>
    <xf numFmtId="41" fontId="0" fillId="0" borderId="0" xfId="2" applyNumberFormat="1" applyFont="1" applyFill="1"/>
    <xf numFmtId="42" fontId="8" fillId="0" borderId="0" xfId="2" applyNumberFormat="1" applyFont="1" applyFill="1"/>
    <xf numFmtId="42" fontId="0" fillId="0" borderId="0" xfId="2" applyNumberFormat="1" applyFont="1" applyFill="1"/>
    <xf numFmtId="41" fontId="19" fillId="0" borderId="0" xfId="2" applyNumberFormat="1" applyFont="1" applyFill="1"/>
    <xf numFmtId="41" fontId="19" fillId="0" borderId="0" xfId="4" applyNumberFormat="1" applyFont="1"/>
    <xf numFmtId="41" fontId="8" fillId="0" borderId="0" xfId="4" applyNumberFormat="1" applyFont="1" applyBorder="1"/>
    <xf numFmtId="41" fontId="8" fillId="0" borderId="0" xfId="2" applyNumberFormat="1" applyFont="1"/>
    <xf numFmtId="41" fontId="8" fillId="0" borderId="0" xfId="1" applyNumberFormat="1" applyFont="1" applyBorder="1"/>
    <xf numFmtId="41" fontId="8" fillId="0" borderId="0" xfId="1" applyNumberFormat="1" applyFont="1" applyFill="1"/>
    <xf numFmtId="41" fontId="8" fillId="0" borderId="0" xfId="1" applyNumberFormat="1" applyFont="1"/>
    <xf numFmtId="41" fontId="19" fillId="0" borderId="0" xfId="90" applyNumberFormat="1" applyFont="1" applyFill="1"/>
    <xf numFmtId="41" fontId="8" fillId="0" borderId="0" xfId="90" applyNumberFormat="1" applyFont="1" applyFill="1"/>
    <xf numFmtId="41" fontId="8" fillId="0" borderId="0" xfId="1" applyNumberFormat="1" applyFont="1" applyBorder="1" applyAlignment="1">
      <alignment horizontal="right"/>
    </xf>
    <xf numFmtId="41" fontId="19" fillId="0" borderId="0" xfId="1" applyNumberFormat="1" applyFont="1" applyFill="1"/>
    <xf numFmtId="42" fontId="8" fillId="0" borderId="0" xfId="4" applyNumberFormat="1" applyFont="1" applyAlignment="1">
      <alignment vertical="center"/>
    </xf>
    <xf numFmtId="41" fontId="0" fillId="0" borderId="0" xfId="1" applyNumberFormat="1" applyFont="1" applyFill="1"/>
    <xf numFmtId="41" fontId="22" fillId="0" borderId="0" xfId="1" applyNumberFormat="1" applyFont="1" applyFill="1"/>
    <xf numFmtId="42" fontId="8" fillId="0" borderId="0" xfId="2" applyNumberFormat="1" applyFont="1" applyFill="1" applyAlignment="1">
      <alignment vertical="center"/>
    </xf>
    <xf numFmtId="41" fontId="8" fillId="0" borderId="0" xfId="1" applyNumberFormat="1" applyFont="1" applyFill="1" applyAlignment="1">
      <alignment vertical="center"/>
    </xf>
    <xf numFmtId="41" fontId="8" fillId="0" borderId="0" xfId="2" applyNumberFormat="1" applyFont="1" applyFill="1" applyAlignment="1">
      <alignment horizontal="fill" vertical="center"/>
    </xf>
    <xf numFmtId="42" fontId="8" fillId="0" borderId="0" xfId="1" applyNumberFormat="1" applyFont="1" applyFill="1" applyAlignment="1">
      <alignment vertical="center"/>
    </xf>
    <xf numFmtId="42" fontId="19" fillId="0" borderId="0" xfId="2" applyNumberFormat="1" applyFont="1" applyFill="1" applyAlignment="1">
      <alignment vertical="center"/>
    </xf>
    <xf numFmtId="41" fontId="8" fillId="0" borderId="0" xfId="4" applyNumberFormat="1" applyFont="1" applyAlignment="1">
      <alignment vertical="center"/>
    </xf>
    <xf numFmtId="41" fontId="8" fillId="0" borderId="0" xfId="4" applyNumberFormat="1" applyFont="1" applyFill="1" applyAlignment="1">
      <alignment vertical="center"/>
    </xf>
    <xf numFmtId="41" fontId="8" fillId="0" borderId="0" xfId="3" applyNumberFormat="1" applyFont="1" applyFill="1" applyAlignment="1">
      <alignment vertical="center"/>
    </xf>
    <xf numFmtId="41" fontId="8" fillId="0" borderId="0" xfId="2" applyNumberFormat="1" applyFont="1" applyFill="1" applyAlignment="1">
      <alignment vertical="center"/>
    </xf>
    <xf numFmtId="175" fontId="40" fillId="0" borderId="0" xfId="2" applyNumberFormat="1" applyFont="1" applyFill="1" applyAlignment="1">
      <alignment vertical="center"/>
    </xf>
    <xf numFmtId="43" fontId="8" fillId="0" borderId="0" xfId="1" applyFont="1" applyAlignment="1">
      <alignment vertical="center"/>
    </xf>
    <xf numFmtId="174" fontId="8" fillId="0" borderId="0" xfId="1" applyNumberFormat="1" applyFont="1" applyAlignment="1">
      <alignment vertical="center"/>
    </xf>
    <xf numFmtId="0" fontId="19" fillId="0" borderId="0" xfId="4" applyFont="1" applyFill="1" applyAlignment="1">
      <alignment horizontal="centerContinuous" vertical="center"/>
    </xf>
    <xf numFmtId="38" fontId="19" fillId="0" borderId="0" xfId="3" applyNumberFormat="1" applyFont="1" applyFill="1" applyAlignment="1">
      <alignment horizontal="centerContinuous" vertical="center"/>
    </xf>
    <xf numFmtId="41" fontId="19" fillId="0" borderId="0" xfId="4" applyNumberFormat="1" applyFont="1" applyFill="1" applyAlignment="1">
      <alignment vertical="center"/>
    </xf>
    <xf numFmtId="41" fontId="8" fillId="0" borderId="0" xfId="7" applyNumberFormat="1" applyFont="1" applyFill="1" applyAlignment="1">
      <alignment vertical="center"/>
    </xf>
    <xf numFmtId="41" fontId="19" fillId="0" borderId="0" xfId="7" applyNumberFormat="1" applyFont="1" applyFill="1" applyAlignment="1">
      <alignment vertical="center"/>
    </xf>
    <xf numFmtId="41" fontId="19" fillId="0" borderId="0" xfId="3" applyNumberFormat="1" applyFont="1" applyFill="1" applyAlignment="1">
      <alignment vertical="center"/>
    </xf>
    <xf numFmtId="0" fontId="19" fillId="0" borderId="0" xfId="4" applyNumberFormat="1" applyFont="1" applyAlignment="1">
      <alignment horizontal="right" vertical="center"/>
    </xf>
    <xf numFmtId="0" fontId="31" fillId="0" borderId="0" xfId="2" applyNumberFormat="1" applyFont="1" applyFill="1" applyAlignment="1">
      <alignment horizontal="fill" vertical="center"/>
    </xf>
    <xf numFmtId="0" fontId="55" fillId="0" borderId="0" xfId="4" applyFont="1" applyAlignment="1">
      <alignment horizontal="fill" vertical="center"/>
    </xf>
    <xf numFmtId="42" fontId="19" fillId="0" borderId="0" xfId="2" applyNumberFormat="1" applyFont="1" applyFill="1"/>
    <xf numFmtId="177" fontId="8" fillId="0" borderId="0" xfId="1" applyNumberFormat="1" applyFont="1"/>
    <xf numFmtId="42" fontId="19" fillId="0" borderId="1" xfId="2" applyNumberFormat="1" applyFont="1" applyFill="1" applyBorder="1"/>
    <xf numFmtId="41" fontId="19" fillId="0" borderId="0" xfId="1" applyNumberFormat="1" applyFont="1"/>
    <xf numFmtId="43" fontId="8" fillId="0" borderId="0" xfId="30" applyNumberFormat="1"/>
    <xf numFmtId="0" fontId="56" fillId="0" borderId="0" xfId="4" applyFont="1"/>
    <xf numFmtId="1" fontId="56" fillId="0" borderId="0" xfId="5" applyNumberFormat="1" applyFont="1" applyBorder="1"/>
    <xf numFmtId="0" fontId="56" fillId="0" borderId="0" xfId="4" applyFont="1" applyAlignment="1">
      <alignment horizontal="right"/>
    </xf>
    <xf numFmtId="168" fontId="57" fillId="0" borderId="0" xfId="1" applyNumberFormat="1" applyFont="1" applyFill="1"/>
    <xf numFmtId="168" fontId="56" fillId="0" borderId="0" xfId="1" applyNumberFormat="1" applyFont="1"/>
    <xf numFmtId="0" fontId="56" fillId="0" borderId="0" xfId="4" applyFont="1" applyFill="1"/>
    <xf numFmtId="1" fontId="56" fillId="0" borderId="0" xfId="5" applyNumberFormat="1" applyFont="1" applyFill="1" applyBorder="1"/>
    <xf numFmtId="166" fontId="56" fillId="0" borderId="0" xfId="4" applyNumberFormat="1" applyFont="1" applyFill="1" applyAlignment="1">
      <alignment horizontal="right"/>
    </xf>
    <xf numFmtId="166" fontId="56" fillId="0" borderId="0" xfId="4" applyNumberFormat="1" applyFont="1" applyFill="1"/>
    <xf numFmtId="166" fontId="56" fillId="0" borderId="0" xfId="2" applyNumberFormat="1" applyFont="1" applyFill="1"/>
    <xf numFmtId="0" fontId="58" fillId="0" borderId="0" xfId="0" applyFont="1" applyFill="1"/>
    <xf numFmtId="168" fontId="56" fillId="0" borderId="0" xfId="1" applyNumberFormat="1" applyFont="1" applyBorder="1"/>
    <xf numFmtId="1" fontId="56" fillId="0" borderId="0" xfId="4" applyNumberFormat="1" applyFont="1"/>
    <xf numFmtId="0" fontId="8" fillId="0" borderId="0" xfId="4" applyFont="1" applyFill="1"/>
    <xf numFmtId="38" fontId="8" fillId="0" borderId="0" xfId="4" applyNumberFormat="1" applyFont="1" applyFill="1"/>
    <xf numFmtId="1" fontId="8" fillId="0" borderId="0" xfId="5" applyNumberFormat="1" applyFont="1" applyFill="1"/>
    <xf numFmtId="164" fontId="8" fillId="0" borderId="0" xfId="4" applyNumberFormat="1" applyFont="1" applyFill="1"/>
    <xf numFmtId="0" fontId="8" fillId="0" borderId="0" xfId="4" applyFont="1" applyAlignment="1">
      <alignment vertical="center"/>
    </xf>
    <xf numFmtId="0" fontId="8" fillId="0" borderId="0" xfId="4" applyFont="1" applyFill="1" applyAlignment="1">
      <alignment vertical="center"/>
    </xf>
    <xf numFmtId="0" fontId="8" fillId="0" borderId="0" xfId="3"/>
    <xf numFmtId="0" fontId="8" fillId="0" borderId="0" xfId="3" applyBorder="1"/>
    <xf numFmtId="164" fontId="8" fillId="0" borderId="0" xfId="4" applyNumberFormat="1" applyFont="1" applyFill="1"/>
    <xf numFmtId="0" fontId="8" fillId="0" borderId="0" xfId="4" applyFont="1" applyAlignment="1">
      <alignment vertical="center"/>
    </xf>
    <xf numFmtId="0" fontId="8" fillId="0" borderId="0" xfId="4" applyFont="1" applyFill="1" applyAlignment="1">
      <alignment vertical="center"/>
    </xf>
    <xf numFmtId="165" fontId="19" fillId="0" borderId="0" xfId="4" applyNumberFormat="1" applyFont="1" applyFill="1" applyAlignment="1">
      <alignment horizontal="center" vertical="center"/>
    </xf>
    <xf numFmtId="164" fontId="8" fillId="0" borderId="0" xfId="4" applyNumberFormat="1" applyFont="1" applyFill="1"/>
    <xf numFmtId="0" fontId="8" fillId="0" borderId="0" xfId="4" applyFont="1" applyAlignment="1">
      <alignment vertical="center"/>
    </xf>
    <xf numFmtId="0" fontId="8" fillId="0" borderId="0" xfId="4" applyFont="1" applyFill="1" applyAlignment="1">
      <alignment vertical="center"/>
    </xf>
    <xf numFmtId="0" fontId="8" fillId="0" borderId="0" xfId="4" applyFont="1" applyFill="1"/>
    <xf numFmtId="164" fontId="8" fillId="0" borderId="0" xfId="4" applyNumberFormat="1" applyFont="1" applyFill="1"/>
    <xf numFmtId="0" fontId="61" fillId="0" borderId="0" xfId="32" applyFont="1"/>
    <xf numFmtId="0" fontId="0" fillId="0" borderId="0" xfId="153" applyFont="1"/>
    <xf numFmtId="178" fontId="19" fillId="0" borderId="0" xfId="153" applyNumberFormat="1" applyFont="1" applyAlignment="1">
      <alignment horizontal="left"/>
    </xf>
    <xf numFmtId="0" fontId="32" fillId="0" borderId="0" xfId="153" applyFont="1"/>
    <xf numFmtId="0" fontId="19" fillId="0" borderId="0" xfId="153" applyFont="1"/>
    <xf numFmtId="0" fontId="19" fillId="36" borderId="11" xfId="153" applyFont="1" applyFill="1" applyBorder="1" applyAlignment="1">
      <alignment horizontal="left" vertical="center"/>
    </xf>
    <xf numFmtId="0" fontId="0" fillId="36" borderId="10" xfId="153" applyFont="1" applyFill="1" applyBorder="1" applyAlignment="1">
      <alignment horizontal="left" vertical="center"/>
    </xf>
    <xf numFmtId="0" fontId="0" fillId="36" borderId="12" xfId="153" applyFont="1" applyFill="1" applyBorder="1" applyAlignment="1">
      <alignment horizontal="left" vertical="center"/>
    </xf>
    <xf numFmtId="0" fontId="32" fillId="37" borderId="11" xfId="153" applyFont="1" applyFill="1" applyBorder="1"/>
    <xf numFmtId="0" fontId="32" fillId="37" borderId="10" xfId="153" applyFont="1" applyFill="1" applyBorder="1"/>
    <xf numFmtId="0" fontId="0" fillId="37" borderId="10" xfId="153" applyFont="1" applyFill="1" applyBorder="1"/>
    <xf numFmtId="0" fontId="0" fillId="37" borderId="12" xfId="153" applyFont="1" applyFill="1" applyBorder="1"/>
    <xf numFmtId="0" fontId="32" fillId="0" borderId="0" xfId="153" applyFont="1" applyAlignment="1">
      <alignment horizontal="center" vertical="center"/>
    </xf>
    <xf numFmtId="0" fontId="19" fillId="37" borderId="13" xfId="153" applyFont="1" applyFill="1" applyBorder="1"/>
    <xf numFmtId="179" fontId="32" fillId="37" borderId="0" xfId="154" applyNumberFormat="1" applyFont="1" applyFill="1" applyBorder="1" applyAlignment="1"/>
    <xf numFmtId="0" fontId="0" fillId="37" borderId="0" xfId="153" applyFont="1" applyFill="1"/>
    <xf numFmtId="0" fontId="0" fillId="37" borderId="14" xfId="153" applyFont="1" applyFill="1" applyBorder="1"/>
    <xf numFmtId="0" fontId="32" fillId="37" borderId="15" xfId="153" applyFont="1" applyFill="1" applyBorder="1" applyAlignment="1">
      <alignment horizontal="center"/>
    </xf>
    <xf numFmtId="0" fontId="32" fillId="37" borderId="16" xfId="153" applyFont="1" applyFill="1" applyBorder="1" applyAlignment="1">
      <alignment horizontal="center"/>
    </xf>
    <xf numFmtId="0" fontId="32" fillId="37" borderId="13" xfId="153" applyFont="1" applyFill="1" applyBorder="1" applyAlignment="1">
      <alignment horizontal="center"/>
    </xf>
    <xf numFmtId="179" fontId="32" fillId="37" borderId="0" xfId="153" applyNumberFormat="1" applyFont="1" applyFill="1"/>
    <xf numFmtId="0" fontId="62" fillId="37" borderId="15" xfId="153" applyFont="1" applyFill="1" applyBorder="1"/>
    <xf numFmtId="0" fontId="0" fillId="37" borderId="16" xfId="153" applyFont="1" applyFill="1" applyBorder="1"/>
    <xf numFmtId="0" fontId="0" fillId="37" borderId="17" xfId="153" applyFont="1" applyFill="1" applyBorder="1"/>
    <xf numFmtId="0" fontId="19" fillId="36" borderId="18" xfId="153" applyFont="1" applyFill="1" applyBorder="1" applyAlignment="1">
      <alignment horizontal="left" vertical="center"/>
    </xf>
    <xf numFmtId="0" fontId="0" fillId="36" borderId="19" xfId="153" applyFont="1" applyFill="1" applyBorder="1" applyAlignment="1">
      <alignment horizontal="left" vertical="center"/>
    </xf>
    <xf numFmtId="0" fontId="0" fillId="36" borderId="20" xfId="153" applyFont="1" applyFill="1" applyBorder="1" applyAlignment="1">
      <alignment horizontal="left" vertical="center"/>
    </xf>
    <xf numFmtId="0" fontId="0" fillId="37" borderId="13" xfId="153" applyFont="1" applyFill="1" applyBorder="1"/>
    <xf numFmtId="0" fontId="0" fillId="37" borderId="0" xfId="153" quotePrefix="1" applyFont="1" applyFill="1" applyAlignment="1">
      <alignment horizontal="center"/>
    </xf>
    <xf numFmtId="0" fontId="0" fillId="37" borderId="13" xfId="153" applyFont="1" applyFill="1" applyBorder="1" applyAlignment="1">
      <alignment horizontal="right"/>
    </xf>
    <xf numFmtId="0" fontId="0" fillId="37" borderId="0" xfId="153" applyFont="1" applyFill="1" applyAlignment="1">
      <alignment horizontal="center"/>
    </xf>
    <xf numFmtId="0" fontId="0" fillId="37" borderId="15" xfId="153" applyFont="1" applyFill="1" applyBorder="1" applyAlignment="1">
      <alignment horizontal="center"/>
    </xf>
    <xf numFmtId="0" fontId="0" fillId="37" borderId="16" xfId="153" applyFont="1" applyFill="1" applyBorder="1" applyAlignment="1">
      <alignment horizontal="center"/>
    </xf>
    <xf numFmtId="17" fontId="0" fillId="37" borderId="13" xfId="153" quotePrefix="1" applyNumberFormat="1" applyFont="1" applyFill="1" applyBorder="1" applyAlignment="1">
      <alignment horizontal="center"/>
    </xf>
    <xf numFmtId="168" fontId="0" fillId="37" borderId="0" xfId="155" applyNumberFormat="1" applyFont="1" applyFill="1" applyBorder="1" applyAlignment="1">
      <alignment horizontal="center"/>
    </xf>
    <xf numFmtId="41" fontId="0" fillId="37" borderId="0" xfId="156" applyNumberFormat="1" applyFont="1" applyFill="1" applyBorder="1"/>
    <xf numFmtId="41" fontId="0" fillId="37" borderId="0" xfId="153" applyNumberFormat="1" applyFont="1" applyFill="1"/>
    <xf numFmtId="41" fontId="0" fillId="0" borderId="0" xfId="153" applyNumberFormat="1" applyFont="1"/>
    <xf numFmtId="41" fontId="0" fillId="37" borderId="16" xfId="156" applyNumberFormat="1" applyFont="1" applyFill="1" applyBorder="1"/>
    <xf numFmtId="0" fontId="0" fillId="37" borderId="13" xfId="153" applyFont="1" applyFill="1" applyBorder="1" applyAlignment="1">
      <alignment horizontal="center"/>
    </xf>
    <xf numFmtId="41" fontId="0" fillId="37" borderId="10" xfId="156" applyNumberFormat="1" applyFont="1" applyFill="1" applyBorder="1"/>
    <xf numFmtId="168" fontId="0" fillId="37" borderId="0" xfId="156" applyNumberFormat="1" applyFont="1" applyFill="1" applyBorder="1"/>
    <xf numFmtId="0" fontId="32" fillId="37" borderId="0" xfId="153" applyFont="1" applyFill="1"/>
    <xf numFmtId="0" fontId="0" fillId="37" borderId="0" xfId="153" applyFont="1" applyFill="1" applyAlignment="1">
      <alignment horizontal="right"/>
    </xf>
    <xf numFmtId="17" fontId="0" fillId="37" borderId="13" xfId="153" applyNumberFormat="1" applyFont="1" applyFill="1" applyBorder="1" applyAlignment="1">
      <alignment horizontal="center"/>
    </xf>
    <xf numFmtId="0" fontId="32" fillId="37" borderId="16" xfId="153" applyFont="1" applyFill="1" applyBorder="1"/>
    <xf numFmtId="9" fontId="0" fillId="37" borderId="0" xfId="153" applyNumberFormat="1" applyFont="1" applyFill="1"/>
    <xf numFmtId="0" fontId="61" fillId="37" borderId="15" xfId="153" applyFont="1" applyFill="1" applyBorder="1" applyAlignment="1">
      <alignment horizontal="center"/>
    </xf>
    <xf numFmtId="179" fontId="32" fillId="37" borderId="16" xfId="154" applyNumberFormat="1" applyFont="1" applyFill="1" applyBorder="1"/>
    <xf numFmtId="0" fontId="19" fillId="0" borderId="0" xfId="153" applyFont="1" applyAlignment="1">
      <alignment horizontal="center"/>
    </xf>
    <xf numFmtId="179" fontId="32" fillId="0" borderId="0" xfId="154" applyNumberFormat="1" applyFont="1" applyFill="1"/>
    <xf numFmtId="179" fontId="32" fillId="0" borderId="0" xfId="154" applyNumberFormat="1" applyFont="1"/>
    <xf numFmtId="179" fontId="32" fillId="0" borderId="0" xfId="154" applyNumberFormat="1" applyFont="1" applyBorder="1"/>
    <xf numFmtId="179" fontId="0" fillId="0" borderId="0" xfId="154" applyNumberFormat="1" applyFont="1"/>
    <xf numFmtId="179" fontId="19" fillId="0" borderId="0" xfId="154" applyNumberFormat="1" applyFont="1"/>
    <xf numFmtId="0" fontId="0" fillId="36" borderId="10" xfId="0" applyFill="1" applyBorder="1" applyAlignment="1">
      <alignment horizontal="left" vertical="center"/>
    </xf>
    <xf numFmtId="0" fontId="0" fillId="37" borderId="11" xfId="153" applyFont="1" applyFill="1" applyBorder="1"/>
    <xf numFmtId="0" fontId="32" fillId="37" borderId="13" xfId="0" applyFont="1" applyFill="1" applyBorder="1" applyAlignment="1">
      <alignment horizontal="center" vertical="center"/>
    </xf>
    <xf numFmtId="0" fontId="19" fillId="37" borderId="0" xfId="153" applyFont="1" applyFill="1"/>
    <xf numFmtId="0" fontId="32" fillId="37" borderId="0" xfId="153" applyFont="1" applyFill="1" applyAlignment="1">
      <alignment horizontal="center"/>
    </xf>
    <xf numFmtId="0" fontId="0" fillId="37" borderId="15" xfId="153" applyFont="1" applyFill="1" applyBorder="1"/>
    <xf numFmtId="0" fontId="62" fillId="37" borderId="16" xfId="153" applyFont="1" applyFill="1" applyBorder="1"/>
    <xf numFmtId="0" fontId="0" fillId="36" borderId="19" xfId="0" applyFill="1" applyBorder="1" applyAlignment="1">
      <alignment horizontal="left" vertical="center"/>
    </xf>
    <xf numFmtId="0" fontId="0" fillId="37" borderId="10" xfId="153" applyFont="1" applyFill="1" applyBorder="1" applyAlignment="1">
      <alignment horizontal="center"/>
    </xf>
    <xf numFmtId="10" fontId="0" fillId="37" borderId="0" xfId="20" applyNumberFormat="1" applyFont="1" applyFill="1" applyBorder="1"/>
    <xf numFmtId="17" fontId="0" fillId="37" borderId="0" xfId="153" applyNumberFormat="1" applyFont="1" applyFill="1" applyAlignment="1">
      <alignment horizontal="center"/>
    </xf>
    <xf numFmtId="0" fontId="0" fillId="37" borderId="0" xfId="156" applyNumberFormat="1" applyFont="1" applyFill="1" applyBorder="1" applyAlignment="1">
      <alignment horizontal="center"/>
    </xf>
    <xf numFmtId="0" fontId="32" fillId="37" borderId="15" xfId="0" applyFont="1" applyFill="1" applyBorder="1" applyAlignment="1">
      <alignment horizontal="center" vertical="center"/>
    </xf>
    <xf numFmtId="0" fontId="61" fillId="37" borderId="16" xfId="153" applyFont="1" applyFill="1" applyBorder="1" applyAlignment="1">
      <alignment horizontal="center"/>
    </xf>
    <xf numFmtId="179" fontId="32" fillId="37" borderId="16" xfId="153" applyNumberFormat="1" applyFont="1" applyFill="1" applyBorder="1"/>
    <xf numFmtId="17" fontId="0" fillId="37" borderId="0" xfId="153" quotePrefix="1" applyNumberFormat="1" applyFont="1" applyFill="1" applyBorder="1" applyAlignment="1">
      <alignment horizontal="center"/>
    </xf>
    <xf numFmtId="17" fontId="0" fillId="37" borderId="15" xfId="153" quotePrefix="1" applyNumberFormat="1" applyFont="1" applyFill="1" applyBorder="1" applyAlignment="1">
      <alignment horizontal="center"/>
    </xf>
    <xf numFmtId="179" fontId="0" fillId="0" borderId="0" xfId="153" applyNumberFormat="1" applyFont="1"/>
    <xf numFmtId="10" fontId="8" fillId="0" borderId="0" xfId="20" applyNumberFormat="1" applyFont="1" applyFill="1"/>
    <xf numFmtId="179" fontId="8" fillId="0" borderId="0" xfId="20" applyNumberFormat="1" applyFont="1" applyFill="1"/>
    <xf numFmtId="38" fontId="8" fillId="0" borderId="0" xfId="4" applyNumberFormat="1" applyFont="1" applyFill="1" applyAlignment="1">
      <alignment horizontal="center"/>
    </xf>
    <xf numFmtId="42" fontId="19" fillId="0" borderId="0" xfId="2" applyNumberFormat="1" applyFont="1" applyFill="1" applyBorder="1"/>
    <xf numFmtId="44" fontId="8" fillId="0" borderId="0" xfId="1" applyNumberFormat="1" applyFont="1" applyFill="1"/>
    <xf numFmtId="0" fontId="19" fillId="0" borderId="0" xfId="30" applyFont="1"/>
    <xf numFmtId="0" fontId="8" fillId="0" borderId="0" xfId="30" applyAlignment="1">
      <alignment horizontal="center"/>
    </xf>
    <xf numFmtId="1" fontId="8" fillId="0" borderId="0" xfId="5" applyNumberFormat="1" applyFont="1" applyAlignment="1">
      <alignment vertical="center"/>
    </xf>
    <xf numFmtId="1" fontId="28" fillId="0" borderId="0" xfId="5" applyNumberFormat="1" applyFont="1" applyFill="1" applyBorder="1" applyAlignment="1">
      <alignment vertical="center"/>
    </xf>
    <xf numFmtId="44" fontId="8" fillId="0" borderId="0" xfId="2" applyFont="1" applyAlignment="1">
      <alignment vertical="center"/>
    </xf>
    <xf numFmtId="1" fontId="19" fillId="38" borderId="0" xfId="5" applyNumberFormat="1" applyFont="1" applyFill="1" applyBorder="1"/>
    <xf numFmtId="0" fontId="8" fillId="38" borderId="0" xfId="4" applyFont="1" applyFill="1"/>
    <xf numFmtId="0" fontId="19" fillId="38" borderId="0" xfId="4" applyFont="1" applyFill="1"/>
    <xf numFmtId="43" fontId="8" fillId="38" borderId="0" xfId="1" applyFont="1" applyFill="1"/>
    <xf numFmtId="41" fontId="19" fillId="38" borderId="0" xfId="1" applyNumberFormat="1" applyFont="1" applyFill="1"/>
    <xf numFmtId="0" fontId="16" fillId="38" borderId="0" xfId="4" applyFont="1" applyFill="1" applyBorder="1"/>
    <xf numFmtId="17" fontId="0" fillId="37" borderId="15" xfId="153" applyNumberFormat="1" applyFont="1" applyFill="1" applyBorder="1" applyAlignment="1">
      <alignment horizontal="center"/>
    </xf>
    <xf numFmtId="17" fontId="0" fillId="37" borderId="16" xfId="153" quotePrefix="1" applyNumberFormat="1" applyFont="1" applyFill="1" applyBorder="1" applyAlignment="1">
      <alignment horizontal="center"/>
    </xf>
    <xf numFmtId="0" fontId="0" fillId="37" borderId="0" xfId="153" applyFont="1" applyFill="1" applyBorder="1" applyAlignment="1">
      <alignment horizontal="center"/>
    </xf>
    <xf numFmtId="6" fontId="8" fillId="0" borderId="0" xfId="30" applyNumberFormat="1"/>
    <xf numFmtId="0" fontId="8" fillId="0" borderId="16" xfId="30" applyBorder="1"/>
    <xf numFmtId="6" fontId="8" fillId="0" borderId="16" xfId="30" applyNumberFormat="1" applyBorder="1"/>
    <xf numFmtId="0" fontId="19" fillId="0" borderId="0" xfId="30" applyFont="1" applyAlignment="1">
      <alignment horizontal="left"/>
    </xf>
    <xf numFmtId="0" fontId="63" fillId="0" borderId="0" xfId="30" applyFont="1"/>
    <xf numFmtId="165" fontId="19" fillId="0" borderId="0" xfId="4" applyNumberFormat="1" applyFont="1" applyAlignment="1">
      <alignment horizontal="center"/>
    </xf>
    <xf numFmtId="41" fontId="8" fillId="0" borderId="16" xfId="30" applyNumberFormat="1" applyBorder="1"/>
    <xf numFmtId="0" fontId="19" fillId="0" borderId="0" xfId="4" applyFont="1" applyFill="1" applyAlignment="1">
      <alignment horizontal="center"/>
    </xf>
    <xf numFmtId="38" fontId="19" fillId="0" borderId="0" xfId="3" applyNumberFormat="1" applyFont="1" applyAlignment="1">
      <alignment horizontal="center" vertical="center"/>
    </xf>
    <xf numFmtId="1" fontId="19" fillId="0" borderId="0" xfId="7" applyNumberFormat="1" applyFont="1" applyFill="1" applyAlignment="1">
      <alignment horizontal="center" vertical="center"/>
    </xf>
  </cellXfs>
  <cellStyles count="157">
    <cellStyle name="Accent1 - 20%" xfId="38" xr:uid="{00000000-0005-0000-0000-000000000000}"/>
    <cellStyle name="Accent1 - 40%" xfId="39" xr:uid="{00000000-0005-0000-0000-000001000000}"/>
    <cellStyle name="Accent1 - 60%" xfId="40" xr:uid="{00000000-0005-0000-0000-000002000000}"/>
    <cellStyle name="Accent2 - 20%" xfId="41" xr:uid="{00000000-0005-0000-0000-000003000000}"/>
    <cellStyle name="Accent2 - 40%" xfId="42" xr:uid="{00000000-0005-0000-0000-000004000000}"/>
    <cellStyle name="Accent2 - 60%" xfId="43" xr:uid="{00000000-0005-0000-0000-000005000000}"/>
    <cellStyle name="Accent3 - 20%" xfId="44" xr:uid="{00000000-0005-0000-0000-000006000000}"/>
    <cellStyle name="Accent3 - 40%" xfId="45" xr:uid="{00000000-0005-0000-0000-000007000000}"/>
    <cellStyle name="Accent3 - 60%" xfId="46" xr:uid="{00000000-0005-0000-0000-000008000000}"/>
    <cellStyle name="Accent4 - 20%" xfId="47" xr:uid="{00000000-0005-0000-0000-000009000000}"/>
    <cellStyle name="Accent4 - 40%" xfId="48" xr:uid="{00000000-0005-0000-0000-00000A000000}"/>
    <cellStyle name="Accent4 - 60%" xfId="49" xr:uid="{00000000-0005-0000-0000-00000B000000}"/>
    <cellStyle name="Accent5 - 20%" xfId="50" xr:uid="{00000000-0005-0000-0000-00000C000000}"/>
    <cellStyle name="Accent5 - 40%" xfId="51" xr:uid="{00000000-0005-0000-0000-00000D000000}"/>
    <cellStyle name="Accent5 - 60%" xfId="52" xr:uid="{00000000-0005-0000-0000-00000E000000}"/>
    <cellStyle name="Accent6 - 20%" xfId="53" xr:uid="{00000000-0005-0000-0000-00000F000000}"/>
    <cellStyle name="Accent6 - 40%" xfId="54" xr:uid="{00000000-0005-0000-0000-000010000000}"/>
    <cellStyle name="Accent6 - 60%" xfId="55" xr:uid="{00000000-0005-0000-0000-000011000000}"/>
    <cellStyle name="Comma" xfId="1" builtinId="3"/>
    <cellStyle name="Comma 10" xfId="155" xr:uid="{775902AF-B0B6-4205-A8A4-1A826E5A41D9}"/>
    <cellStyle name="Comma 2" xfId="21" xr:uid="{00000000-0005-0000-0000-000013000000}"/>
    <cellStyle name="Comma 2 2" xfId="22" xr:uid="{00000000-0005-0000-0000-000014000000}"/>
    <cellStyle name="Comma 2 2 2" xfId="156" xr:uid="{DB0F8435-B8CA-4B07-8C8F-F024F1FA3A38}"/>
    <cellStyle name="Comma 3" xfId="23" xr:uid="{00000000-0005-0000-0000-000015000000}"/>
    <cellStyle name="Comma 3 2" xfId="56" xr:uid="{00000000-0005-0000-0000-000016000000}"/>
    <cellStyle name="Comma 3 3" xfId="107" xr:uid="{00000000-0005-0000-0000-000017000000}"/>
    <cellStyle name="Comma 3 4" xfId="150" xr:uid="{F8FBF938-4649-4B87-AA1A-6DE843384CCA}"/>
    <cellStyle name="Comma 4" xfId="24" xr:uid="{00000000-0005-0000-0000-000018000000}"/>
    <cellStyle name="Comma 5" xfId="25" xr:uid="{00000000-0005-0000-0000-000019000000}"/>
    <cellStyle name="Comma 6" xfId="36" xr:uid="{00000000-0005-0000-0000-00001A000000}"/>
    <cellStyle name="Comma 6 2" xfId="73" xr:uid="{00000000-0005-0000-0000-00001B000000}"/>
    <cellStyle name="Comma 6 2 2" xfId="90" xr:uid="{00000000-0005-0000-0000-00001C000000}"/>
    <cellStyle name="Comma 6 2 3" xfId="103" xr:uid="{00000000-0005-0000-0000-00001D000000}"/>
    <cellStyle name="Comma 6 3" xfId="83" xr:uid="{00000000-0005-0000-0000-00001E000000}"/>
    <cellStyle name="Comma 6 4" xfId="96" xr:uid="{00000000-0005-0000-0000-00001F000000}"/>
    <cellStyle name="Comma 7" xfId="67" xr:uid="{00000000-0005-0000-0000-000020000000}"/>
    <cellStyle name="Comma 7 2" xfId="87" xr:uid="{00000000-0005-0000-0000-000021000000}"/>
    <cellStyle name="Comma 7 3" xfId="100" xr:uid="{00000000-0005-0000-0000-000022000000}"/>
    <cellStyle name="Comma 8" xfId="80" xr:uid="{00000000-0005-0000-0000-000023000000}"/>
    <cellStyle name="Comma 9" xfId="93" xr:uid="{00000000-0005-0000-0000-000024000000}"/>
    <cellStyle name="Comma_Preliminary Actual NPC Mapping - Nov08_2009 02 12 - FERC Codes, test" xfId="7" xr:uid="{00000000-0005-0000-0000-000025000000}"/>
    <cellStyle name="Comma0" xfId="9" xr:uid="{00000000-0005-0000-0000-000026000000}"/>
    <cellStyle name="Currency" xfId="2" builtinId="4"/>
    <cellStyle name="Currency 2" xfId="26" xr:uid="{00000000-0005-0000-0000-000028000000}"/>
    <cellStyle name="Currency 2 2" xfId="57" xr:uid="{00000000-0005-0000-0000-000029000000}"/>
    <cellStyle name="Currency 2 2 2" xfId="152" xr:uid="{2AB9EAC1-99A6-4033-B1E7-C7DAF99F6F80}"/>
    <cellStyle name="Currency 3" xfId="35" xr:uid="{00000000-0005-0000-0000-00002A000000}"/>
    <cellStyle name="Currency 3 2" xfId="72" xr:uid="{00000000-0005-0000-0000-00002B000000}"/>
    <cellStyle name="Currency 3 2 2" xfId="89" xr:uid="{00000000-0005-0000-0000-00002C000000}"/>
    <cellStyle name="Currency 3 2 3" xfId="102" xr:uid="{00000000-0005-0000-0000-00002D000000}"/>
    <cellStyle name="Currency 3 3" xfId="82" xr:uid="{00000000-0005-0000-0000-00002E000000}"/>
    <cellStyle name="Currency 3 4" xfId="95" xr:uid="{00000000-0005-0000-0000-00002F000000}"/>
    <cellStyle name="Currency 4" xfId="69" xr:uid="{00000000-0005-0000-0000-000030000000}"/>
    <cellStyle name="Currency No Comma" xfId="10" xr:uid="{00000000-0005-0000-0000-000031000000}"/>
    <cellStyle name="Currency0" xfId="11" xr:uid="{00000000-0005-0000-0000-000032000000}"/>
    <cellStyle name="Date" xfId="12" xr:uid="{00000000-0005-0000-0000-000033000000}"/>
    <cellStyle name="Fixed" xfId="13" xr:uid="{00000000-0005-0000-0000-000034000000}"/>
    <cellStyle name="General" xfId="58" xr:uid="{00000000-0005-0000-0000-000035000000}"/>
    <cellStyle name="Heading 1 2" xfId="76" xr:uid="{00000000-0005-0000-0000-000036000000}"/>
    <cellStyle name="Heading 2 2" xfId="77" xr:uid="{00000000-0005-0000-0000-000037000000}"/>
    <cellStyle name="Hyperlink 2" xfId="59" xr:uid="{00000000-0005-0000-0000-000038000000}"/>
    <cellStyle name="Input 2" xfId="78" xr:uid="{00000000-0005-0000-0000-000039000000}"/>
    <cellStyle name="MCP" xfId="14" xr:uid="{00000000-0005-0000-0000-00003A000000}"/>
    <cellStyle name="nONE" xfId="60" xr:uid="{00000000-0005-0000-0000-00003B000000}"/>
    <cellStyle name="noninput" xfId="15" xr:uid="{00000000-0005-0000-0000-00003C000000}"/>
    <cellStyle name="Normal" xfId="0" builtinId="0"/>
    <cellStyle name="Normal 10" xfId="151" xr:uid="{6230649F-1EDC-4534-9BE6-92BAA673C90D}"/>
    <cellStyle name="Normal 10 2 2" xfId="153" xr:uid="{876F5078-518D-4212-9955-867B41034A14}"/>
    <cellStyle name="Normal 11" xfId="106" xr:uid="{00000000-0005-0000-0000-00003E000000}"/>
    <cellStyle name="Normal 12" xfId="142" xr:uid="{B9EB180E-52EF-4786-9F25-11AA87DC5F84}"/>
    <cellStyle name="Normal 2" xfId="27" xr:uid="{00000000-0005-0000-0000-00003F000000}"/>
    <cellStyle name="Normal 2 2" xfId="28" xr:uid="{00000000-0005-0000-0000-000040000000}"/>
    <cellStyle name="Normal 2 3" xfId="61" xr:uid="{00000000-0005-0000-0000-000041000000}"/>
    <cellStyle name="Normal 3" xfId="29" xr:uid="{00000000-0005-0000-0000-000042000000}"/>
    <cellStyle name="Normal 3 2" xfId="62" xr:uid="{00000000-0005-0000-0000-000043000000}"/>
    <cellStyle name="Normal 3 3" xfId="143" xr:uid="{61C49F53-E726-4EF6-9206-D9F751AE6C26}"/>
    <cellStyle name="Normal 4" xfId="30" xr:uid="{00000000-0005-0000-0000-000044000000}"/>
    <cellStyle name="Normal 4 2" xfId="31" xr:uid="{00000000-0005-0000-0000-000045000000}"/>
    <cellStyle name="Normal 4 2 2" xfId="71" xr:uid="{00000000-0005-0000-0000-000046000000}"/>
    <cellStyle name="Normal 4 2 2 2" xfId="88" xr:uid="{00000000-0005-0000-0000-000047000000}"/>
    <cellStyle name="Normal 4 2 2 3" xfId="101" xr:uid="{00000000-0005-0000-0000-000048000000}"/>
    <cellStyle name="Normal 4 2 3" xfId="81" xr:uid="{00000000-0005-0000-0000-000049000000}"/>
    <cellStyle name="Normal 4 2 4" xfId="94" xr:uid="{00000000-0005-0000-0000-00004A000000}"/>
    <cellStyle name="Normal 4 3" xfId="144" xr:uid="{68EF208F-D704-467D-AB89-D8A7B44B99B2}"/>
    <cellStyle name="Normal 5" xfId="32" xr:uid="{00000000-0005-0000-0000-00004B000000}"/>
    <cellStyle name="Normal 5 2" xfId="145" xr:uid="{382317AD-A465-4A1B-8DDF-B04D5587639B}"/>
    <cellStyle name="Normal 6" xfId="33" xr:uid="{00000000-0005-0000-0000-00004C000000}"/>
    <cellStyle name="Normal 7" xfId="63" xr:uid="{00000000-0005-0000-0000-00004D000000}"/>
    <cellStyle name="Normal 7 2" xfId="75" xr:uid="{00000000-0005-0000-0000-00004E000000}"/>
    <cellStyle name="Normal 7 2 2" xfId="92" xr:uid="{00000000-0005-0000-0000-00004F000000}"/>
    <cellStyle name="Normal 7 2 3" xfId="105" xr:uid="{00000000-0005-0000-0000-000050000000}"/>
    <cellStyle name="Normal 7 3" xfId="85" xr:uid="{00000000-0005-0000-0000-000051000000}"/>
    <cellStyle name="Normal 7 4" xfId="98" xr:uid="{00000000-0005-0000-0000-000052000000}"/>
    <cellStyle name="Normal 7 5" xfId="146" xr:uid="{F7BD7FE0-C334-4FE6-8B23-D9A8AE1EA10E}"/>
    <cellStyle name="Normal 8" xfId="68" xr:uid="{00000000-0005-0000-0000-000053000000}"/>
    <cellStyle name="Normal 8 2" xfId="148" xr:uid="{4D23C17A-E32C-4E4D-92B4-AEDB89BDFBD1}"/>
    <cellStyle name="Normal 8 3" xfId="147" xr:uid="{A93E0B1C-8BE6-4960-A1BB-0F1A462F5029}"/>
    <cellStyle name="Normal 9" xfId="66" xr:uid="{00000000-0005-0000-0000-000054000000}"/>
    <cellStyle name="Normal 9 2" xfId="86" xr:uid="{00000000-0005-0000-0000-000055000000}"/>
    <cellStyle name="Normal 9 3" xfId="99" xr:uid="{00000000-0005-0000-0000-000056000000}"/>
    <cellStyle name="Normal 9 4" xfId="149" xr:uid="{992AAFD1-9A0F-40F1-A365-0F6083FD950A}"/>
    <cellStyle name="Normal_Actual NPC 2004 Workbook Clean up" xfId="4" xr:uid="{00000000-0005-0000-0000-000057000000}"/>
    <cellStyle name="Normal_L&amp;R, Type I (00)" xfId="6" xr:uid="{00000000-0005-0000-0000-000059000000}"/>
    <cellStyle name="Normal_Preliminary Actual NPC Mapping - Nov08_2009 02 12 - FERC Codes, test" xfId="3" xr:uid="{00000000-0005-0000-0000-00005A000000}"/>
    <cellStyle name="Normal_Type I (00)" xfId="5" xr:uid="{00000000-0005-0000-0000-00005D000000}"/>
    <cellStyle name="Normal_Wyoming PCAM - 10 year Deferral - Calculation (Settlement Revision)" xfId="8" xr:uid="{00000000-0005-0000-0000-00005E000000}"/>
    <cellStyle name="Password" xfId="16" xr:uid="{00000000-0005-0000-0000-00005F000000}"/>
    <cellStyle name="Percent" xfId="20" builtinId="5"/>
    <cellStyle name="Percent 2" xfId="34" xr:uid="{00000000-0005-0000-0000-000061000000}"/>
    <cellStyle name="Percent 2 2 2" xfId="154" xr:uid="{9195C509-DDE7-4BAE-B39B-414FAF558D5A}"/>
    <cellStyle name="Percent 3" xfId="37" xr:uid="{00000000-0005-0000-0000-000062000000}"/>
    <cellStyle name="Percent 3 2" xfId="74" xr:uid="{00000000-0005-0000-0000-000063000000}"/>
    <cellStyle name="Percent 3 2 2" xfId="91" xr:uid="{00000000-0005-0000-0000-000064000000}"/>
    <cellStyle name="Percent 3 2 3" xfId="104" xr:uid="{00000000-0005-0000-0000-000065000000}"/>
    <cellStyle name="Percent 3 3" xfId="84" xr:uid="{00000000-0005-0000-0000-000066000000}"/>
    <cellStyle name="Percent 3 4" xfId="97" xr:uid="{00000000-0005-0000-0000-000067000000}"/>
    <cellStyle name="Percent 4" xfId="70" xr:uid="{00000000-0005-0000-0000-000068000000}"/>
    <cellStyle name="SAPBorder" xfId="126" xr:uid="{00000000-0005-0000-0000-000069000000}"/>
    <cellStyle name="SAPDataCell" xfId="109" xr:uid="{00000000-0005-0000-0000-00006A000000}"/>
    <cellStyle name="SAPDataTotalCell" xfId="110" xr:uid="{00000000-0005-0000-0000-00006B000000}"/>
    <cellStyle name="SAPDimensionCell" xfId="108" xr:uid="{00000000-0005-0000-0000-00006C000000}"/>
    <cellStyle name="SAPEditableDataCell" xfId="111" xr:uid="{00000000-0005-0000-0000-00006D000000}"/>
    <cellStyle name="SAPEditableDataTotalCell" xfId="114" xr:uid="{00000000-0005-0000-0000-00006E000000}"/>
    <cellStyle name="SAPEmphasized" xfId="134" xr:uid="{00000000-0005-0000-0000-00006F000000}"/>
    <cellStyle name="SAPEmphasizedEditableDataCell" xfId="136" xr:uid="{00000000-0005-0000-0000-000070000000}"/>
    <cellStyle name="SAPEmphasizedEditableDataTotalCell" xfId="137" xr:uid="{00000000-0005-0000-0000-000071000000}"/>
    <cellStyle name="SAPEmphasizedLockedDataCell" xfId="140" xr:uid="{00000000-0005-0000-0000-000072000000}"/>
    <cellStyle name="SAPEmphasizedLockedDataTotalCell" xfId="141" xr:uid="{00000000-0005-0000-0000-000073000000}"/>
    <cellStyle name="SAPEmphasizedReadonlyDataCell" xfId="138" xr:uid="{00000000-0005-0000-0000-000074000000}"/>
    <cellStyle name="SAPEmphasizedReadonlyDataTotalCell" xfId="139" xr:uid="{00000000-0005-0000-0000-000075000000}"/>
    <cellStyle name="SAPEmphasizedTotal" xfId="135" xr:uid="{00000000-0005-0000-0000-000076000000}"/>
    <cellStyle name="SAPExceptionLevel1" xfId="117" xr:uid="{00000000-0005-0000-0000-000077000000}"/>
    <cellStyle name="SAPExceptionLevel2" xfId="118" xr:uid="{00000000-0005-0000-0000-000078000000}"/>
    <cellStyle name="SAPExceptionLevel3" xfId="119" xr:uid="{00000000-0005-0000-0000-000079000000}"/>
    <cellStyle name="SAPExceptionLevel4" xfId="120" xr:uid="{00000000-0005-0000-0000-00007A000000}"/>
    <cellStyle name="SAPExceptionLevel5" xfId="121" xr:uid="{00000000-0005-0000-0000-00007B000000}"/>
    <cellStyle name="SAPExceptionLevel6" xfId="122" xr:uid="{00000000-0005-0000-0000-00007C000000}"/>
    <cellStyle name="SAPExceptionLevel7" xfId="123" xr:uid="{00000000-0005-0000-0000-00007D000000}"/>
    <cellStyle name="SAPExceptionLevel8" xfId="124" xr:uid="{00000000-0005-0000-0000-00007E000000}"/>
    <cellStyle name="SAPExceptionLevel9" xfId="125" xr:uid="{00000000-0005-0000-0000-00007F000000}"/>
    <cellStyle name="SAPHierarchyCell0" xfId="129" xr:uid="{00000000-0005-0000-0000-000080000000}"/>
    <cellStyle name="SAPHierarchyCell1" xfId="130" xr:uid="{00000000-0005-0000-0000-000081000000}"/>
    <cellStyle name="SAPHierarchyCell2" xfId="131" xr:uid="{00000000-0005-0000-0000-000082000000}"/>
    <cellStyle name="SAPHierarchyCell3" xfId="132" xr:uid="{00000000-0005-0000-0000-000083000000}"/>
    <cellStyle name="SAPHierarchyCell4" xfId="133" xr:uid="{00000000-0005-0000-0000-000084000000}"/>
    <cellStyle name="SAPLockedDataCell" xfId="113" xr:uid="{00000000-0005-0000-0000-000085000000}"/>
    <cellStyle name="SAPLockedDataTotalCell" xfId="116" xr:uid="{00000000-0005-0000-0000-000086000000}"/>
    <cellStyle name="SAPMemberCell" xfId="127" xr:uid="{00000000-0005-0000-0000-000087000000}"/>
    <cellStyle name="SAPMemberTotalCell" xfId="128" xr:uid="{00000000-0005-0000-0000-000088000000}"/>
    <cellStyle name="SAPReadonlyDataCell" xfId="112" xr:uid="{00000000-0005-0000-0000-000089000000}"/>
    <cellStyle name="SAPReadonlyDataTotalCell" xfId="115" xr:uid="{00000000-0005-0000-0000-00008A000000}"/>
    <cellStyle name="Sheet Title" xfId="64" xr:uid="{00000000-0005-0000-0000-00008B000000}"/>
    <cellStyle name="Total 2" xfId="79" xr:uid="{00000000-0005-0000-0000-00008C000000}"/>
    <cellStyle name="TRANSMISSION RELIABILITY PORTION OF PROJECT" xfId="65" xr:uid="{00000000-0005-0000-0000-00008D000000}"/>
    <cellStyle name="Unprot" xfId="17" xr:uid="{00000000-0005-0000-0000-00008E000000}"/>
    <cellStyle name="Unprot$" xfId="18" xr:uid="{00000000-0005-0000-0000-00008F000000}"/>
    <cellStyle name="Unprotect" xfId="19" xr:uid="{00000000-0005-0000-0000-000090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sharedStrings" Target="sharedStrings.xml"/><Relationship Id="rId47" Type="http://schemas.openxmlformats.org/officeDocument/2006/relationships/customXml" Target="../customXml/item4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customXml" Target="../customXml/item3.xml"/><Relationship Id="rId20" Type="http://schemas.openxmlformats.org/officeDocument/2006/relationships/externalLink" Target="externalLinks/externalLink14.xml"/><Relationship Id="rId4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ARED\DistributionFinance\Activity%20Rate%20Analysis\Field%20Ops%20and%20PandD%20Correction%20of%20CC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PDXCO/PSB1/NPC/PCAM/WA/WA%20UE-xxxxxx%20(Cal%20Year%202020)/Deferral/WA%20PCAM%20(JAN-DEC20)_CONF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Documents%20and%20Settings\p70596\Local%20Settings\Temporary%20Internet%20Files\OLK3B\ORA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istration%20Shared%20Directory\TJ%20Financials\2006%20Planning\PLAN%20FTE%20COMPARIS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%20UE%202xx%20(2015%20TAM)\DR\5%20Day\ORTAM16w_EIM%20Benefits_201412%20CONF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2508\Local%20Settings\Temp\WY%20GRC%20Rebuttal%20CY2011%20NPC%20Allocation%20Support%20(Confidential)_2011%2004%202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WY%2020000-xxx-xx-xx%20(GRC%20CY2016)/Data/GNw_Market%20Price%20Index%20(1206)%20(Confidential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groups\NPC\Actual%20NPCs\2009\01%20-%20January\2008\09%20-%20September\2008\03%20-%20March\2008\01%20-%20January%20(Book%20Run)\1992-2004\NPC%20Actual%20%201992-2004%20Monthl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A%20UE-140762%20(GRC%20March16)\Sent%20Out\Sent%20Out_2014%2011%2004%20(xORCA%20QFs)\WAGRC%20March%2016_NPC%20Rebuttal%20study%202014%2011%2004%20(xORCA%20QFs)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Documents%20and%20Settings\p09653\My%20Documents\Oregon%20Rate%20Case\SB%201149\Rebuttal\MC%20OR%202001%20Rebutt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REGULATN\PA&amp;D\CASES\Oregon%2099\Portfolio\TOU%20Tariff%20Rates%209-10-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\WY%2020000-xxx-EA-16%20(2016%20ECAM)\Quarterly%20Filings\Q3\Source\WY%20(CY%202012)%20ECAM%20ECD_Exhibit%202.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5\Wyoming%20GRC\MAR%202006\Models\JAM%20-%20WY%20Mar%202006%20GR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EP-13%20(2013%20ECAM)\Final%20Deferral\WY%20JAM%20Dec%202010%20GRC_Settlement_Alt%20Cap%20Structu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867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>
        <row r="2">
          <cell r="E2">
            <v>136.88</v>
          </cell>
          <cell r="F2">
            <v>273.76</v>
          </cell>
        </row>
        <row r="3">
          <cell r="E3">
            <v>2.16</v>
          </cell>
          <cell r="F3">
            <v>4.32</v>
          </cell>
        </row>
        <row r="4">
          <cell r="E4">
            <v>88.08</v>
          </cell>
          <cell r="F4">
            <v>176.17</v>
          </cell>
        </row>
        <row r="5">
          <cell r="E5">
            <v>22.53</v>
          </cell>
          <cell r="F5">
            <v>45.07</v>
          </cell>
        </row>
        <row r="6">
          <cell r="E6">
            <v>2.5</v>
          </cell>
          <cell r="F6">
            <v>5</v>
          </cell>
        </row>
        <row r="7">
          <cell r="E7">
            <v>1.7</v>
          </cell>
          <cell r="F7">
            <v>3.4</v>
          </cell>
        </row>
        <row r="8">
          <cell r="E8">
            <v>2.5099999999999998</v>
          </cell>
          <cell r="F8">
            <v>5.01</v>
          </cell>
        </row>
        <row r="9">
          <cell r="E9">
            <v>6.19</v>
          </cell>
          <cell r="F9">
            <v>12.38</v>
          </cell>
        </row>
        <row r="10">
          <cell r="E10">
            <v>2.08</v>
          </cell>
          <cell r="F10">
            <v>4.17</v>
          </cell>
        </row>
        <row r="11">
          <cell r="E11">
            <v>5.95</v>
          </cell>
          <cell r="F11">
            <v>11.89</v>
          </cell>
        </row>
        <row r="12">
          <cell r="E12">
            <v>13.12</v>
          </cell>
          <cell r="F12">
            <v>26.24</v>
          </cell>
        </row>
        <row r="13">
          <cell r="E13">
            <v>6.29</v>
          </cell>
          <cell r="F13">
            <v>12.58</v>
          </cell>
        </row>
        <row r="14">
          <cell r="E14">
            <v>16.100000000000001</v>
          </cell>
          <cell r="F14">
            <v>32.19</v>
          </cell>
        </row>
        <row r="15">
          <cell r="E15">
            <v>5.64</v>
          </cell>
          <cell r="F15">
            <v>11.28</v>
          </cell>
        </row>
        <row r="16">
          <cell r="E16">
            <v>1.42</v>
          </cell>
          <cell r="F16">
            <v>2.83</v>
          </cell>
        </row>
        <row r="17">
          <cell r="E17">
            <v>1.26</v>
          </cell>
          <cell r="F17">
            <v>2.52</v>
          </cell>
        </row>
        <row r="18">
          <cell r="E18">
            <v>1.39</v>
          </cell>
          <cell r="F18">
            <v>2.78</v>
          </cell>
        </row>
        <row r="19">
          <cell r="E19">
            <v>6.01</v>
          </cell>
          <cell r="F19">
            <v>12.03</v>
          </cell>
        </row>
        <row r="20">
          <cell r="E20">
            <v>26.73</v>
          </cell>
          <cell r="F20">
            <v>53.47</v>
          </cell>
        </row>
        <row r="21">
          <cell r="E21">
            <v>19.13</v>
          </cell>
          <cell r="F21">
            <v>38.26</v>
          </cell>
        </row>
        <row r="22">
          <cell r="E22">
            <v>12.97</v>
          </cell>
          <cell r="F22">
            <v>25.94</v>
          </cell>
        </row>
        <row r="23">
          <cell r="E23">
            <v>2.93</v>
          </cell>
          <cell r="F23">
            <v>5.86</v>
          </cell>
        </row>
        <row r="24">
          <cell r="E24">
            <v>9.31</v>
          </cell>
          <cell r="F24">
            <v>18.61</v>
          </cell>
        </row>
        <row r="25">
          <cell r="E25">
            <v>4.32</v>
          </cell>
          <cell r="F25">
            <v>8.64</v>
          </cell>
        </row>
        <row r="26">
          <cell r="E26">
            <v>53.51</v>
          </cell>
          <cell r="F26">
            <v>107.01</v>
          </cell>
        </row>
        <row r="27">
          <cell r="E27">
            <v>1.24</v>
          </cell>
          <cell r="F27">
            <v>2.48</v>
          </cell>
        </row>
        <row r="28">
          <cell r="E28">
            <v>2.42</v>
          </cell>
          <cell r="F28">
            <v>4.8499999999999996</v>
          </cell>
        </row>
        <row r="29">
          <cell r="E29">
            <v>14.19</v>
          </cell>
          <cell r="F29">
            <v>28.39</v>
          </cell>
        </row>
        <row r="30">
          <cell r="E30">
            <v>3.36</v>
          </cell>
          <cell r="F30">
            <v>6.71</v>
          </cell>
        </row>
        <row r="31">
          <cell r="E31">
            <v>11.95</v>
          </cell>
          <cell r="F31">
            <v>23.9</v>
          </cell>
        </row>
        <row r="32">
          <cell r="E32">
            <v>3.33</v>
          </cell>
          <cell r="F32">
            <v>6.66</v>
          </cell>
        </row>
        <row r="33">
          <cell r="E33">
            <v>289</v>
          </cell>
          <cell r="F33">
            <v>577.99</v>
          </cell>
        </row>
        <row r="34">
          <cell r="E34">
            <v>226.34</v>
          </cell>
          <cell r="F34">
            <v>452.68</v>
          </cell>
        </row>
        <row r="35">
          <cell r="E35">
            <v>17.79</v>
          </cell>
          <cell r="F35">
            <v>35.590000000000003</v>
          </cell>
        </row>
        <row r="36">
          <cell r="E36">
            <v>5.79</v>
          </cell>
          <cell r="F36">
            <v>11.57</v>
          </cell>
        </row>
        <row r="37">
          <cell r="E37">
            <v>0.42</v>
          </cell>
          <cell r="F37">
            <v>0.84</v>
          </cell>
        </row>
        <row r="38">
          <cell r="E38">
            <v>6.02</v>
          </cell>
          <cell r="F38">
            <v>12.04</v>
          </cell>
        </row>
        <row r="39">
          <cell r="E39">
            <v>32.479999999999997</v>
          </cell>
          <cell r="F39">
            <v>64.959999999999994</v>
          </cell>
        </row>
        <row r="40">
          <cell r="E40">
            <v>6.44</v>
          </cell>
          <cell r="F40">
            <v>12.88</v>
          </cell>
        </row>
        <row r="41">
          <cell r="E41">
            <v>12.2</v>
          </cell>
          <cell r="F41">
            <v>24.4</v>
          </cell>
        </row>
        <row r="42">
          <cell r="E42">
            <v>1.32</v>
          </cell>
          <cell r="F42">
            <v>2.65</v>
          </cell>
        </row>
        <row r="43">
          <cell r="E43">
            <v>1.45</v>
          </cell>
          <cell r="F43">
            <v>2.9</v>
          </cell>
        </row>
        <row r="44">
          <cell r="E44">
            <v>0.33</v>
          </cell>
          <cell r="F44">
            <v>0.66</v>
          </cell>
        </row>
        <row r="45">
          <cell r="E45">
            <v>1.89</v>
          </cell>
          <cell r="F45">
            <v>3.78</v>
          </cell>
        </row>
        <row r="46">
          <cell r="E46">
            <v>1.74</v>
          </cell>
          <cell r="F46">
            <v>3.49</v>
          </cell>
        </row>
        <row r="47">
          <cell r="E47">
            <v>8.25</v>
          </cell>
          <cell r="F47">
            <v>16.5</v>
          </cell>
        </row>
        <row r="48">
          <cell r="E48">
            <v>0.13</v>
          </cell>
          <cell r="F48">
            <v>0.25</v>
          </cell>
        </row>
        <row r="49">
          <cell r="E49">
            <v>2.84</v>
          </cell>
          <cell r="F49">
            <v>5.67</v>
          </cell>
        </row>
        <row r="50">
          <cell r="E50">
            <v>13.51</v>
          </cell>
          <cell r="F50">
            <v>27.02</v>
          </cell>
        </row>
        <row r="51">
          <cell r="E51">
            <v>422.11</v>
          </cell>
          <cell r="F51">
            <v>562.82000000000005</v>
          </cell>
        </row>
        <row r="52">
          <cell r="E52">
            <v>28.96</v>
          </cell>
          <cell r="F52">
            <v>38.61</v>
          </cell>
        </row>
        <row r="53">
          <cell r="E53">
            <v>41.94</v>
          </cell>
          <cell r="F53">
            <v>55.92</v>
          </cell>
        </row>
        <row r="54">
          <cell r="E54">
            <v>338.58</v>
          </cell>
          <cell r="F54">
            <v>451.44</v>
          </cell>
        </row>
        <row r="55">
          <cell r="E55">
            <v>125.75</v>
          </cell>
          <cell r="F55">
            <v>167.67</v>
          </cell>
        </row>
        <row r="56">
          <cell r="E56">
            <v>155.33000000000001</v>
          </cell>
          <cell r="F56">
            <v>207.11</v>
          </cell>
        </row>
        <row r="57">
          <cell r="E57">
            <v>689.17</v>
          </cell>
          <cell r="F57">
            <v>918.9</v>
          </cell>
        </row>
        <row r="58">
          <cell r="E58">
            <v>5.16</v>
          </cell>
          <cell r="F58">
            <v>6.88</v>
          </cell>
        </row>
        <row r="59">
          <cell r="E59">
            <v>8823.08</v>
          </cell>
          <cell r="F59">
            <v>9803.43</v>
          </cell>
        </row>
        <row r="60">
          <cell r="E60">
            <v>0</v>
          </cell>
          <cell r="F60">
            <v>-70.489999999999995</v>
          </cell>
        </row>
        <row r="61">
          <cell r="E61">
            <v>2.34</v>
          </cell>
          <cell r="F61">
            <v>2.6</v>
          </cell>
        </row>
        <row r="62">
          <cell r="E62">
            <v>198.77</v>
          </cell>
          <cell r="F62">
            <v>298.14999999999998</v>
          </cell>
        </row>
        <row r="63">
          <cell r="E63">
            <v>0.55000000000000004</v>
          </cell>
          <cell r="F63">
            <v>1.1100000000000001</v>
          </cell>
        </row>
        <row r="64">
          <cell r="E64">
            <v>0.21</v>
          </cell>
          <cell r="F64">
            <v>0.42</v>
          </cell>
        </row>
        <row r="65">
          <cell r="E65">
            <v>0.77</v>
          </cell>
          <cell r="F65">
            <v>1.54</v>
          </cell>
        </row>
        <row r="66">
          <cell r="E66">
            <v>1.22</v>
          </cell>
          <cell r="F66">
            <v>2.4300000000000002</v>
          </cell>
        </row>
        <row r="67">
          <cell r="E67">
            <v>0.23</v>
          </cell>
          <cell r="F67">
            <v>0.45</v>
          </cell>
        </row>
        <row r="68">
          <cell r="E68">
            <v>0.43</v>
          </cell>
          <cell r="F68">
            <v>0.86</v>
          </cell>
        </row>
        <row r="69">
          <cell r="E69">
            <v>1.61</v>
          </cell>
          <cell r="F69">
            <v>3.22</v>
          </cell>
        </row>
        <row r="70">
          <cell r="E70">
            <v>3.61</v>
          </cell>
          <cell r="F70">
            <v>7.21</v>
          </cell>
        </row>
        <row r="71">
          <cell r="E71">
            <v>1.37</v>
          </cell>
          <cell r="F71">
            <v>2.75</v>
          </cell>
        </row>
        <row r="72">
          <cell r="E72">
            <v>0.22</v>
          </cell>
          <cell r="F72">
            <v>0.43</v>
          </cell>
        </row>
        <row r="73">
          <cell r="E73">
            <v>0.93</v>
          </cell>
          <cell r="F73">
            <v>1.85</v>
          </cell>
        </row>
        <row r="74">
          <cell r="E74">
            <v>16.149999999999999</v>
          </cell>
          <cell r="F74">
            <v>32.299999999999997</v>
          </cell>
        </row>
        <row r="75">
          <cell r="E75">
            <v>79.08</v>
          </cell>
          <cell r="F75">
            <v>158.16</v>
          </cell>
        </row>
        <row r="76">
          <cell r="E76">
            <v>208.63</v>
          </cell>
          <cell r="F76">
            <v>417.25</v>
          </cell>
        </row>
        <row r="77">
          <cell r="E77">
            <v>157.16999999999999</v>
          </cell>
          <cell r="F77">
            <v>314.33999999999997</v>
          </cell>
        </row>
        <row r="78">
          <cell r="E78">
            <v>21.69</v>
          </cell>
          <cell r="F78">
            <v>43.39</v>
          </cell>
        </row>
        <row r="79">
          <cell r="E79">
            <v>0.61</v>
          </cell>
          <cell r="F79">
            <v>1.22</v>
          </cell>
        </row>
        <row r="80">
          <cell r="E80">
            <v>8.14</v>
          </cell>
          <cell r="F80">
            <v>16.29</v>
          </cell>
        </row>
        <row r="81">
          <cell r="E81">
            <v>28.26</v>
          </cell>
          <cell r="F81">
            <v>56.51</v>
          </cell>
        </row>
        <row r="82">
          <cell r="E82">
            <v>46.96</v>
          </cell>
          <cell r="F82">
            <v>93.93</v>
          </cell>
        </row>
        <row r="83">
          <cell r="E83">
            <v>38.299999999999997</v>
          </cell>
          <cell r="F83">
            <v>76.59</v>
          </cell>
        </row>
        <row r="84">
          <cell r="E84">
            <v>7.65</v>
          </cell>
          <cell r="F84">
            <v>15.3</v>
          </cell>
        </row>
        <row r="85">
          <cell r="E85">
            <v>5.67</v>
          </cell>
          <cell r="F85">
            <v>11.35</v>
          </cell>
        </row>
        <row r="86">
          <cell r="E86">
            <v>125.39</v>
          </cell>
          <cell r="F86">
            <v>250.78</v>
          </cell>
        </row>
        <row r="87">
          <cell r="E87">
            <v>7</v>
          </cell>
          <cell r="F87">
            <v>14</v>
          </cell>
        </row>
        <row r="88">
          <cell r="E88">
            <v>40.700000000000003</v>
          </cell>
          <cell r="F88">
            <v>81.400000000000006</v>
          </cell>
        </row>
        <row r="89">
          <cell r="E89">
            <v>1089.98</v>
          </cell>
          <cell r="F89">
            <v>1211.08</v>
          </cell>
        </row>
        <row r="90">
          <cell r="E90">
            <v>364.27</v>
          </cell>
          <cell r="F90">
            <v>728.54</v>
          </cell>
        </row>
        <row r="91">
          <cell r="E91">
            <v>75.94</v>
          </cell>
          <cell r="F91">
            <v>151.88</v>
          </cell>
        </row>
        <row r="92">
          <cell r="E92">
            <v>512.28</v>
          </cell>
          <cell r="F92">
            <v>-512.28</v>
          </cell>
        </row>
        <row r="93">
          <cell r="E93">
            <v>232.62</v>
          </cell>
          <cell r="F93">
            <v>258.47000000000003</v>
          </cell>
        </row>
        <row r="94">
          <cell r="E94">
            <v>512.28</v>
          </cell>
          <cell r="F94">
            <v>-512.28</v>
          </cell>
        </row>
        <row r="95">
          <cell r="E95">
            <v>232.62</v>
          </cell>
          <cell r="F95">
            <v>258.47000000000003</v>
          </cell>
        </row>
        <row r="96">
          <cell r="E96">
            <v>4.99</v>
          </cell>
          <cell r="F96">
            <v>9.9700000000000006</v>
          </cell>
        </row>
        <row r="97">
          <cell r="E97">
            <v>1.56</v>
          </cell>
          <cell r="F97">
            <v>3.11</v>
          </cell>
        </row>
        <row r="98">
          <cell r="E98">
            <v>59.76</v>
          </cell>
          <cell r="F98">
            <v>59.84</v>
          </cell>
        </row>
        <row r="99">
          <cell r="E99">
            <v>28</v>
          </cell>
          <cell r="F99">
            <v>28.05</v>
          </cell>
        </row>
        <row r="100">
          <cell r="E100">
            <v>10718.37</v>
          </cell>
          <cell r="F100">
            <v>14291.16</v>
          </cell>
        </row>
        <row r="101">
          <cell r="E101">
            <v>284.94</v>
          </cell>
          <cell r="F101">
            <v>379.93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2097.88</v>
          </cell>
        </row>
      </sheetData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orkpaper Index"/>
      <sheetName val="Summary"/>
      <sheetName val="Exhibit JP-2 PCAM Calculation"/>
      <sheetName val="(3.1) WA Allocated Actual NPC"/>
      <sheetName val="(3.2) Adj Actual NPC by Cat"/>
      <sheetName val="(3.3) Adj Actual NPC"/>
      <sheetName val="(3.4) Adjustments"/>
      <sheetName val="(3.5) Actual WCA NPC"/>
      <sheetName val="(4.1) WA Allocated Base NPC"/>
      <sheetName val="(4.2) WCA Base NPC UE-140762"/>
      <sheetName val="(5.1) Actual EIM Costs"/>
      <sheetName val="(6.1) Actual Factors"/>
      <sheetName val="(7.1) WA Sales"/>
    </sheetNames>
    <sheetDataSet>
      <sheetData sheetId="0" refreshError="1"/>
      <sheetData sheetId="1">
        <row r="4">
          <cell r="C4" t="str">
            <v>Washington Power Cost Adjustment Mechanism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9">
          <cell r="D9">
            <v>0.75</v>
          </cell>
        </row>
        <row r="11">
          <cell r="Y1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/>
      <sheetData sheetId="3"/>
      <sheetData sheetId="4"/>
      <sheetData sheetId="5">
        <row r="1">
          <cell r="A1" t="str">
            <v>PacifiCorp Energy - Corporate Adjustments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40878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NVE s811499</v>
          </cell>
          <cell r="D9" t="str">
            <v>Post Merger</v>
          </cell>
        </row>
        <row r="10">
          <cell r="C10" t="str">
            <v>Pacific Gas &amp; Electric s524491</v>
          </cell>
          <cell r="D10" t="str">
            <v>Post Merger</v>
          </cell>
        </row>
        <row r="11">
          <cell r="C11" t="str">
            <v>PSCO s100035</v>
          </cell>
          <cell r="D11" t="str">
            <v>Post Merger</v>
          </cell>
        </row>
        <row r="12">
          <cell r="C12" t="str">
            <v>Salt River Project s322940</v>
          </cell>
          <cell r="D12" t="str">
            <v>Post Merger</v>
          </cell>
        </row>
        <row r="13">
          <cell r="C13" t="str">
            <v>Sierra Pac 2 s25270</v>
          </cell>
          <cell r="D13" t="str">
            <v>Post Merger</v>
          </cell>
        </row>
        <row r="14">
          <cell r="C14" t="str">
            <v>SCE s513948</v>
          </cell>
          <cell r="D14" t="str">
            <v>Post Merger</v>
          </cell>
        </row>
        <row r="15">
          <cell r="C15" t="str">
            <v>SDG&amp;E s513949</v>
          </cell>
          <cell r="D15" t="str">
            <v>Post Merger</v>
          </cell>
        </row>
        <row r="16">
          <cell r="C16" t="str">
            <v>SMUD s24296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UAMPS s404236</v>
          </cell>
          <cell r="D18" t="str">
            <v>Post Merger</v>
          </cell>
        </row>
        <row r="19">
          <cell r="C19" t="str">
            <v>UMPA II s45631</v>
          </cell>
          <cell r="D19" t="str">
            <v>Post Merger</v>
          </cell>
        </row>
        <row r="21">
          <cell r="C21" t="str">
            <v>APS Supplemental p27875</v>
          </cell>
          <cell r="D21" t="str">
            <v>Post Merger</v>
          </cell>
        </row>
        <row r="22">
          <cell r="C22" t="str">
            <v>Avoided Cost Resource</v>
          </cell>
          <cell r="D22" t="str">
            <v>Post Merger</v>
          </cell>
        </row>
        <row r="23">
          <cell r="C23" t="str">
            <v>Blanding Purchase p379174</v>
          </cell>
          <cell r="D23" t="str">
            <v>Post Merger</v>
          </cell>
        </row>
        <row r="24">
          <cell r="C24" t="str">
            <v>BPA Reserve Purchase</v>
          </cell>
          <cell r="D24" t="str">
            <v>Post Merger</v>
          </cell>
        </row>
        <row r="25">
          <cell r="C25" t="str">
            <v>Chehalis Station Service</v>
          </cell>
          <cell r="D25" t="str">
            <v>Post Merger</v>
          </cell>
        </row>
        <row r="26">
          <cell r="C26" t="str">
            <v xml:space="preserve">Combine Hills Wind p160595 </v>
          </cell>
          <cell r="D26" t="str">
            <v>Post Merger</v>
          </cell>
        </row>
        <row r="27">
          <cell r="C27" t="str">
            <v>Constellation p257677</v>
          </cell>
          <cell r="D27" t="str">
            <v>Post Merger</v>
          </cell>
        </row>
        <row r="28">
          <cell r="C28" t="str">
            <v>Constellation p257678</v>
          </cell>
          <cell r="D28" t="str">
            <v>Post Merger</v>
          </cell>
        </row>
        <row r="29">
          <cell r="C29" t="str">
            <v>Constellation p268849</v>
          </cell>
          <cell r="D29" t="str">
            <v>Post Merger</v>
          </cell>
        </row>
        <row r="30">
          <cell r="C30" t="str">
            <v>Deseret Purchase p194277</v>
          </cell>
          <cell r="D30" t="str">
            <v>Post Merger</v>
          </cell>
        </row>
        <row r="31">
          <cell r="C31" t="str">
            <v>Douglas PUD Settlement p38185</v>
          </cell>
          <cell r="D31" t="str">
            <v>Mid Columbia</v>
          </cell>
        </row>
        <row r="32">
          <cell r="C32" t="str">
            <v>Gemstate p99489</v>
          </cell>
          <cell r="D32" t="str">
            <v>Gemstate</v>
          </cell>
        </row>
        <row r="33">
          <cell r="C33" t="str">
            <v>Georgia-Pacific Camas</v>
          </cell>
          <cell r="D33" t="str">
            <v>Post Merger</v>
          </cell>
        </row>
        <row r="34">
          <cell r="C34" t="str">
            <v>Grant County 10 aMW p66274</v>
          </cell>
          <cell r="D34" t="str">
            <v>Misc/Pacific</v>
          </cell>
        </row>
        <row r="35">
          <cell r="C35" t="str">
            <v>Hermiston Purchase p99563</v>
          </cell>
          <cell r="D35" t="str">
            <v>Post Merger</v>
          </cell>
        </row>
        <row r="36">
          <cell r="C36" t="str">
            <v>Hurricane Purchase p393045</v>
          </cell>
          <cell r="D36" t="str">
            <v>Post Merger</v>
          </cell>
        </row>
        <row r="37">
          <cell r="C37" t="str">
            <v>Idaho Power p278538</v>
          </cell>
          <cell r="D37" t="str">
            <v>Post Merger</v>
          </cell>
        </row>
        <row r="38">
          <cell r="C38" t="str">
            <v>IPP Purchase</v>
          </cell>
          <cell r="D38" t="str">
            <v>IPP Layoff</v>
          </cell>
        </row>
        <row r="39">
          <cell r="C39" t="str">
            <v>Kennecott Generation Incentive</v>
          </cell>
          <cell r="D39" t="str">
            <v>Post Merger</v>
          </cell>
        </row>
        <row r="40">
          <cell r="C40" t="str">
            <v>LADWP p491303-4</v>
          </cell>
          <cell r="D40" t="str">
            <v>Post Merger</v>
          </cell>
        </row>
        <row r="41">
          <cell r="C41" t="str">
            <v>MagCorp p229846</v>
          </cell>
          <cell r="D41" t="str">
            <v>Post Merger</v>
          </cell>
        </row>
        <row r="42">
          <cell r="C42" t="str">
            <v>MagCorp Reserves p510378</v>
          </cell>
          <cell r="D42" t="str">
            <v>Post Merger</v>
          </cell>
        </row>
        <row r="43">
          <cell r="C43" t="str">
            <v>Morgan Stanley p189046</v>
          </cell>
          <cell r="D43" t="str">
            <v>Post Merger</v>
          </cell>
        </row>
        <row r="44">
          <cell r="C44" t="str">
            <v>Morgan Stanley p244840</v>
          </cell>
          <cell r="D44" t="str">
            <v>Post Merger</v>
          </cell>
        </row>
        <row r="45">
          <cell r="C45" t="str">
            <v>Morgan Stanley p244841</v>
          </cell>
          <cell r="D45" t="str">
            <v>Post Merger</v>
          </cell>
        </row>
        <row r="46">
          <cell r="C46" t="str">
            <v>Morgan Stanley p272153-6-8</v>
          </cell>
          <cell r="D46" t="str">
            <v>Post Merger</v>
          </cell>
        </row>
        <row r="47">
          <cell r="C47" t="str">
            <v>Morgan Stanley p272154-7</v>
          </cell>
          <cell r="D47" t="str">
            <v>Post Merger</v>
          </cell>
        </row>
        <row r="48">
          <cell r="C48" t="str">
            <v>Nebo Heat Rate Option p360539</v>
          </cell>
          <cell r="D48" t="str">
            <v>Post Merger</v>
          </cell>
        </row>
        <row r="49">
          <cell r="C49" t="str">
            <v>Nucor p346856</v>
          </cell>
          <cell r="D49" t="str">
            <v>Post Merger</v>
          </cell>
        </row>
        <row r="50">
          <cell r="C50" t="str">
            <v>P4 Production p137215/p145258</v>
          </cell>
          <cell r="D50" t="str">
            <v>Post Merger</v>
          </cell>
        </row>
        <row r="51">
          <cell r="C51" t="str">
            <v>PGE Cove p83984</v>
          </cell>
          <cell r="D51" t="str">
            <v>Misc/Pacific</v>
          </cell>
        </row>
        <row r="52">
          <cell r="C52" t="str">
            <v>Rock River Wind p100371</v>
          </cell>
          <cell r="D52" t="str">
            <v>Post Merger</v>
          </cell>
        </row>
        <row r="53">
          <cell r="C53" t="str">
            <v>Roseburg Forest Products p312292</v>
          </cell>
          <cell r="D53" t="str">
            <v>Post Merger</v>
          </cell>
        </row>
        <row r="54">
          <cell r="C54" t="str">
            <v>Small Purchases east</v>
          </cell>
          <cell r="D54" t="str">
            <v>Pre Merger</v>
          </cell>
        </row>
        <row r="55">
          <cell r="C55" t="str">
            <v>Small Purchases west</v>
          </cell>
          <cell r="D55" t="str">
            <v>Pre Merger</v>
          </cell>
        </row>
        <row r="56">
          <cell r="C56" t="str">
            <v>Three Buttes Wind p460457</v>
          </cell>
          <cell r="D56" t="str">
            <v>Post Merger</v>
          </cell>
        </row>
        <row r="57">
          <cell r="C57" t="str">
            <v>Top of the World Wind p522807</v>
          </cell>
          <cell r="D57" t="str">
            <v>Post Merger</v>
          </cell>
        </row>
        <row r="58">
          <cell r="C58" t="str">
            <v>Tri-State Purchase p27057</v>
          </cell>
          <cell r="D58" t="str">
            <v>Post Merger</v>
          </cell>
        </row>
        <row r="59">
          <cell r="C59" t="str">
            <v>UBS p268848</v>
          </cell>
          <cell r="D59" t="str">
            <v>Post Merger</v>
          </cell>
        </row>
        <row r="60">
          <cell r="C60" t="str">
            <v>UBS p268850</v>
          </cell>
          <cell r="D60" t="str">
            <v>Post Merger</v>
          </cell>
        </row>
        <row r="61">
          <cell r="C61" t="str">
            <v>Weyerhaeuser Reserve p356685</v>
          </cell>
          <cell r="D61" t="str">
            <v>Post Merger</v>
          </cell>
        </row>
        <row r="62">
          <cell r="C62" t="str">
            <v>Wolverine Creek Wind p244520</v>
          </cell>
          <cell r="D62" t="str">
            <v>Post Merger</v>
          </cell>
        </row>
        <row r="63">
          <cell r="C63" t="str">
            <v>Place Holder</v>
          </cell>
          <cell r="D63" t="str">
            <v>Post Merger</v>
          </cell>
        </row>
        <row r="64">
          <cell r="C64" t="str">
            <v>DSM (Irrigation)</v>
          </cell>
          <cell r="D64" t="str">
            <v>Post Merger</v>
          </cell>
        </row>
        <row r="66">
          <cell r="C66" t="str">
            <v>QF California</v>
          </cell>
          <cell r="D66" t="str">
            <v>QF by State PPL</v>
          </cell>
        </row>
        <row r="67">
          <cell r="C67" t="str">
            <v>QF Idaho</v>
          </cell>
          <cell r="D67" t="str">
            <v>QF by State UPL</v>
          </cell>
        </row>
        <row r="68">
          <cell r="C68" t="str">
            <v>QF Oregon</v>
          </cell>
          <cell r="D68" t="str">
            <v>QF by State PPL</v>
          </cell>
        </row>
        <row r="69">
          <cell r="C69" t="str">
            <v>QF Utah</v>
          </cell>
          <cell r="D69" t="str">
            <v>QF by State UPL</v>
          </cell>
        </row>
        <row r="70">
          <cell r="C70" t="str">
            <v>QF Washington</v>
          </cell>
          <cell r="D70" t="str">
            <v>QF by State PPL</v>
          </cell>
        </row>
        <row r="71">
          <cell r="C71" t="str">
            <v>QF Wyoming</v>
          </cell>
          <cell r="D71" t="str">
            <v>QF by State UPL</v>
          </cell>
        </row>
        <row r="72">
          <cell r="C72" t="str">
            <v>Biomass p234159 QF</v>
          </cell>
          <cell r="D72" t="str">
            <v>QF PPL Pre Merger</v>
          </cell>
        </row>
        <row r="73">
          <cell r="C73" t="str">
            <v>Chevron Wind p499335 QF</v>
          </cell>
          <cell r="D73" t="str">
            <v>QF UPL Post Merger</v>
          </cell>
        </row>
        <row r="74">
          <cell r="C74" t="str">
            <v>Co-Gen II p349170 QF</v>
          </cell>
          <cell r="D74" t="str">
            <v>QF PPL Post Merger</v>
          </cell>
        </row>
        <row r="75">
          <cell r="C75" t="str">
            <v>DCFP p316701 QF</v>
          </cell>
          <cell r="D75" t="str">
            <v>QF PPL Post Merger</v>
          </cell>
        </row>
        <row r="76">
          <cell r="C76" t="str">
            <v>D.R. Johnson</v>
          </cell>
          <cell r="D76" t="str">
            <v>QF PPL Post Merger</v>
          </cell>
        </row>
        <row r="77">
          <cell r="C77" t="str">
            <v>ExxonMobil p255042 QF</v>
          </cell>
          <cell r="D77" t="str">
            <v>QF UPL Post Merger</v>
          </cell>
        </row>
        <row r="78">
          <cell r="C78" t="str">
            <v>Kennecott Refinery QF</v>
          </cell>
          <cell r="D78" t="str">
            <v>QF UPL Post Merger</v>
          </cell>
        </row>
        <row r="79">
          <cell r="C79" t="str">
            <v>Kennecott Smelter QF</v>
          </cell>
          <cell r="D79" t="str">
            <v>QF UPL Post Merger</v>
          </cell>
        </row>
        <row r="80">
          <cell r="C80" t="str">
            <v>Kennecott QF</v>
          </cell>
          <cell r="D80" t="str">
            <v>QF UPL Post Merger</v>
          </cell>
        </row>
        <row r="81">
          <cell r="C81" t="str">
            <v>Oregon Wind Farm QF</v>
          </cell>
          <cell r="D81" t="str">
            <v>QF PPL Post Merger</v>
          </cell>
        </row>
        <row r="82">
          <cell r="C82" t="str">
            <v>Pioneer Wind Park I QF</v>
          </cell>
          <cell r="D82" t="str">
            <v>QF UPL Post Merger</v>
          </cell>
        </row>
        <row r="83">
          <cell r="C83" t="str">
            <v>Pioneer Wind Park II QF</v>
          </cell>
          <cell r="D83" t="str">
            <v>QF UPL Post Merger</v>
          </cell>
        </row>
        <row r="84">
          <cell r="C84" t="str">
            <v>Power County North Wind QF p575612</v>
          </cell>
          <cell r="D84" t="str">
            <v>QF UPL Post Merger</v>
          </cell>
        </row>
        <row r="85">
          <cell r="C85" t="str">
            <v>Power County South Wind QF p575614</v>
          </cell>
          <cell r="D85" t="str">
            <v>QF UPL Post Merger</v>
          </cell>
        </row>
        <row r="86">
          <cell r="C86" t="str">
            <v>Schwendiman QF</v>
          </cell>
          <cell r="D86" t="str">
            <v>QF UPL Post Merger</v>
          </cell>
        </row>
        <row r="87">
          <cell r="C87" t="str">
            <v>SF Phosphates</v>
          </cell>
          <cell r="D87" t="str">
            <v>QF UPL Post Merger</v>
          </cell>
        </row>
        <row r="88">
          <cell r="C88" t="str">
            <v>Spanish Fork Wind 2 p311681 QF</v>
          </cell>
          <cell r="D88" t="str">
            <v>QF UPL Post Merger</v>
          </cell>
        </row>
        <row r="89">
          <cell r="C89" t="str">
            <v>Sunnyside p83997/p59965 QF</v>
          </cell>
          <cell r="D89" t="str">
            <v>QF UPL Pre Merger</v>
          </cell>
        </row>
        <row r="90">
          <cell r="C90" t="str">
            <v>Tesoro QF</v>
          </cell>
          <cell r="D90" t="str">
            <v>QF UPL Post Merger</v>
          </cell>
        </row>
        <row r="91">
          <cell r="C91" t="str">
            <v>Threemile Canyon Wind QF p500139</v>
          </cell>
          <cell r="D91" t="str">
            <v>QF PPL Post Merger</v>
          </cell>
        </row>
        <row r="92">
          <cell r="C92" t="str">
            <v>Evergreen BioPower p351030 QF</v>
          </cell>
          <cell r="D92" t="str">
            <v>QF PPL Post Merger</v>
          </cell>
        </row>
        <row r="93">
          <cell r="C93" t="str">
            <v>Mountain Wind 1 p367721 QF</v>
          </cell>
          <cell r="D93" t="str">
            <v>QF UPL Post Merger</v>
          </cell>
        </row>
        <row r="94">
          <cell r="C94" t="str">
            <v>Mountain Wind 2 p398449 QF</v>
          </cell>
          <cell r="D94" t="str">
            <v>QF UPL Post Merger</v>
          </cell>
        </row>
        <row r="95">
          <cell r="C95" t="str">
            <v>Weyerhaeuser QF</v>
          </cell>
          <cell r="D95" t="str">
            <v>QF PPL Post Merger</v>
          </cell>
        </row>
        <row r="96">
          <cell r="C96" t="str">
            <v>US Magnesium QF</v>
          </cell>
          <cell r="D96" t="str">
            <v>QF UPL Post Merger</v>
          </cell>
        </row>
        <row r="98">
          <cell r="C98" t="str">
            <v>Canadian Entitlement p60828</v>
          </cell>
          <cell r="D98" t="str">
            <v>Post Merger</v>
          </cell>
        </row>
        <row r="99">
          <cell r="C99" t="str">
            <v>Chelan - Rocky Reach p60827</v>
          </cell>
          <cell r="D99" t="str">
            <v>Mid Columbia</v>
          </cell>
        </row>
        <row r="100">
          <cell r="C100" t="str">
            <v>Douglas - Wells p60828</v>
          </cell>
          <cell r="D100" t="str">
            <v>Mid Columbia</v>
          </cell>
        </row>
        <row r="101">
          <cell r="C101" t="str">
            <v>Grant Displacement p270294</v>
          </cell>
          <cell r="D101" t="str">
            <v>Mid Columbia</v>
          </cell>
        </row>
        <row r="102">
          <cell r="C102" t="str">
            <v>Grant Reasonable</v>
          </cell>
          <cell r="D102" t="str">
            <v>Mid Columbia</v>
          </cell>
        </row>
        <row r="103">
          <cell r="C103" t="str">
            <v>Grant Meaningful Priority p390668</v>
          </cell>
          <cell r="D103" t="str">
            <v>Mid Columbia</v>
          </cell>
        </row>
        <row r="104">
          <cell r="C104" t="str">
            <v>Grant Surplus p258951</v>
          </cell>
          <cell r="D104" t="str">
            <v>Mid Columbia</v>
          </cell>
        </row>
        <row r="105">
          <cell r="C105" t="str">
            <v>Grant Power Auction</v>
          </cell>
          <cell r="D105" t="str">
            <v>Mid Columbia</v>
          </cell>
        </row>
        <row r="106">
          <cell r="C106" t="str">
            <v>Grant - Priest Rapids</v>
          </cell>
          <cell r="D106" t="str">
            <v>Mid Columbia</v>
          </cell>
        </row>
        <row r="107">
          <cell r="C107" t="str">
            <v>Grant - Wanapum p60825</v>
          </cell>
          <cell r="D107" t="str">
            <v>Mid Columbia</v>
          </cell>
        </row>
        <row r="109">
          <cell r="C109" t="str">
            <v>APGI/Colockum s191690</v>
          </cell>
          <cell r="D109" t="str">
            <v>Post Merger</v>
          </cell>
        </row>
        <row r="110">
          <cell r="C110" t="str">
            <v>APS Exchange p58118/s58119</v>
          </cell>
          <cell r="D110" t="str">
            <v>Post Merger</v>
          </cell>
        </row>
        <row r="111">
          <cell r="C111" t="str">
            <v>Black Hills CTs p64676</v>
          </cell>
          <cell r="D111" t="str">
            <v>Pacific Capacity</v>
          </cell>
        </row>
        <row r="112">
          <cell r="C112" t="str">
            <v>BPA Exchange p64706/p64888</v>
          </cell>
          <cell r="D112" t="str">
            <v>Pacific Pre Merger</v>
          </cell>
        </row>
        <row r="113">
          <cell r="C113" t="str">
            <v xml:space="preserve">BPA FC II Wind p63507 </v>
          </cell>
          <cell r="D113" t="str">
            <v>Post Merger</v>
          </cell>
        </row>
        <row r="114">
          <cell r="C114" t="str">
            <v xml:space="preserve">BPA FC IV Wind p79207 </v>
          </cell>
          <cell r="D114" t="str">
            <v>Post Merger</v>
          </cell>
        </row>
        <row r="115">
          <cell r="C115" t="str">
            <v>BPA Peaking p59820</v>
          </cell>
          <cell r="D115" t="str">
            <v>BPA Peak Purchase</v>
          </cell>
        </row>
        <row r="116">
          <cell r="C116" t="str">
            <v>BPA So. Idaho p64885/p83975/p64705</v>
          </cell>
          <cell r="D116" t="str">
            <v>Post Merger</v>
          </cell>
        </row>
        <row r="117">
          <cell r="C117" t="str">
            <v>Cargill p483225/s6 p485390/s89</v>
          </cell>
          <cell r="D117" t="str">
            <v>Post Merger</v>
          </cell>
        </row>
        <row r="118">
          <cell r="C118" t="str">
            <v>Cowlitz Swift p65787</v>
          </cell>
          <cell r="D118" t="str">
            <v>Pacific Pre Merger</v>
          </cell>
        </row>
        <row r="119">
          <cell r="C119" t="str">
            <v>EWEB FC I p63508/p63510</v>
          </cell>
          <cell r="D119" t="str">
            <v>Post Merger</v>
          </cell>
        </row>
        <row r="120">
          <cell r="C120" t="str">
            <v>PSCo Exchange p340325</v>
          </cell>
          <cell r="D120" t="str">
            <v>Post Merger</v>
          </cell>
        </row>
        <row r="121">
          <cell r="C121" t="str">
            <v>PSCO FC III p63362/s63361</v>
          </cell>
          <cell r="D121" t="str">
            <v>Post Merger</v>
          </cell>
        </row>
        <row r="122">
          <cell r="C122" t="str">
            <v>Redding Exchange p66276</v>
          </cell>
          <cell r="D122" t="str">
            <v>Post Merger</v>
          </cell>
        </row>
        <row r="123">
          <cell r="C123" t="str">
            <v>SCL State Line p105228</v>
          </cell>
          <cell r="D123" t="str">
            <v>Post Merger</v>
          </cell>
        </row>
        <row r="124">
          <cell r="C124" t="str">
            <v>Shell p489963/s489962</v>
          </cell>
          <cell r="D124" t="str">
            <v>Post Merger</v>
          </cell>
        </row>
        <row r="125">
          <cell r="C125" t="str">
            <v>TransAlta p371343/s371344</v>
          </cell>
          <cell r="D125" t="str">
            <v>Post Merger</v>
          </cell>
        </row>
        <row r="126">
          <cell r="C126" t="str">
            <v>Tri-State Exchange</v>
          </cell>
          <cell r="D126" t="str">
            <v>Post Merger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>
        <row r="1">
          <cell r="N1" t="str">
            <v>GNw_Market Price Index (1206) (Confidential)</v>
          </cell>
        </row>
        <row r="4">
          <cell r="O4">
            <v>41089</v>
          </cell>
        </row>
      </sheetData>
      <sheetData sheetId="1">
        <row r="2">
          <cell r="F2" t="str">
            <v>OFPC Dated</v>
          </cell>
        </row>
      </sheetData>
      <sheetData sheetId="2">
        <row r="4">
          <cell r="O4">
            <v>0.97560000000000002</v>
          </cell>
        </row>
      </sheetData>
      <sheetData sheetId="3"/>
      <sheetData sheetId="4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>
            <v>0</v>
          </cell>
          <cell r="E32">
            <v>0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>
            <v>0</v>
          </cell>
          <cell r="E33">
            <v>0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>
            <v>0</v>
          </cell>
          <cell r="E34">
            <v>0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>
            <v>0</v>
          </cell>
          <cell r="E35">
            <v>0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>
            <v>0</v>
          </cell>
          <cell r="E36">
            <v>0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>
            <v>0</v>
          </cell>
          <cell r="E37">
            <v>0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>
            <v>0</v>
          </cell>
          <cell r="E38">
            <v>0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>
            <v>0</v>
          </cell>
          <cell r="E39">
            <v>0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>
            <v>0</v>
          </cell>
          <cell r="E40">
            <v>0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>
            <v>0</v>
          </cell>
          <cell r="E41">
            <v>0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42675</v>
          </cell>
          <cell r="B47">
            <v>0.85592373433120617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  <cell r="B5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</row>
        <row r="22">
          <cell r="B22" t="str">
            <v>27</v>
          </cell>
        </row>
        <row r="23">
          <cell r="B23" t="str">
            <v>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G22">
            <v>1931963666</v>
          </cell>
        </row>
        <row r="23"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>
            <v>0.80601092896174864</v>
          </cell>
        </row>
        <row r="3">
          <cell r="C3">
            <v>0.19398907103825136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5">
          <cell r="L255" t="str">
            <v>930S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>
        <row r="6">
          <cell r="E6" t="str">
            <v>ACCMDIT</v>
          </cell>
          <cell r="F6" t="str">
            <v>Deferred Income Tax - Balance</v>
          </cell>
          <cell r="I6">
            <v>0.74580356321004038</v>
          </cell>
          <cell r="J6">
            <v>9.7538648356548699E-2</v>
          </cell>
          <cell r="K6">
            <v>0.15097833051256063</v>
          </cell>
          <cell r="L6">
            <v>0</v>
          </cell>
          <cell r="M6">
            <v>1.1955194909399019E-3</v>
          </cell>
          <cell r="N6">
            <v>4.4839384299102262E-3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0.75235791178484923</v>
          </cell>
          <cell r="J7">
            <v>6.9929285512037059E-2</v>
          </cell>
          <cell r="K7">
            <v>0.13421890727714675</v>
          </cell>
          <cell r="L7">
            <v>-2.8211840550851244E-3</v>
          </cell>
          <cell r="M7">
            <v>1.7429736205182178E-2</v>
          </cell>
          <cell r="N7">
            <v>2.1925773064071993E-2</v>
          </cell>
          <cell r="O7">
            <v>6.9595702117980791E-3</v>
          </cell>
          <cell r="P7">
            <v>3.1420861989194396E-308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0.9728688736304314</v>
          </cell>
          <cell r="L8">
            <v>0</v>
          </cell>
          <cell r="M8">
            <v>0</v>
          </cell>
          <cell r="N8">
            <v>2.7131126369568562E-2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>
            <v>0.79703312277001503</v>
          </cell>
          <cell r="J9">
            <v>8.2470576855411371E-2</v>
          </cell>
          <cell r="K9">
            <v>0.10339662645376765</v>
          </cell>
          <cell r="L9">
            <v>0</v>
          </cell>
          <cell r="M9">
            <v>1.1569488973224882E-2</v>
          </cell>
          <cell r="N9">
            <v>5.5301849475810003E-3</v>
          </cell>
          <cell r="O9">
            <v>0</v>
          </cell>
          <cell r="P9">
            <v>0</v>
          </cell>
        </row>
        <row r="10">
          <cell r="E10" t="str">
            <v>FIT</v>
          </cell>
          <cell r="F10" t="str">
            <v>Federal Income Taxes</v>
          </cell>
          <cell r="I10">
            <v>-4.1227614981033751</v>
          </cell>
          <cell r="J10">
            <v>-0.18942991830515027</v>
          </cell>
          <cell r="K10">
            <v>-1.9487542045422608</v>
          </cell>
          <cell r="L10">
            <v>6.6802041016404717E-2</v>
          </cell>
          <cell r="M10">
            <v>-0.26976106789518717</v>
          </cell>
          <cell r="N10">
            <v>-0.28640435039567846</v>
          </cell>
          <cell r="O10">
            <v>-4.8636352472964543E-2</v>
          </cell>
          <cell r="P10">
            <v>-7.4400594586857703E-307</v>
          </cell>
        </row>
        <row r="11">
          <cell r="E11" t="str">
            <v>GP</v>
          </cell>
          <cell r="F11" t="str">
            <v>Gross Plant</v>
          </cell>
          <cell r="I11">
            <v>0.57308172754107634</v>
          </cell>
          <cell r="J11">
            <v>0.19095120284040373</v>
          </cell>
          <cell r="K11">
            <v>0.21990229730366567</v>
          </cell>
          <cell r="L11">
            <v>0</v>
          </cell>
          <cell r="M11">
            <v>3.7942842228822541E-3</v>
          </cell>
          <cell r="N11">
            <v>9.3321133726057947E-3</v>
          </cell>
          <cell r="O11">
            <v>2.9383747193661731E-3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23.068235751795537</v>
          </cell>
          <cell r="J12">
            <v>0.9489829057071546</v>
          </cell>
          <cell r="K12">
            <v>9.7626311835096722</v>
          </cell>
          <cell r="L12">
            <v>-0.33465671926646606</v>
          </cell>
          <cell r="M12">
            <v>1.3514161033710355</v>
          </cell>
          <cell r="N12">
            <v>1.4347935905659495</v>
          </cell>
          <cell r="O12">
            <v>0.24365246791924722</v>
          </cell>
          <cell r="P12">
            <v>3.7272302637875664E-306</v>
          </cell>
        </row>
        <row r="13">
          <cell r="E13" t="str">
            <v>NP</v>
          </cell>
          <cell r="F13" t="str">
            <v>Net Plant</v>
          </cell>
          <cell r="I13">
            <v>0.59193193741369809</v>
          </cell>
          <cell r="J13">
            <v>0.19590765018955478</v>
          </cell>
          <cell r="K13">
            <v>0.20251188120090735</v>
          </cell>
          <cell r="L13">
            <v>0</v>
          </cell>
          <cell r="M13">
            <v>1.8460930546141266E-3</v>
          </cell>
          <cell r="N13">
            <v>6.0421621703759202E-3</v>
          </cell>
          <cell r="O13">
            <v>1.7602759708497543E-3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0.73279296705227215</v>
          </cell>
          <cell r="J14">
            <v>0.26720703294772791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0.57549861116012679</v>
          </cell>
          <cell r="J15">
            <v>0.20985091733647368</v>
          </cell>
          <cell r="K15">
            <v>0.20882676243575329</v>
          </cell>
          <cell r="L15">
            <v>0</v>
          </cell>
          <cell r="M15">
            <v>0</v>
          </cell>
          <cell r="N15">
            <v>5.823709067646207E-3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1.1712444446620798</v>
          </cell>
          <cell r="J16">
            <v>0.13594965166534492</v>
          </cell>
          <cell r="K16">
            <v>0.29561254890773841</v>
          </cell>
          <cell r="L16">
            <v>-6.3865856558449376E-3</v>
          </cell>
          <cell r="M16">
            <v>3.2346332200017251E-2</v>
          </cell>
          <cell r="N16">
            <v>3.7913947332626756E-2</v>
          </cell>
          <cell r="O16">
            <v>1.032527939516365E-2</v>
          </cell>
          <cell r="P16">
            <v>7.1130426996694975E-308</v>
          </cell>
        </row>
        <row r="17">
          <cell r="E17" t="str">
            <v>T_SPLIT</v>
          </cell>
          <cell r="F17" t="str">
            <v>Transmission Split</v>
          </cell>
          <cell r="I17">
            <v>2.7464186231302697E-2</v>
          </cell>
          <cell r="J17">
            <v>0.97253581376869735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0.49434683337545426</v>
          </cell>
          <cell r="K18">
            <v>0.49193422666168279</v>
          </cell>
          <cell r="L18">
            <v>0</v>
          </cell>
          <cell r="M18">
            <v>0</v>
          </cell>
          <cell r="N18">
            <v>1.3718939962863061E-2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/>
      <sheetData sheetId="3"/>
      <sheetData sheetId="4"/>
      <sheetData sheetId="5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1.7735947932710956E-2</v>
          </cell>
          <cell r="L24">
            <v>0.26592235045374968</v>
          </cell>
          <cell r="M24">
            <v>8.4989701759535352E-2</v>
          </cell>
          <cell r="N24">
            <v>0</v>
          </cell>
          <cell r="O24">
            <v>0.1293456878806151</v>
          </cell>
          <cell r="P24">
            <v>0.42178875181632575</v>
          </cell>
          <cell r="Q24">
            <v>4.7677206808370634E-2</v>
          </cell>
          <cell r="R24">
            <v>2.8600102831646358E-2</v>
          </cell>
          <cell r="S24">
            <v>3.9402505170461014E-3</v>
          </cell>
          <cell r="AC24" t="str">
            <v>SG</v>
          </cell>
          <cell r="AF24">
            <v>0.99999999999999989</v>
          </cell>
          <cell r="AG24">
            <v>1.7735947932710956E-2</v>
          </cell>
          <cell r="AH24">
            <v>0.26592235045374968</v>
          </cell>
          <cell r="AI24">
            <v>8.4989701759535352E-2</v>
          </cell>
          <cell r="AJ24">
            <v>0</v>
          </cell>
          <cell r="AK24">
            <v>0.1293456878806151</v>
          </cell>
          <cell r="AL24">
            <v>0.42178875181632575</v>
          </cell>
          <cell r="AM24">
            <v>4.7677206808370634E-2</v>
          </cell>
          <cell r="AN24">
            <v>2.8600102831646358E-2</v>
          </cell>
          <cell r="AO24">
            <v>3.9402505170461014E-3</v>
          </cell>
        </row>
        <row r="25">
          <cell r="G25" t="str">
            <v>SG-P</v>
          </cell>
          <cell r="J25">
            <v>0.99999999999999989</v>
          </cell>
          <cell r="K25">
            <v>1.7735947932710956E-2</v>
          </cell>
          <cell r="L25">
            <v>0.26592235045374968</v>
          </cell>
          <cell r="M25">
            <v>8.4989701759535352E-2</v>
          </cell>
          <cell r="N25">
            <v>0</v>
          </cell>
          <cell r="O25">
            <v>0.1293456878806151</v>
          </cell>
          <cell r="P25">
            <v>0.42178875181632575</v>
          </cell>
          <cell r="Q25">
            <v>4.7677206808370634E-2</v>
          </cell>
          <cell r="R25">
            <v>2.8600102831646358E-2</v>
          </cell>
          <cell r="S25">
            <v>3.9402505170461014E-3</v>
          </cell>
          <cell r="AC25" t="str">
            <v>SG-P</v>
          </cell>
          <cell r="AF25">
            <v>0.99999999999999989</v>
          </cell>
          <cell r="AG25">
            <v>1.7735947932710956E-2</v>
          </cell>
          <cell r="AH25">
            <v>0.26592235045374968</v>
          </cell>
          <cell r="AI25">
            <v>8.4989701759535352E-2</v>
          </cell>
          <cell r="AJ25">
            <v>0</v>
          </cell>
          <cell r="AK25">
            <v>0.1293456878806151</v>
          </cell>
          <cell r="AL25">
            <v>0.42178875181632575</v>
          </cell>
          <cell r="AM25">
            <v>4.7677206808370634E-2</v>
          </cell>
          <cell r="AN25">
            <v>2.8600102831646358E-2</v>
          </cell>
          <cell r="AO25">
            <v>3.9402505170461014E-3</v>
          </cell>
        </row>
        <row r="26">
          <cell r="G26" t="str">
            <v>SG-U</v>
          </cell>
          <cell r="J26">
            <v>0.99999999999999989</v>
          </cell>
          <cell r="K26">
            <v>1.7735947932710956E-2</v>
          </cell>
          <cell r="L26">
            <v>0.26592235045374968</v>
          </cell>
          <cell r="M26">
            <v>8.4989701759535352E-2</v>
          </cell>
          <cell r="N26">
            <v>0</v>
          </cell>
          <cell r="O26">
            <v>0.1293456878806151</v>
          </cell>
          <cell r="P26">
            <v>0.42178875181632575</v>
          </cell>
          <cell r="Q26">
            <v>4.7677206808370634E-2</v>
          </cell>
          <cell r="R26">
            <v>2.8600102831646358E-2</v>
          </cell>
          <cell r="S26">
            <v>3.9402505170461014E-3</v>
          </cell>
          <cell r="AC26" t="str">
            <v>SG-U</v>
          </cell>
          <cell r="AF26">
            <v>0.99999999999999989</v>
          </cell>
          <cell r="AG26">
            <v>1.7735947932710956E-2</v>
          </cell>
          <cell r="AH26">
            <v>0.26592235045374968</v>
          </cell>
          <cell r="AI26">
            <v>8.4989701759535352E-2</v>
          </cell>
          <cell r="AJ26">
            <v>0</v>
          </cell>
          <cell r="AK26">
            <v>0.1293456878806151</v>
          </cell>
          <cell r="AL26">
            <v>0.42178875181632575</v>
          </cell>
          <cell r="AM26">
            <v>4.7677206808370634E-2</v>
          </cell>
          <cell r="AN26">
            <v>2.8600102831646358E-2</v>
          </cell>
          <cell r="AO26">
            <v>3.9402505170461014E-3</v>
          </cell>
        </row>
        <row r="27">
          <cell r="G27" t="str">
            <v>DGP</v>
          </cell>
          <cell r="J27">
            <v>1</v>
          </cell>
          <cell r="K27">
            <v>3.5614804683554963E-2</v>
          </cell>
          <cell r="L27">
            <v>0.53398739150191743</v>
          </cell>
          <cell r="M27">
            <v>0.17066421483437316</v>
          </cell>
          <cell r="N27">
            <v>0</v>
          </cell>
          <cell r="O27">
            <v>0.25973358898015453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3.5614804683554963E-2</v>
          </cell>
          <cell r="AH27">
            <v>0.53398739150191743</v>
          </cell>
          <cell r="AI27">
            <v>0.17066421483437316</v>
          </cell>
          <cell r="AJ27">
            <v>0</v>
          </cell>
          <cell r="AK27">
            <v>0.25973358898015453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0.99999999999999989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0.8402060726254067</v>
          </cell>
          <cell r="Q28">
            <v>9.4973321393014648E-2</v>
          </cell>
          <cell r="R28">
            <v>5.6971600056619283E-2</v>
          </cell>
          <cell r="S28">
            <v>7.8490059249593114E-3</v>
          </cell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0.8402060726254067</v>
          </cell>
          <cell r="AM28">
            <v>9.4973321393014648E-2</v>
          </cell>
          <cell r="AN28">
            <v>5.6971600056619283E-2</v>
          </cell>
          <cell r="AO28">
            <v>7.8490059249593114E-3</v>
          </cell>
        </row>
        <row r="29">
          <cell r="G29" t="str">
            <v>SC</v>
          </cell>
          <cell r="J29">
            <v>1</v>
          </cell>
          <cell r="K29">
            <v>1.8145360044758575E-2</v>
          </cell>
          <cell r="L29">
            <v>0.27252927677760497</v>
          </cell>
          <cell r="M29">
            <v>8.7108213198950873E-2</v>
          </cell>
          <cell r="N29">
            <v>0</v>
          </cell>
          <cell r="O29">
            <v>0.12471083419857862</v>
          </cell>
          <cell r="P29">
            <v>0.42235287409567118</v>
          </cell>
          <cell r="Q29">
            <v>4.4051147203762755E-2</v>
          </cell>
          <cell r="R29">
            <v>2.7192845768221882E-2</v>
          </cell>
          <cell r="S29">
            <v>3.9094487124510567E-3</v>
          </cell>
          <cell r="AC29" t="str">
            <v>SC</v>
          </cell>
          <cell r="AF29">
            <v>1</v>
          </cell>
          <cell r="AG29">
            <v>1.8145360044758575E-2</v>
          </cell>
          <cell r="AH29">
            <v>0.27252927677760497</v>
          </cell>
          <cell r="AI29">
            <v>8.7108213198950873E-2</v>
          </cell>
          <cell r="AJ29">
            <v>0</v>
          </cell>
          <cell r="AK29">
            <v>0.12471083419857862</v>
          </cell>
          <cell r="AL29">
            <v>0.42235287409567118</v>
          </cell>
          <cell r="AM29">
            <v>4.4051147203762755E-2</v>
          </cell>
          <cell r="AN29">
            <v>2.7192845768221882E-2</v>
          </cell>
          <cell r="AO29">
            <v>3.9094487124510567E-3</v>
          </cell>
        </row>
        <row r="30">
          <cell r="G30" t="str">
            <v>SE</v>
          </cell>
          <cell r="J30">
            <v>1</v>
          </cell>
          <cell r="K30">
            <v>1.6507711596568091E-2</v>
          </cell>
          <cell r="L30">
            <v>0.24610157148218376</v>
          </cell>
          <cell r="M30">
            <v>7.8634167441288802E-2</v>
          </cell>
          <cell r="N30">
            <v>0</v>
          </cell>
          <cell r="O30">
            <v>0.14325024892672458</v>
          </cell>
          <cell r="P30">
            <v>0.42009638497828944</v>
          </cell>
          <cell r="Q30">
            <v>5.855538562219427E-2</v>
          </cell>
          <cell r="R30">
            <v>3.2821874021919786E-2</v>
          </cell>
          <cell r="S30">
            <v>4.0326559308312363E-3</v>
          </cell>
          <cell r="AC30" t="str">
            <v>SE</v>
          </cell>
          <cell r="AF30">
            <v>1</v>
          </cell>
          <cell r="AG30">
            <v>1.6507711596568091E-2</v>
          </cell>
          <cell r="AH30">
            <v>0.24610157148218376</v>
          </cell>
          <cell r="AI30">
            <v>7.8634167441288802E-2</v>
          </cell>
          <cell r="AJ30">
            <v>0</v>
          </cell>
          <cell r="AK30">
            <v>0.14325024892672458</v>
          </cell>
          <cell r="AL30">
            <v>0.42009638497828944</v>
          </cell>
          <cell r="AM30">
            <v>5.855538562219427E-2</v>
          </cell>
          <cell r="AN30">
            <v>3.2821874021919786E-2</v>
          </cell>
          <cell r="AO30">
            <v>4.0326559308312363E-3</v>
          </cell>
        </row>
        <row r="31">
          <cell r="G31" t="str">
            <v>SE-P</v>
          </cell>
          <cell r="J31">
            <v>1</v>
          </cell>
          <cell r="K31">
            <v>1.6507711596568091E-2</v>
          </cell>
          <cell r="L31">
            <v>0.24610157148218376</v>
          </cell>
          <cell r="M31">
            <v>7.8634167441288802E-2</v>
          </cell>
          <cell r="N31">
            <v>0</v>
          </cell>
          <cell r="O31">
            <v>0.14325024892672458</v>
          </cell>
          <cell r="P31">
            <v>0.42009638497828944</v>
          </cell>
          <cell r="Q31">
            <v>5.855538562219427E-2</v>
          </cell>
          <cell r="R31">
            <v>3.2821874021919786E-2</v>
          </cell>
          <cell r="S31">
            <v>4.0326559308312363E-3</v>
          </cell>
          <cell r="AC31" t="str">
            <v>SE-P</v>
          </cell>
          <cell r="AF31">
            <v>1</v>
          </cell>
          <cell r="AG31">
            <v>1.6507711596568091E-2</v>
          </cell>
          <cell r="AH31">
            <v>0.24610157148218376</v>
          </cell>
          <cell r="AI31">
            <v>7.8634167441288802E-2</v>
          </cell>
          <cell r="AJ31">
            <v>0</v>
          </cell>
          <cell r="AK31">
            <v>0.14325024892672458</v>
          </cell>
          <cell r="AL31">
            <v>0.42009638497828944</v>
          </cell>
          <cell r="AM31">
            <v>5.855538562219427E-2</v>
          </cell>
          <cell r="AN31">
            <v>3.2821874021919786E-2</v>
          </cell>
          <cell r="AO31">
            <v>4.0326559308312363E-3</v>
          </cell>
        </row>
        <row r="32">
          <cell r="G32" t="str">
            <v>SE-U</v>
          </cell>
          <cell r="J32">
            <v>1</v>
          </cell>
          <cell r="K32">
            <v>1.6507711596568091E-2</v>
          </cell>
          <cell r="L32">
            <v>0.24610157148218376</v>
          </cell>
          <cell r="M32">
            <v>7.8634167441288802E-2</v>
          </cell>
          <cell r="N32">
            <v>0</v>
          </cell>
          <cell r="O32">
            <v>0.14325024892672458</v>
          </cell>
          <cell r="P32">
            <v>0.42009638497828944</v>
          </cell>
          <cell r="Q32">
            <v>5.855538562219427E-2</v>
          </cell>
          <cell r="R32">
            <v>3.2821874021919786E-2</v>
          </cell>
          <cell r="S32">
            <v>4.0326559308312363E-3</v>
          </cell>
          <cell r="AC32" t="str">
            <v>SE-U</v>
          </cell>
          <cell r="AF32">
            <v>1</v>
          </cell>
          <cell r="AG32">
            <v>1.6507711596568091E-2</v>
          </cell>
          <cell r="AH32">
            <v>0.24610157148218376</v>
          </cell>
          <cell r="AI32">
            <v>7.8634167441288802E-2</v>
          </cell>
          <cell r="AJ32">
            <v>0</v>
          </cell>
          <cell r="AK32">
            <v>0.14325024892672458</v>
          </cell>
          <cell r="AL32">
            <v>0.42009638497828944</v>
          </cell>
          <cell r="AM32">
            <v>5.855538562219427E-2</v>
          </cell>
          <cell r="AN32">
            <v>3.2821874021919786E-2</v>
          </cell>
          <cell r="AO32">
            <v>4.0326559308312363E-3</v>
          </cell>
        </row>
        <row r="33">
          <cell r="G33" t="str">
            <v>DEP</v>
          </cell>
          <cell r="J33">
            <v>1</v>
          </cell>
          <cell r="K33">
            <v>3.4072087243689556E-2</v>
          </cell>
          <cell r="L33">
            <v>0.50795618552563793</v>
          </cell>
          <cell r="M33">
            <v>0.16230173381218324</v>
          </cell>
          <cell r="N33">
            <v>0</v>
          </cell>
          <cell r="O33">
            <v>0.29566999341848926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3.4072087243689556E-2</v>
          </cell>
          <cell r="AH33">
            <v>0.50795618552563793</v>
          </cell>
          <cell r="AI33">
            <v>0.16230173381218324</v>
          </cell>
          <cell r="AJ33">
            <v>0</v>
          </cell>
          <cell r="AK33">
            <v>0.29566999341848926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0.99999999999999989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0.81491998163251811</v>
          </cell>
          <cell r="Q34">
            <v>0.11358810854368488</v>
          </cell>
          <cell r="R34">
            <v>6.3669200525184211E-2</v>
          </cell>
          <cell r="S34">
            <v>7.8227092986127254E-3</v>
          </cell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0.81491998163251811</v>
          </cell>
          <cell r="AM34">
            <v>0.11358810854368488</v>
          </cell>
          <cell r="AN34">
            <v>6.3669200525184211E-2</v>
          </cell>
          <cell r="AO34">
            <v>7.8227092986127254E-3</v>
          </cell>
        </row>
        <row r="35">
          <cell r="G35" t="str">
            <v>SO</v>
          </cell>
          <cell r="J35">
            <v>0.99999999999999989</v>
          </cell>
          <cell r="K35">
            <v>2.413003354638003E-2</v>
          </cell>
          <cell r="L35">
            <v>0.27950085138542602</v>
          </cell>
          <cell r="M35">
            <v>8.1634676005188977E-2</v>
          </cell>
          <cell r="N35">
            <v>0</v>
          </cell>
          <cell r="O35">
            <v>0.11850678618992204</v>
          </cell>
          <cell r="P35">
            <v>0.41981187973084916</v>
          </cell>
          <cell r="Q35">
            <v>4.9140508406916618E-2</v>
          </cell>
          <cell r="R35">
            <v>2.4524245468173934E-2</v>
          </cell>
          <cell r="S35">
            <v>2.7510192671430411E-3</v>
          </cell>
          <cell r="AC35" t="str">
            <v>SO</v>
          </cell>
          <cell r="AF35">
            <v>0.99999999999999989</v>
          </cell>
          <cell r="AG35">
            <v>2.413003354638003E-2</v>
          </cell>
          <cell r="AH35">
            <v>0.27950085138542602</v>
          </cell>
          <cell r="AI35">
            <v>8.1634676005188977E-2</v>
          </cell>
          <cell r="AJ35">
            <v>0</v>
          </cell>
          <cell r="AK35">
            <v>0.11850678618992204</v>
          </cell>
          <cell r="AL35">
            <v>0.41981187973084916</v>
          </cell>
          <cell r="AM35">
            <v>4.9140508406916618E-2</v>
          </cell>
          <cell r="AN35">
            <v>2.4524245468173934E-2</v>
          </cell>
          <cell r="AO35">
            <v>2.7510192671430411E-3</v>
          </cell>
        </row>
        <row r="36">
          <cell r="G36" t="str">
            <v>SO-P</v>
          </cell>
          <cell r="J36">
            <v>0.99999999999999989</v>
          </cell>
          <cell r="K36">
            <v>2.413003354638003E-2</v>
          </cell>
          <cell r="L36">
            <v>0.27950085138542602</v>
          </cell>
          <cell r="M36">
            <v>8.1634676005188977E-2</v>
          </cell>
          <cell r="N36">
            <v>0</v>
          </cell>
          <cell r="O36">
            <v>0.11850678618992204</v>
          </cell>
          <cell r="P36">
            <v>0.41981187973084916</v>
          </cell>
          <cell r="Q36">
            <v>4.9140508406916618E-2</v>
          </cell>
          <cell r="R36">
            <v>2.4524245468173934E-2</v>
          </cell>
          <cell r="S36">
            <v>2.7510192671430411E-3</v>
          </cell>
          <cell r="AC36" t="str">
            <v>SO-P</v>
          </cell>
          <cell r="AF36">
            <v>0.99999999999999989</v>
          </cell>
          <cell r="AG36">
            <v>2.413003354638003E-2</v>
          </cell>
          <cell r="AH36">
            <v>0.27950085138542602</v>
          </cell>
          <cell r="AI36">
            <v>8.1634676005188977E-2</v>
          </cell>
          <cell r="AJ36">
            <v>0</v>
          </cell>
          <cell r="AK36">
            <v>0.11850678618992204</v>
          </cell>
          <cell r="AL36">
            <v>0.41981187973084916</v>
          </cell>
          <cell r="AM36">
            <v>4.9140508406916618E-2</v>
          </cell>
          <cell r="AN36">
            <v>2.4524245468173934E-2</v>
          </cell>
          <cell r="AO36">
            <v>2.7510192671430411E-3</v>
          </cell>
        </row>
        <row r="37">
          <cell r="G37" t="str">
            <v>SO-U</v>
          </cell>
          <cell r="J37">
            <v>0.99999999999999989</v>
          </cell>
          <cell r="K37">
            <v>2.413003354638003E-2</v>
          </cell>
          <cell r="L37">
            <v>0.27950085138542602</v>
          </cell>
          <cell r="M37">
            <v>8.1634676005188977E-2</v>
          </cell>
          <cell r="N37">
            <v>0</v>
          </cell>
          <cell r="O37">
            <v>0.11850678618992204</v>
          </cell>
          <cell r="P37">
            <v>0.41981187973084916</v>
          </cell>
          <cell r="Q37">
            <v>4.9140508406916618E-2</v>
          </cell>
          <cell r="R37">
            <v>2.4524245468173934E-2</v>
          </cell>
          <cell r="S37">
            <v>2.7510192671430411E-3</v>
          </cell>
          <cell r="AC37" t="str">
            <v>SO-U</v>
          </cell>
          <cell r="AF37">
            <v>0.99999999999999989</v>
          </cell>
          <cell r="AG37">
            <v>2.413003354638003E-2</v>
          </cell>
          <cell r="AH37">
            <v>0.27950085138542602</v>
          </cell>
          <cell r="AI37">
            <v>8.1634676005188977E-2</v>
          </cell>
          <cell r="AJ37">
            <v>0</v>
          </cell>
          <cell r="AK37">
            <v>0.11850678618992204</v>
          </cell>
          <cell r="AL37">
            <v>0.41981187973084916</v>
          </cell>
          <cell r="AM37">
            <v>4.9140508406916618E-2</v>
          </cell>
          <cell r="AN37">
            <v>2.4524245468173934E-2</v>
          </cell>
          <cell r="AO37">
            <v>2.7510192671430411E-3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0.99999999999999978</v>
          </cell>
          <cell r="K40">
            <v>2.413003354638003E-2</v>
          </cell>
          <cell r="L40">
            <v>0.27950085138542591</v>
          </cell>
          <cell r="M40">
            <v>8.1634676005188964E-2</v>
          </cell>
          <cell r="N40">
            <v>0</v>
          </cell>
          <cell r="O40">
            <v>0.11850678618992205</v>
          </cell>
          <cell r="P40">
            <v>0.41981187973084921</v>
          </cell>
          <cell r="Q40">
            <v>4.9140508406916618E-2</v>
          </cell>
          <cell r="R40">
            <v>2.4524245468173934E-2</v>
          </cell>
          <cell r="S40">
            <v>2.7510192671430411E-3</v>
          </cell>
          <cell r="AC40" t="str">
            <v>GPS</v>
          </cell>
          <cell r="AF40">
            <v>0.99999999999999978</v>
          </cell>
          <cell r="AG40">
            <v>2.413003354638003E-2</v>
          </cell>
          <cell r="AH40">
            <v>0.27950085138542591</v>
          </cell>
          <cell r="AI40">
            <v>8.1634676005188964E-2</v>
          </cell>
          <cell r="AJ40">
            <v>0</v>
          </cell>
          <cell r="AK40">
            <v>0.11850678618992205</v>
          </cell>
          <cell r="AL40">
            <v>0.41981187973084921</v>
          </cell>
          <cell r="AM40">
            <v>4.9140508406916618E-2</v>
          </cell>
          <cell r="AN40">
            <v>2.4524245468173934E-2</v>
          </cell>
          <cell r="AO40">
            <v>2.7510192671430411E-3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0.99999999999999967</v>
          </cell>
          <cell r="K43">
            <v>2.2386578756464069E-2</v>
          </cell>
          <cell r="L43">
            <v>0.27129301200596184</v>
          </cell>
          <cell r="M43">
            <v>7.9729375066944497E-2</v>
          </cell>
          <cell r="N43">
            <v>0</v>
          </cell>
          <cell r="O43">
            <v>0.11940606885236635</v>
          </cell>
          <cell r="P43">
            <v>0.43173650529208407</v>
          </cell>
          <cell r="Q43">
            <v>4.8360617954450756E-2</v>
          </cell>
          <cell r="R43">
            <v>2.425919380668972E-2</v>
          </cell>
          <cell r="S43">
            <v>2.828648265038384E-3</v>
          </cell>
          <cell r="AC43" t="str">
            <v>SNP</v>
          </cell>
          <cell r="AF43">
            <v>0.99999999999999967</v>
          </cell>
          <cell r="AG43">
            <v>2.2386578756464069E-2</v>
          </cell>
          <cell r="AH43">
            <v>0.27129301200596184</v>
          </cell>
          <cell r="AI43">
            <v>7.9729375066944497E-2</v>
          </cell>
          <cell r="AJ43">
            <v>0</v>
          </cell>
          <cell r="AK43">
            <v>0.11940606885236635</v>
          </cell>
          <cell r="AL43">
            <v>0.43173650529208407</v>
          </cell>
          <cell r="AM43">
            <v>4.8360617954450756E-2</v>
          </cell>
          <cell r="AN43">
            <v>2.425919380668972E-2</v>
          </cell>
          <cell r="AO43">
            <v>2.828648265038384E-3</v>
          </cell>
        </row>
        <row r="44">
          <cell r="G44" t="str">
            <v>SSCCT</v>
          </cell>
          <cell r="J44">
            <v>1</v>
          </cell>
          <cell r="K44">
            <v>1.7059632906739043E-2</v>
          </cell>
          <cell r="L44">
            <v>0.25121399125765281</v>
          </cell>
          <cell r="M44">
            <v>8.30781280123985E-2</v>
          </cell>
          <cell r="N44">
            <v>0</v>
          </cell>
          <cell r="O44">
            <v>0.11482801474515517</v>
          </cell>
          <cell r="P44">
            <v>0.4674123008096292</v>
          </cell>
          <cell r="Q44">
            <v>3.7997910767382119E-2</v>
          </cell>
          <cell r="R44">
            <v>2.3706151550102597E-2</v>
          </cell>
          <cell r="S44">
            <v>4.7038699509405497E-3</v>
          </cell>
          <cell r="AC44" t="str">
            <v>SSCCT</v>
          </cell>
          <cell r="AF44">
            <v>1</v>
          </cell>
          <cell r="AG44">
            <v>1.7059632906739043E-2</v>
          </cell>
          <cell r="AH44">
            <v>0.25121399125765281</v>
          </cell>
          <cell r="AI44">
            <v>8.30781280123985E-2</v>
          </cell>
          <cell r="AJ44">
            <v>0</v>
          </cell>
          <cell r="AK44">
            <v>0.11482801474515517</v>
          </cell>
          <cell r="AL44">
            <v>0.4674123008096292</v>
          </cell>
          <cell r="AM44">
            <v>3.7997910767382119E-2</v>
          </cell>
          <cell r="AN44">
            <v>2.3706151550102597E-2</v>
          </cell>
          <cell r="AO44">
            <v>4.7038699509405497E-3</v>
          </cell>
        </row>
        <row r="45">
          <cell r="G45" t="str">
            <v>SSECT</v>
          </cell>
          <cell r="J45">
            <v>0.99999999999999967</v>
          </cell>
          <cell r="K45">
            <v>1.6591539979470608E-2</v>
          </cell>
          <cell r="L45">
            <v>0.22771419056716904</v>
          </cell>
          <cell r="M45">
            <v>7.3178045226805336E-2</v>
          </cell>
          <cell r="N45">
            <v>0</v>
          </cell>
          <cell r="O45">
            <v>0.13079417636251509</v>
          </cell>
          <cell r="P45">
            <v>0.44476145142438744</v>
          </cell>
          <cell r="Q45">
            <v>7.3107534999617182E-2</v>
          </cell>
          <cell r="R45">
            <v>2.9268882678896813E-2</v>
          </cell>
          <cell r="S45">
            <v>4.5841787611381902E-3</v>
          </cell>
          <cell r="AC45" t="str">
            <v>SSECT</v>
          </cell>
          <cell r="AF45">
            <v>0.99999999999999967</v>
          </cell>
          <cell r="AG45">
            <v>1.6591539979470608E-2</v>
          </cell>
          <cell r="AH45">
            <v>0.22771419056716904</v>
          </cell>
          <cell r="AI45">
            <v>7.3178045226805336E-2</v>
          </cell>
          <cell r="AJ45">
            <v>0</v>
          </cell>
          <cell r="AK45">
            <v>0.13079417636251509</v>
          </cell>
          <cell r="AL45">
            <v>0.44476145142438744</v>
          </cell>
          <cell r="AM45">
            <v>7.3107534999617182E-2</v>
          </cell>
          <cell r="AN45">
            <v>2.9268882678896813E-2</v>
          </cell>
          <cell r="AO45">
            <v>4.5841787611381902E-3</v>
          </cell>
        </row>
        <row r="46">
          <cell r="G46" t="str">
            <v>SSCCH</v>
          </cell>
          <cell r="J46">
            <v>0.99999999999999989</v>
          </cell>
          <cell r="K46">
            <v>1.8305605467372608E-2</v>
          </cell>
          <cell r="L46">
            <v>0.28128300464254719</v>
          </cell>
          <cell r="M46">
            <v>8.8826771438389851E-2</v>
          </cell>
          <cell r="N46">
            <v>0</v>
          </cell>
          <cell r="O46">
            <v>0.12605052400919556</v>
          </cell>
          <cell r="P46">
            <v>0.4083886036172899</v>
          </cell>
          <cell r="Q46">
            <v>4.5481015017230522E-2</v>
          </cell>
          <cell r="R46">
            <v>2.7871322783420985E-2</v>
          </cell>
          <cell r="S46">
            <v>3.7931530245532536E-3</v>
          </cell>
          <cell r="AC46" t="str">
            <v>SSCCH</v>
          </cell>
          <cell r="AF46">
            <v>0.99999999999999989</v>
          </cell>
          <cell r="AG46">
            <v>1.8305605467372608E-2</v>
          </cell>
          <cell r="AH46">
            <v>0.28128300464254719</v>
          </cell>
          <cell r="AI46">
            <v>8.8826771438389851E-2</v>
          </cell>
          <cell r="AJ46">
            <v>0</v>
          </cell>
          <cell r="AK46">
            <v>0.12605052400919556</v>
          </cell>
          <cell r="AL46">
            <v>0.4083886036172899</v>
          </cell>
          <cell r="AM46">
            <v>4.5481015017230522E-2</v>
          </cell>
          <cell r="AN46">
            <v>2.7871322783420985E-2</v>
          </cell>
          <cell r="AO46">
            <v>3.7931530245532536E-3</v>
          </cell>
        </row>
        <row r="47">
          <cell r="G47" t="str">
            <v>SSECH</v>
          </cell>
          <cell r="J47">
            <v>1</v>
          </cell>
          <cell r="K47">
            <v>1.6367248891010492E-2</v>
          </cell>
          <cell r="L47">
            <v>0.25140424378990783</v>
          </cell>
          <cell r="M47">
            <v>8.0451542932679448E-2</v>
          </cell>
          <cell r="N47">
            <v>0</v>
          </cell>
          <cell r="O47">
            <v>0.1448595276442127</v>
          </cell>
          <cell r="P47">
            <v>0.4142766876208081</v>
          </cell>
          <cell r="Q47">
            <v>5.5429967755181407E-2</v>
          </cell>
          <cell r="R47">
            <v>3.329568861349725E-2</v>
          </cell>
          <cell r="S47">
            <v>3.9150927527028092E-3</v>
          </cell>
          <cell r="AC47" t="str">
            <v>SSECH</v>
          </cell>
          <cell r="AF47">
            <v>1</v>
          </cell>
          <cell r="AG47">
            <v>1.6367248891010492E-2</v>
          </cell>
          <cell r="AH47">
            <v>0.25140424378990783</v>
          </cell>
          <cell r="AI47">
            <v>8.0451542932679448E-2</v>
          </cell>
          <cell r="AJ47">
            <v>0</v>
          </cell>
          <cell r="AK47">
            <v>0.1448595276442127</v>
          </cell>
          <cell r="AL47">
            <v>0.4142766876208081</v>
          </cell>
          <cell r="AM47">
            <v>5.5429967755181407E-2</v>
          </cell>
          <cell r="AN47">
            <v>3.329568861349725E-2</v>
          </cell>
          <cell r="AO47">
            <v>3.9150927527028092E-3</v>
          </cell>
        </row>
        <row r="48">
          <cell r="G48" t="str">
            <v>SSGCH</v>
          </cell>
          <cell r="J48">
            <v>1</v>
          </cell>
          <cell r="K48">
            <v>1.782101632328208E-2</v>
          </cell>
          <cell r="L48">
            <v>0.27381331442938733</v>
          </cell>
          <cell r="M48">
            <v>8.6732964311962257E-2</v>
          </cell>
          <cell r="N48">
            <v>0</v>
          </cell>
          <cell r="O48">
            <v>0.13075277491794984</v>
          </cell>
          <cell r="P48">
            <v>0.40986062461816947</v>
          </cell>
          <cell r="Q48">
            <v>4.7968253201718249E-2</v>
          </cell>
          <cell r="R48">
            <v>2.9227414240940053E-2</v>
          </cell>
          <cell r="S48">
            <v>3.8236379565906422E-3</v>
          </cell>
          <cell r="AC48" t="str">
            <v>SSGCH</v>
          </cell>
          <cell r="AF48">
            <v>1</v>
          </cell>
          <cell r="AG48">
            <v>1.782101632328208E-2</v>
          </cell>
          <cell r="AH48">
            <v>0.27381331442938733</v>
          </cell>
          <cell r="AI48">
            <v>8.6732964311962257E-2</v>
          </cell>
          <cell r="AJ48">
            <v>0</v>
          </cell>
          <cell r="AK48">
            <v>0.13075277491794984</v>
          </cell>
          <cell r="AL48">
            <v>0.40986062461816947</v>
          </cell>
          <cell r="AM48">
            <v>4.7968253201718249E-2</v>
          </cell>
          <cell r="AN48">
            <v>2.9227414240940053E-2</v>
          </cell>
          <cell r="AO48">
            <v>3.8236379565906422E-3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1</v>
          </cell>
          <cell r="K52">
            <v>1.6942609674921935E-2</v>
          </cell>
          <cell r="L52">
            <v>0.24533904108503188</v>
          </cell>
          <cell r="M52">
            <v>8.0603107316000205E-2</v>
          </cell>
          <cell r="N52">
            <v>0</v>
          </cell>
          <cell r="O52">
            <v>0.11881955514949516</v>
          </cell>
          <cell r="P52">
            <v>0.46174958846331876</v>
          </cell>
          <cell r="Q52">
            <v>4.677531682544088E-2</v>
          </cell>
          <cell r="R52">
            <v>2.509683433230115E-2</v>
          </cell>
          <cell r="S52">
            <v>4.6739471534899598E-3</v>
          </cell>
          <cell r="AC52" t="str">
            <v>SSGCT</v>
          </cell>
          <cell r="AF52">
            <v>1</v>
          </cell>
          <cell r="AG52">
            <v>1.6942609674921935E-2</v>
          </cell>
          <cell r="AH52">
            <v>0.24533904108503188</v>
          </cell>
          <cell r="AI52">
            <v>8.0603107316000205E-2</v>
          </cell>
          <cell r="AJ52">
            <v>0</v>
          </cell>
          <cell r="AK52">
            <v>0.11881955514949516</v>
          </cell>
          <cell r="AL52">
            <v>0.46174958846331876</v>
          </cell>
          <cell r="AM52">
            <v>4.677531682544088E-2</v>
          </cell>
          <cell r="AN52">
            <v>2.509683433230115E-2</v>
          </cell>
          <cell r="AO52">
            <v>4.6739471534899598E-3</v>
          </cell>
        </row>
        <row r="53">
          <cell r="G53" t="str">
            <v>MC</v>
          </cell>
          <cell r="J53">
            <v>1</v>
          </cell>
          <cell r="K53">
            <v>9.1673925870135592E-3</v>
          </cell>
          <cell r="L53">
            <v>0.60924714383153811</v>
          </cell>
          <cell r="M53">
            <v>5.5250966817220318E-2</v>
          </cell>
          <cell r="N53">
            <v>0</v>
          </cell>
          <cell r="O53">
            <v>6.6856460378527702E-2</v>
          </cell>
          <cell r="P53">
            <v>0.2180150218841817</v>
          </cell>
          <cell r="Q53">
            <v>2.4643490944087472E-2</v>
          </cell>
          <cell r="R53">
            <v>1.478287891244303E-2</v>
          </cell>
          <cell r="S53">
            <v>2.0366446449881703E-3</v>
          </cell>
          <cell r="AC53" t="str">
            <v>MC</v>
          </cell>
          <cell r="AF53">
            <v>1</v>
          </cell>
          <cell r="AG53">
            <v>9.1673925870135592E-3</v>
          </cell>
          <cell r="AH53">
            <v>0.60924714383153811</v>
          </cell>
          <cell r="AI53">
            <v>5.5250966817220318E-2</v>
          </cell>
          <cell r="AJ53">
            <v>0</v>
          </cell>
          <cell r="AK53">
            <v>6.6856460378527702E-2</v>
          </cell>
          <cell r="AL53">
            <v>0.2180150218841817</v>
          </cell>
          <cell r="AM53">
            <v>2.4643490944087472E-2</v>
          </cell>
          <cell r="AN53">
            <v>1.478287891244303E-2</v>
          </cell>
          <cell r="AO53">
            <v>2.0366446449881703E-3</v>
          </cell>
        </row>
        <row r="54">
          <cell r="G54" t="str">
            <v>SNPD</v>
          </cell>
          <cell r="J54">
            <v>1</v>
          </cell>
          <cell r="K54">
            <v>3.4262125678236735E-2</v>
          </cell>
          <cell r="L54">
            <v>0.28111914533732002</v>
          </cell>
          <cell r="M54">
            <v>6.5464483089005363E-2</v>
          </cell>
          <cell r="N54">
            <v>0</v>
          </cell>
          <cell r="O54">
            <v>9.0612164510737364E-2</v>
          </cell>
          <cell r="P54">
            <v>0.4700867948843776</v>
          </cell>
          <cell r="Q54">
            <v>4.6231079666363542E-2</v>
          </cell>
          <cell r="R54">
            <v>1.2224206833959427E-2</v>
          </cell>
          <cell r="S54">
            <v>0</v>
          </cell>
          <cell r="AC54" t="str">
            <v>SNPD</v>
          </cell>
          <cell r="AF54">
            <v>1</v>
          </cell>
          <cell r="AG54">
            <v>3.4262125678236735E-2</v>
          </cell>
          <cell r="AH54">
            <v>0.28111914533732002</v>
          </cell>
          <cell r="AI54">
            <v>6.5464483089005363E-2</v>
          </cell>
          <cell r="AJ54">
            <v>0</v>
          </cell>
          <cell r="AK54">
            <v>9.0612164510737364E-2</v>
          </cell>
          <cell r="AL54">
            <v>0.4700867948843776</v>
          </cell>
          <cell r="AM54">
            <v>4.6231079666363542E-2</v>
          </cell>
          <cell r="AN54">
            <v>1.2224206833959427E-2</v>
          </cell>
          <cell r="AO54">
            <v>0</v>
          </cell>
        </row>
        <row r="55">
          <cell r="G55" t="str">
            <v>DGUH</v>
          </cell>
          <cell r="J55">
            <v>0.99999999999999989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0.8402060726254067</v>
          </cell>
          <cell r="Q55">
            <v>9.4973321393014648E-2</v>
          </cell>
          <cell r="R55">
            <v>5.6971600056619283E-2</v>
          </cell>
          <cell r="S55">
            <v>7.8490059249593114E-3</v>
          </cell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0.8402060726254067</v>
          </cell>
          <cell r="AM55">
            <v>9.4973321393014648E-2</v>
          </cell>
          <cell r="AN55">
            <v>5.6971600056619283E-2</v>
          </cell>
          <cell r="AO55">
            <v>7.8490059249593114E-3</v>
          </cell>
        </row>
        <row r="56">
          <cell r="G56" t="str">
            <v>DEUH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0.81491998163251811</v>
          </cell>
          <cell r="Q56">
            <v>0.11358810854368488</v>
          </cell>
          <cell r="R56">
            <v>6.3669200525184211E-2</v>
          </cell>
          <cell r="S56">
            <v>7.8227092986127254E-3</v>
          </cell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0.81491998163251811</v>
          </cell>
          <cell r="AM56">
            <v>0.11358810854368488</v>
          </cell>
          <cell r="AN56">
            <v>6.3669200525184211E-2</v>
          </cell>
          <cell r="AO56">
            <v>7.8227092986127254E-3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1.6507711596568091E-2</v>
          </cell>
          <cell r="L58">
            <v>0.24610157148218378</v>
          </cell>
          <cell r="M58">
            <v>7.8634167441288788E-2</v>
          </cell>
          <cell r="N58">
            <v>0</v>
          </cell>
          <cell r="O58">
            <v>0.14325024892672458</v>
          </cell>
          <cell r="P58">
            <v>0.42009638497828944</v>
          </cell>
          <cell r="Q58">
            <v>5.8555385622194263E-2</v>
          </cell>
          <cell r="R58">
            <v>3.2821874021919786E-2</v>
          </cell>
          <cell r="S58">
            <v>4.0326559308312363E-3</v>
          </cell>
          <cell r="AC58" t="str">
            <v>DNPGMU</v>
          </cell>
          <cell r="AF58">
            <v>1</v>
          </cell>
          <cell r="AG58">
            <v>1.6507711596568091E-2</v>
          </cell>
          <cell r="AH58">
            <v>0.24610157148218378</v>
          </cell>
          <cell r="AI58">
            <v>7.8634167441288788E-2</v>
          </cell>
          <cell r="AJ58">
            <v>0</v>
          </cell>
          <cell r="AK58">
            <v>0.14325024892672458</v>
          </cell>
          <cell r="AL58">
            <v>0.42009638497828944</v>
          </cell>
          <cell r="AM58">
            <v>5.8555385622194263E-2</v>
          </cell>
          <cell r="AN58">
            <v>3.2821874021919786E-2</v>
          </cell>
          <cell r="AO58">
            <v>4.0326559308312363E-3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0.99999999999999989</v>
          </cell>
          <cell r="K65">
            <v>1.7735947932710952E-2</v>
          </cell>
          <cell r="L65">
            <v>0.26592235045374951</v>
          </cell>
          <cell r="M65">
            <v>8.4989701759535297E-2</v>
          </cell>
          <cell r="N65">
            <v>0</v>
          </cell>
          <cell r="O65">
            <v>0.12934568788061512</v>
          </cell>
          <cell r="P65">
            <v>0.42178875181632602</v>
          </cell>
          <cell r="Q65">
            <v>4.7677206808370613E-2</v>
          </cell>
          <cell r="R65">
            <v>2.8600102831646365E-2</v>
          </cell>
          <cell r="S65">
            <v>3.940250517046098E-3</v>
          </cell>
          <cell r="AC65" t="str">
            <v>SNPPH-P</v>
          </cell>
          <cell r="AF65">
            <v>0.99999999999999989</v>
          </cell>
          <cell r="AG65">
            <v>1.7735947932710952E-2</v>
          </cell>
          <cell r="AH65">
            <v>0.26592235045374951</v>
          </cell>
          <cell r="AI65">
            <v>8.4989701759535297E-2</v>
          </cell>
          <cell r="AJ65">
            <v>0</v>
          </cell>
          <cell r="AK65">
            <v>0.12934568788061512</v>
          </cell>
          <cell r="AL65">
            <v>0.42178875181632602</v>
          </cell>
          <cell r="AM65">
            <v>4.7677206808370613E-2</v>
          </cell>
          <cell r="AN65">
            <v>2.8600102831646365E-2</v>
          </cell>
          <cell r="AO65">
            <v>3.940250517046098E-3</v>
          </cell>
        </row>
        <row r="66">
          <cell r="G66" t="str">
            <v>SNPPH-U</v>
          </cell>
          <cell r="J66">
            <v>0.99999999999999989</v>
          </cell>
          <cell r="K66">
            <v>1.7735947932710952E-2</v>
          </cell>
          <cell r="L66">
            <v>0.26592235045374951</v>
          </cell>
          <cell r="M66">
            <v>8.4989701759535297E-2</v>
          </cell>
          <cell r="N66">
            <v>0</v>
          </cell>
          <cell r="O66">
            <v>0.12934568788061512</v>
          </cell>
          <cell r="P66">
            <v>0.42178875181632602</v>
          </cell>
          <cell r="Q66">
            <v>4.7677206808370613E-2</v>
          </cell>
          <cell r="R66">
            <v>2.8600102831646365E-2</v>
          </cell>
          <cell r="S66">
            <v>3.940250517046098E-3</v>
          </cell>
          <cell r="AC66" t="str">
            <v>SNPPH-U</v>
          </cell>
          <cell r="AF66">
            <v>0.99999999999999989</v>
          </cell>
          <cell r="AG66">
            <v>1.7735947932710952E-2</v>
          </cell>
          <cell r="AH66">
            <v>0.26592235045374951</v>
          </cell>
          <cell r="AI66">
            <v>8.4989701759535297E-2</v>
          </cell>
          <cell r="AJ66">
            <v>0</v>
          </cell>
          <cell r="AK66">
            <v>0.12934568788061512</v>
          </cell>
          <cell r="AL66">
            <v>0.42178875181632602</v>
          </cell>
          <cell r="AM66">
            <v>4.7677206808370613E-2</v>
          </cell>
          <cell r="AN66">
            <v>2.8600102831646365E-2</v>
          </cell>
          <cell r="AO66">
            <v>3.940250517046098E-3</v>
          </cell>
        </row>
        <row r="67">
          <cell r="G67" t="str">
            <v>CN</v>
          </cell>
          <cell r="J67">
            <v>1</v>
          </cell>
          <cell r="K67">
            <v>2.5417598474442263E-2</v>
          </cell>
          <cell r="L67">
            <v>0.30916514472138124</v>
          </cell>
          <cell r="M67">
            <v>7.0202562420221326E-2</v>
          </cell>
          <cell r="N67">
            <v>0</v>
          </cell>
          <cell r="O67">
            <v>6.6745820278237042E-2</v>
          </cell>
          <cell r="P67">
            <v>0.48041668824349987</v>
          </cell>
          <cell r="Q67">
            <v>3.9329984608822248E-2</v>
          </cell>
          <cell r="R67">
            <v>8.7222012533960148E-3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2.5417598474442263E-2</v>
          </cell>
          <cell r="AH67">
            <v>0.30916514472138124</v>
          </cell>
          <cell r="AI67">
            <v>7.0202562420221326E-2</v>
          </cell>
          <cell r="AJ67">
            <v>0</v>
          </cell>
          <cell r="AK67">
            <v>6.6745820278237042E-2</v>
          </cell>
          <cell r="AL67">
            <v>0.48041668824349987</v>
          </cell>
          <cell r="AM67">
            <v>3.9329984608822248E-2</v>
          </cell>
          <cell r="AN67">
            <v>8.7222012533960148E-3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5.3904391626823242E-2</v>
          </cell>
          <cell r="L68">
            <v>0.65566221982702499</v>
          </cell>
          <cell r="M68">
            <v>0.14888213855888882</v>
          </cell>
          <cell r="N68">
            <v>0</v>
          </cell>
          <cell r="O68">
            <v>0.14155124998726293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5.3904391626823242E-2</v>
          </cell>
          <cell r="AH68">
            <v>0.65566221982702499</v>
          </cell>
          <cell r="AI68">
            <v>0.14888213855888882</v>
          </cell>
          <cell r="AJ68">
            <v>0</v>
          </cell>
          <cell r="AK68">
            <v>0.14155124998726293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0.90907281730918821</v>
          </cell>
          <cell r="Q69">
            <v>7.4422518592749579E-2</v>
          </cell>
          <cell r="R69">
            <v>1.6504664098062231E-2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0.90907281730918821</v>
          </cell>
          <cell r="AM69">
            <v>7.4422518592749579E-2</v>
          </cell>
          <cell r="AN69">
            <v>1.6504664098062231E-2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0.99999999999999856</v>
          </cell>
          <cell r="K73">
            <v>5.3655685680972842E-2</v>
          </cell>
          <cell r="L73">
            <v>0.22165796895920062</v>
          </cell>
          <cell r="M73">
            <v>0.12308503608096517</v>
          </cell>
          <cell r="N73">
            <v>0</v>
          </cell>
          <cell r="O73">
            <v>0.10421174335902278</v>
          </cell>
          <cell r="P73">
            <v>0.44695937017649068</v>
          </cell>
          <cell r="Q73">
            <v>5.7380700499134886E-2</v>
          </cell>
          <cell r="R73">
            <v>-3.5199027250285529E-2</v>
          </cell>
          <cell r="S73">
            <v>-7.8387252333755302E-3</v>
          </cell>
          <cell r="T73">
            <v>8.0080422405645724E-2</v>
          </cell>
          <cell r="U73">
            <v>-4.3993174677773243E-2</v>
          </cell>
          <cell r="AC73" t="str">
            <v>EXCTAX</v>
          </cell>
          <cell r="AF73">
            <v>0.99999999999999845</v>
          </cell>
          <cell r="AG73">
            <v>5.3642112877065329E-2</v>
          </cell>
          <cell r="AH73">
            <v>0.22100700602384002</v>
          </cell>
          <cell r="AI73">
            <v>0.12321776403991844</v>
          </cell>
          <cell r="AJ73">
            <v>0</v>
          </cell>
          <cell r="AK73">
            <v>0.1044533039709877</v>
          </cell>
          <cell r="AL73">
            <v>0.44720660865881806</v>
          </cell>
          <cell r="AM73">
            <v>5.7361820695510345E-2</v>
          </cell>
          <cell r="AN73">
            <v>-3.5144367348265031E-2</v>
          </cell>
          <cell r="AO73">
            <v>-7.8311954209960566E-3</v>
          </cell>
          <cell r="AP73">
            <v>8.008009190690063E-2</v>
          </cell>
          <cell r="AQ73">
            <v>-4.3993145403781179E-2</v>
          </cell>
        </row>
        <row r="74">
          <cell r="G74" t="str">
            <v>INT</v>
          </cell>
          <cell r="J74">
            <v>0.99999999999999967</v>
          </cell>
          <cell r="K74">
            <v>2.2386578756464069E-2</v>
          </cell>
          <cell r="L74">
            <v>0.27129301200596184</v>
          </cell>
          <cell r="M74">
            <v>7.9729375066944497E-2</v>
          </cell>
          <cell r="N74">
            <v>0</v>
          </cell>
          <cell r="O74">
            <v>0.11940606885236635</v>
          </cell>
          <cell r="P74">
            <v>0.43173650529208407</v>
          </cell>
          <cell r="Q74">
            <v>4.8360617954450756E-2</v>
          </cell>
          <cell r="R74">
            <v>2.425919380668972E-2</v>
          </cell>
          <cell r="S74">
            <v>2.828648265038384E-3</v>
          </cell>
          <cell r="U74">
            <v>0</v>
          </cell>
          <cell r="AC74" t="str">
            <v>INT</v>
          </cell>
          <cell r="AF74">
            <v>0.99999999999999967</v>
          </cell>
          <cell r="AG74">
            <v>2.2386578756464069E-2</v>
          </cell>
          <cell r="AH74">
            <v>0.27129301200596184</v>
          </cell>
          <cell r="AI74">
            <v>7.9729375066944497E-2</v>
          </cell>
          <cell r="AJ74">
            <v>0</v>
          </cell>
          <cell r="AK74">
            <v>0.11940606885236635</v>
          </cell>
          <cell r="AL74">
            <v>0.43173650529208407</v>
          </cell>
          <cell r="AM74">
            <v>4.8360617954450756E-2</v>
          </cell>
          <cell r="AN74">
            <v>2.425919380668972E-2</v>
          </cell>
          <cell r="AO74">
            <v>2.828648265038384E-3</v>
          </cell>
          <cell r="AQ74">
            <v>0</v>
          </cell>
        </row>
        <row r="75">
          <cell r="G75" t="str">
            <v>CIAC</v>
          </cell>
          <cell r="J75">
            <v>1</v>
          </cell>
          <cell r="K75">
            <v>3.4262125678236735E-2</v>
          </cell>
          <cell r="L75">
            <v>0.28111914533732002</v>
          </cell>
          <cell r="M75">
            <v>6.5464483089005363E-2</v>
          </cell>
          <cell r="N75">
            <v>0</v>
          </cell>
          <cell r="O75">
            <v>9.0612164510737364E-2</v>
          </cell>
          <cell r="P75">
            <v>0.4700867948843776</v>
          </cell>
          <cell r="Q75">
            <v>4.6231079666363542E-2</v>
          </cell>
          <cell r="R75">
            <v>1.2224206833959427E-2</v>
          </cell>
          <cell r="S75">
            <v>0</v>
          </cell>
          <cell r="AC75" t="str">
            <v>CIAC</v>
          </cell>
          <cell r="AF75">
            <v>1</v>
          </cell>
          <cell r="AG75">
            <v>3.4262125678236735E-2</v>
          </cell>
          <cell r="AH75">
            <v>0.28111914533732002</v>
          </cell>
          <cell r="AI75">
            <v>6.5464483089005363E-2</v>
          </cell>
          <cell r="AJ75">
            <v>0</v>
          </cell>
          <cell r="AK75">
            <v>9.0612164510737364E-2</v>
          </cell>
          <cell r="AL75">
            <v>0.4700867948843776</v>
          </cell>
          <cell r="AM75">
            <v>4.6231079666363542E-2</v>
          </cell>
          <cell r="AN75">
            <v>1.2224206833959427E-2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5.8002558471171401E-3</v>
          </cell>
          <cell r="L78">
            <v>0.4302060051530609</v>
          </cell>
          <cell r="M78">
            <v>0.12876916250545772</v>
          </cell>
          <cell r="N78">
            <v>0</v>
          </cell>
          <cell r="O78">
            <v>5.9836418692970142E-2</v>
          </cell>
          <cell r="P78">
            <v>0.35454170109083055</v>
          </cell>
          <cell r="Q78">
            <v>2.0839511118404801E-2</v>
          </cell>
          <cell r="R78">
            <v>6.9455921588230413E-6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5.8002558471171401E-3</v>
          </cell>
          <cell r="AH78">
            <v>0.4302060051530609</v>
          </cell>
          <cell r="AI78">
            <v>0.12876916250545772</v>
          </cell>
          <cell r="AJ78">
            <v>0</v>
          </cell>
          <cell r="AK78">
            <v>5.9836418692970142E-2</v>
          </cell>
          <cell r="AL78">
            <v>0.35454170109083055</v>
          </cell>
          <cell r="AM78">
            <v>2.0839511118404801E-2</v>
          </cell>
          <cell r="AN78">
            <v>6.9455921588230413E-6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0.99999999999999967</v>
          </cell>
          <cell r="K89">
            <v>1.7744993151746401E-2</v>
          </cell>
          <cell r="L89">
            <v>0.26676138710509828</v>
          </cell>
          <cell r="M89">
            <v>8.5175060757361892E-2</v>
          </cell>
          <cell r="N89">
            <v>0</v>
          </cell>
          <cell r="O89">
            <v>0.12949530174269924</v>
          </cell>
          <cell r="P89">
            <v>0.42052044848455267</v>
          </cell>
          <cell r="Q89">
            <v>4.7708153419204903E-2</v>
          </cell>
          <cell r="R89">
            <v>2.8666804094740646E-2</v>
          </cell>
          <cell r="S89">
            <v>3.9278512445957616E-3</v>
          </cell>
          <cell r="AC89" t="str">
            <v>SNPPS</v>
          </cell>
          <cell r="AF89">
            <v>0.99999999999999967</v>
          </cell>
          <cell r="AG89">
            <v>1.7744993151746401E-2</v>
          </cell>
          <cell r="AH89">
            <v>0.26676138710509828</v>
          </cell>
          <cell r="AI89">
            <v>8.5175060757361892E-2</v>
          </cell>
          <cell r="AJ89">
            <v>0</v>
          </cell>
          <cell r="AK89">
            <v>0.12949530174269924</v>
          </cell>
          <cell r="AL89">
            <v>0.42052044848455267</v>
          </cell>
          <cell r="AM89">
            <v>4.7708153419204903E-2</v>
          </cell>
          <cell r="AN89">
            <v>2.8666804094740646E-2</v>
          </cell>
          <cell r="AO89">
            <v>3.9278512445957616E-3</v>
          </cell>
        </row>
        <row r="90">
          <cell r="G90" t="str">
            <v>SNPT</v>
          </cell>
          <cell r="J90">
            <v>1.0000000000000007</v>
          </cell>
          <cell r="K90">
            <v>1.7735947932710969E-2</v>
          </cell>
          <cell r="L90">
            <v>0.26592235045374979</v>
          </cell>
          <cell r="M90">
            <v>8.4989701759535366E-2</v>
          </cell>
          <cell r="N90">
            <v>0</v>
          </cell>
          <cell r="O90">
            <v>0.12934568788061515</v>
          </cell>
          <cell r="P90">
            <v>0.42178875181632619</v>
          </cell>
          <cell r="Q90">
            <v>4.7677206808370641E-2</v>
          </cell>
          <cell r="R90">
            <v>2.8600102831646369E-2</v>
          </cell>
          <cell r="S90">
            <v>3.9402505170461032E-3</v>
          </cell>
          <cell r="AC90" t="str">
            <v>SNPT</v>
          </cell>
          <cell r="AF90">
            <v>1.0000000000000007</v>
          </cell>
          <cell r="AG90">
            <v>1.7735947932710969E-2</v>
          </cell>
          <cell r="AH90">
            <v>0.26592235045374979</v>
          </cell>
          <cell r="AI90">
            <v>8.4989701759535366E-2</v>
          </cell>
          <cell r="AJ90">
            <v>0</v>
          </cell>
          <cell r="AK90">
            <v>0.12934568788061515</v>
          </cell>
          <cell r="AL90">
            <v>0.42178875181632619</v>
          </cell>
          <cell r="AM90">
            <v>4.7677206808370641E-2</v>
          </cell>
          <cell r="AN90">
            <v>2.8600102831646369E-2</v>
          </cell>
          <cell r="AO90">
            <v>3.9402505170461032E-3</v>
          </cell>
        </row>
        <row r="91">
          <cell r="G91" t="str">
            <v>SNPP</v>
          </cell>
          <cell r="J91">
            <v>1</v>
          </cell>
          <cell r="K91">
            <v>1.7733780944046203E-2</v>
          </cell>
          <cell r="L91">
            <v>0.26618106499485777</v>
          </cell>
          <cell r="M91">
            <v>8.5048249946074572E-2</v>
          </cell>
          <cell r="N91">
            <v>0</v>
          </cell>
          <cell r="O91">
            <v>0.1293323611267739</v>
          </cell>
          <cell r="P91">
            <v>0.42147440107067302</v>
          </cell>
          <cell r="Q91">
            <v>4.7685511434090146E-2</v>
          </cell>
          <cell r="R91">
            <v>2.8604478081792166E-2</v>
          </cell>
          <cell r="S91">
            <v>3.9401524016922226E-3</v>
          </cell>
          <cell r="AC91" t="str">
            <v>SNPP</v>
          </cell>
          <cell r="AF91">
            <v>1</v>
          </cell>
          <cell r="AG91">
            <v>1.7733780944046203E-2</v>
          </cell>
          <cell r="AH91">
            <v>0.26618106499485777</v>
          </cell>
          <cell r="AI91">
            <v>8.5048249946074572E-2</v>
          </cell>
          <cell r="AJ91">
            <v>0</v>
          </cell>
          <cell r="AK91">
            <v>0.1293323611267739</v>
          </cell>
          <cell r="AL91">
            <v>0.42147440107067302</v>
          </cell>
          <cell r="AM91">
            <v>4.7685511434090146E-2</v>
          </cell>
          <cell r="AN91">
            <v>2.8604478081792166E-2</v>
          </cell>
          <cell r="AO91">
            <v>3.9401524016922226E-3</v>
          </cell>
        </row>
        <row r="92">
          <cell r="G92" t="str">
            <v>SNPPH</v>
          </cell>
          <cell r="J92">
            <v>0.99999999999999989</v>
          </cell>
          <cell r="K92">
            <v>1.7735947932710952E-2</v>
          </cell>
          <cell r="L92">
            <v>0.26592235045374951</v>
          </cell>
          <cell r="M92">
            <v>8.4989701759535297E-2</v>
          </cell>
          <cell r="N92">
            <v>0</v>
          </cell>
          <cell r="O92">
            <v>0.12934568788061512</v>
          </cell>
          <cell r="P92">
            <v>0.42178875181632602</v>
          </cell>
          <cell r="Q92">
            <v>4.7677206808370613E-2</v>
          </cell>
          <cell r="R92">
            <v>2.8600102831646365E-2</v>
          </cell>
          <cell r="S92">
            <v>3.940250517046098E-3</v>
          </cell>
          <cell r="AC92" t="str">
            <v>SNPPH</v>
          </cell>
          <cell r="AF92">
            <v>0.99999999999999989</v>
          </cell>
          <cell r="AG92">
            <v>1.7735947932710952E-2</v>
          </cell>
          <cell r="AH92">
            <v>0.26592235045374951</v>
          </cell>
          <cell r="AI92">
            <v>8.4989701759535297E-2</v>
          </cell>
          <cell r="AJ92">
            <v>0</v>
          </cell>
          <cell r="AK92">
            <v>0.12934568788061512</v>
          </cell>
          <cell r="AL92">
            <v>0.42178875181632602</v>
          </cell>
          <cell r="AM92">
            <v>4.7677206808370613E-2</v>
          </cell>
          <cell r="AN92">
            <v>2.8600102831646365E-2</v>
          </cell>
          <cell r="AO92">
            <v>3.940250517046098E-3</v>
          </cell>
        </row>
        <row r="93">
          <cell r="G93" t="str">
            <v>SNPPN</v>
          </cell>
          <cell r="J93">
            <v>0.99999999999999978</v>
          </cell>
          <cell r="K93">
            <v>1.7735947932710952E-2</v>
          </cell>
          <cell r="L93">
            <v>0.26592235045374968</v>
          </cell>
          <cell r="M93">
            <v>8.4989701759535352E-2</v>
          </cell>
          <cell r="N93">
            <v>0</v>
          </cell>
          <cell r="O93">
            <v>0.1293456878806151</v>
          </cell>
          <cell r="P93">
            <v>0.42178875181632569</v>
          </cell>
          <cell r="Q93">
            <v>4.7677206808370641E-2</v>
          </cell>
          <cell r="R93">
            <v>2.8600102831646355E-2</v>
          </cell>
          <cell r="S93">
            <v>3.9402505170461014E-3</v>
          </cell>
          <cell r="AC93" t="str">
            <v>SNPPN</v>
          </cell>
          <cell r="AF93">
            <v>0.99999999999999978</v>
          </cell>
          <cell r="AG93">
            <v>1.7735947932710952E-2</v>
          </cell>
          <cell r="AH93">
            <v>0.26592235045374968</v>
          </cell>
          <cell r="AI93">
            <v>8.4989701759535352E-2</v>
          </cell>
          <cell r="AJ93">
            <v>0</v>
          </cell>
          <cell r="AK93">
            <v>0.1293456878806151</v>
          </cell>
          <cell r="AL93">
            <v>0.42178875181632569</v>
          </cell>
          <cell r="AM93">
            <v>4.7677206808370641E-2</v>
          </cell>
          <cell r="AN93">
            <v>2.8600102831646355E-2</v>
          </cell>
          <cell r="AO93">
            <v>3.9402505170461014E-3</v>
          </cell>
        </row>
        <row r="94">
          <cell r="G94" t="str">
            <v>SNPPO</v>
          </cell>
          <cell r="J94">
            <v>0.99999999999999978</v>
          </cell>
          <cell r="K94">
            <v>1.7719409538615085E-2</v>
          </cell>
          <cell r="L94">
            <v>0.26549325872800122</v>
          </cell>
          <cell r="M94">
            <v>8.4898256241896883E-2</v>
          </cell>
          <cell r="N94">
            <v>0</v>
          </cell>
          <cell r="O94">
            <v>0.12912625395101007</v>
          </cell>
          <cell r="P94">
            <v>0.42262179882796269</v>
          </cell>
          <cell r="Q94">
            <v>4.7658405481417893E-2</v>
          </cell>
          <cell r="R94">
            <v>2.8527071644133394E-2</v>
          </cell>
          <cell r="S94">
            <v>3.9555455869626022E-3</v>
          </cell>
          <cell r="AC94" t="str">
            <v>SNPPO</v>
          </cell>
          <cell r="AF94">
            <v>0.99999999999999978</v>
          </cell>
          <cell r="AG94">
            <v>1.7719409538615085E-2</v>
          </cell>
          <cell r="AH94">
            <v>0.26549325872800122</v>
          </cell>
          <cell r="AI94">
            <v>8.4898256241896883E-2</v>
          </cell>
          <cell r="AJ94">
            <v>0</v>
          </cell>
          <cell r="AK94">
            <v>0.12912625395101007</v>
          </cell>
          <cell r="AL94">
            <v>0.42262179882796269</v>
          </cell>
          <cell r="AM94">
            <v>4.7658405481417893E-2</v>
          </cell>
          <cell r="AN94">
            <v>2.8527071644133394E-2</v>
          </cell>
          <cell r="AO94">
            <v>3.9555455869626022E-3</v>
          </cell>
        </row>
        <row r="95">
          <cell r="G95" t="str">
            <v>SNPG</v>
          </cell>
          <cell r="J95">
            <v>0.99999999999999989</v>
          </cell>
          <cell r="K95">
            <v>2.8603790009472E-2</v>
          </cell>
          <cell r="L95">
            <v>0.30503032330357899</v>
          </cell>
          <cell r="M95">
            <v>8.0951654922853375E-2</v>
          </cell>
          <cell r="N95">
            <v>0</v>
          </cell>
          <cell r="O95">
            <v>0.1209579675971314</v>
          </cell>
          <cell r="P95">
            <v>0.37877505854220994</v>
          </cell>
          <cell r="Q95">
            <v>6.1802560354282297E-2</v>
          </cell>
          <cell r="R95">
            <v>2.2409154734114471E-2</v>
          </cell>
          <cell r="S95">
            <v>1.4694905363574831E-3</v>
          </cell>
          <cell r="AC95" t="str">
            <v>SNPG</v>
          </cell>
          <cell r="AF95">
            <v>0.99999999999999989</v>
          </cell>
          <cell r="AG95">
            <v>2.8603790009472E-2</v>
          </cell>
          <cell r="AH95">
            <v>0.30503032330357899</v>
          </cell>
          <cell r="AI95">
            <v>8.0951654922853375E-2</v>
          </cell>
          <cell r="AJ95">
            <v>0</v>
          </cell>
          <cell r="AK95">
            <v>0.1209579675971314</v>
          </cell>
          <cell r="AL95">
            <v>0.37877505854220994</v>
          </cell>
          <cell r="AM95">
            <v>6.1802560354282297E-2</v>
          </cell>
          <cell r="AN95">
            <v>2.2409154734114471E-2</v>
          </cell>
          <cell r="AO95">
            <v>1.4694905363574831E-3</v>
          </cell>
        </row>
        <row r="96">
          <cell r="G96" t="str">
            <v>SNPI</v>
          </cell>
          <cell r="J96">
            <v>0.99999999999999989</v>
          </cell>
          <cell r="K96">
            <v>2.0642294683389496E-2</v>
          </cell>
          <cell r="L96">
            <v>0.27308509156357441</v>
          </cell>
          <cell r="M96">
            <v>8.141702704815984E-2</v>
          </cell>
          <cell r="N96">
            <v>0</v>
          </cell>
          <cell r="O96">
            <v>0.1192318913520055</v>
          </cell>
          <cell r="P96">
            <v>0.42364315053327639</v>
          </cell>
          <cell r="Q96">
            <v>5.3794145942488381E-2</v>
          </cell>
          <cell r="R96">
            <v>2.5078158243040764E-2</v>
          </cell>
          <cell r="S96">
            <v>3.1082406340650465E-3</v>
          </cell>
          <cell r="AC96" t="str">
            <v>SNPI</v>
          </cell>
          <cell r="AF96">
            <v>0.99999999999999989</v>
          </cell>
          <cell r="AG96">
            <v>2.0642294683389496E-2</v>
          </cell>
          <cell r="AH96">
            <v>0.27308509156357441</v>
          </cell>
          <cell r="AI96">
            <v>8.141702704815984E-2</v>
          </cell>
          <cell r="AJ96">
            <v>0</v>
          </cell>
          <cell r="AK96">
            <v>0.1192318913520055</v>
          </cell>
          <cell r="AL96">
            <v>0.42364315053327639</v>
          </cell>
          <cell r="AM96">
            <v>5.3794145942488381E-2</v>
          </cell>
          <cell r="AN96">
            <v>2.5078158243040764E-2</v>
          </cell>
          <cell r="AO96">
            <v>3.1082406340650465E-3</v>
          </cell>
        </row>
        <row r="97">
          <cell r="G97" t="str">
            <v>TROJP</v>
          </cell>
          <cell r="J97">
            <v>1</v>
          </cell>
          <cell r="K97">
            <v>1.7549369433401196E-2</v>
          </cell>
          <cell r="L97">
            <v>0.2629114224370141</v>
          </cell>
          <cell r="M97">
            <v>8.4024247456877282E-2</v>
          </cell>
          <cell r="N97">
            <v>0</v>
          </cell>
          <cell r="O97">
            <v>0.13145789711690192</v>
          </cell>
          <cell r="P97">
            <v>0.42153166834172823</v>
          </cell>
          <cell r="Q97">
            <v>4.9329685422283213E-2</v>
          </cell>
          <cell r="R97">
            <v>2.9241422185203376E-2</v>
          </cell>
          <cell r="S97">
            <v>3.9542876065905052E-3</v>
          </cell>
          <cell r="AC97" t="str">
            <v>TROJP</v>
          </cell>
          <cell r="AF97">
            <v>1</v>
          </cell>
          <cell r="AG97">
            <v>1.7549369433401196E-2</v>
          </cell>
          <cell r="AH97">
            <v>0.2629114224370141</v>
          </cell>
          <cell r="AI97">
            <v>8.4024247456877282E-2</v>
          </cell>
          <cell r="AJ97">
            <v>0</v>
          </cell>
          <cell r="AK97">
            <v>0.13145789711690192</v>
          </cell>
          <cell r="AL97">
            <v>0.42153166834172823</v>
          </cell>
          <cell r="AM97">
            <v>4.9329685422283213E-2</v>
          </cell>
          <cell r="AN97">
            <v>2.9241422185203376E-2</v>
          </cell>
          <cell r="AO97">
            <v>3.9542876065905052E-3</v>
          </cell>
        </row>
        <row r="98">
          <cell r="G98" t="str">
            <v>TROJD</v>
          </cell>
          <cell r="J98">
            <v>1</v>
          </cell>
          <cell r="K98">
            <v>1.7516415899660819E-2</v>
          </cell>
          <cell r="L98">
            <v>0.26237963169822903</v>
          </cell>
          <cell r="M98">
            <v>8.3853728715140519E-2</v>
          </cell>
          <cell r="N98">
            <v>0</v>
          </cell>
          <cell r="O98">
            <v>0.13183095595590114</v>
          </cell>
          <cell r="P98">
            <v>0.42148626220444246</v>
          </cell>
          <cell r="Q98">
            <v>4.9621546542188651E-2</v>
          </cell>
          <cell r="R98">
            <v>2.9354692144142824E-2</v>
          </cell>
          <cell r="S98">
            <v>3.9567668402944395E-3</v>
          </cell>
          <cell r="AC98" t="str">
            <v>TROJD</v>
          </cell>
          <cell r="AF98">
            <v>1</v>
          </cell>
          <cell r="AG98">
            <v>1.7516415899660819E-2</v>
          </cell>
          <cell r="AH98">
            <v>0.26237963169822903</v>
          </cell>
          <cell r="AI98">
            <v>8.3853728715140519E-2</v>
          </cell>
          <cell r="AJ98">
            <v>0</v>
          </cell>
          <cell r="AK98">
            <v>0.13183095595590114</v>
          </cell>
          <cell r="AL98">
            <v>0.42148626220444246</v>
          </cell>
          <cell r="AM98">
            <v>4.9621546542188651E-2</v>
          </cell>
          <cell r="AN98">
            <v>2.9354692144142824E-2</v>
          </cell>
          <cell r="AO98">
            <v>3.9567668402944395E-3</v>
          </cell>
        </row>
        <row r="99">
          <cell r="G99" t="str">
            <v>IBT</v>
          </cell>
          <cell r="J99">
            <v>0.99999999999999867</v>
          </cell>
          <cell r="K99">
            <v>5.4281227135674084E-2</v>
          </cell>
          <cell r="L99">
            <v>0.22352974320178998</v>
          </cell>
          <cell r="M99">
            <v>0.1243561843362983</v>
          </cell>
          <cell r="N99">
            <v>0</v>
          </cell>
          <cell r="O99">
            <v>0.10507576494444788</v>
          </cell>
          <cell r="P99">
            <v>0.45115682457356965</v>
          </cell>
          <cell r="Q99">
            <v>5.7943503340476411E-2</v>
          </cell>
          <cell r="R99">
            <v>-3.575817849727754E-2</v>
          </cell>
          <cell r="S99">
            <v>-7.9542647863435085E-3</v>
          </cell>
          <cell r="T99">
            <v>7.0540442550807561E-2</v>
          </cell>
          <cell r="U99">
            <v>-4.3171246799444077E-2</v>
          </cell>
          <cell r="AC99" t="str">
            <v>IBT</v>
          </cell>
          <cell r="AF99">
            <v>0.99999999999999867</v>
          </cell>
          <cell r="AG99">
            <v>5.4267457660419786E-2</v>
          </cell>
          <cell r="AH99">
            <v>0.22287033026980943</v>
          </cell>
          <cell r="AI99">
            <v>0.12449057747630576</v>
          </cell>
          <cell r="AJ99">
            <v>0</v>
          </cell>
          <cell r="AK99">
            <v>0.10532040675841706</v>
          </cell>
          <cell r="AL99">
            <v>0.45140710095946279</v>
          </cell>
          <cell r="AM99">
            <v>5.7924360700943443E-2</v>
          </cell>
          <cell r="AN99">
            <v>-3.5702795027351089E-2</v>
          </cell>
          <cell r="AO99">
            <v>-7.946633951876246E-3</v>
          </cell>
          <cell r="AP99">
            <v>7.0540441010841823E-2</v>
          </cell>
          <cell r="AQ99">
            <v>-4.3171245856974225E-2</v>
          </cell>
        </row>
        <row r="100">
          <cell r="G100" t="str">
            <v>DITEXP</v>
          </cell>
          <cell r="J100">
            <v>1</v>
          </cell>
          <cell r="K100">
            <v>2.4061298197267506E-2</v>
          </cell>
          <cell r="L100">
            <v>0.30298891324945071</v>
          </cell>
          <cell r="M100">
            <v>0.11635035289415781</v>
          </cell>
          <cell r="N100">
            <v>0</v>
          </cell>
          <cell r="O100">
            <v>0.1226845038531815</v>
          </cell>
          <cell r="P100">
            <v>0.39957743729534712</v>
          </cell>
          <cell r="Q100">
            <v>5.5338668354858893E-2</v>
          </cell>
          <cell r="R100">
            <v>1.6287834292724124E-2</v>
          </cell>
          <cell r="S100">
            <v>2.9222507968744175E-3</v>
          </cell>
          <cell r="T100">
            <v>0</v>
          </cell>
          <cell r="U100">
            <v>-4.0211258933862043E-2</v>
          </cell>
          <cell r="AC100" t="str">
            <v>DITEXP</v>
          </cell>
          <cell r="AF100">
            <v>1</v>
          </cell>
          <cell r="AG100">
            <v>2.4061298197267506E-2</v>
          </cell>
          <cell r="AH100">
            <v>0.30298891324945071</v>
          </cell>
          <cell r="AI100">
            <v>0.11635035289415781</v>
          </cell>
          <cell r="AJ100">
            <v>0</v>
          </cell>
          <cell r="AK100">
            <v>0.1226845038531815</v>
          </cell>
          <cell r="AL100">
            <v>0.39957743729534712</v>
          </cell>
          <cell r="AM100">
            <v>5.5338668354858893E-2</v>
          </cell>
          <cell r="AN100">
            <v>1.6287834292724124E-2</v>
          </cell>
          <cell r="AO100">
            <v>2.9222507968744175E-3</v>
          </cell>
          <cell r="AP100">
            <v>0</v>
          </cell>
          <cell r="AQ100">
            <v>-4.0211258933862043E-2</v>
          </cell>
        </row>
        <row r="101">
          <cell r="G101" t="str">
            <v>DITBAL</v>
          </cell>
          <cell r="J101">
            <v>0.99999999999999989</v>
          </cell>
          <cell r="K101">
            <v>2.5669711907681175E-2</v>
          </cell>
          <cell r="L101">
            <v>0.28761000168089934</v>
          </cell>
          <cell r="M101">
            <v>7.6356168697869611E-2</v>
          </cell>
          <cell r="N101">
            <v>0</v>
          </cell>
          <cell r="O101">
            <v>0.10405476077417572</v>
          </cell>
          <cell r="P101">
            <v>0.4370130664553874</v>
          </cell>
          <cell r="Q101">
            <v>6.1480577006416383E-2</v>
          </cell>
          <cell r="R101">
            <v>1.9557920576390178E-2</v>
          </cell>
          <cell r="S101">
            <v>2.3820708473146104E-3</v>
          </cell>
          <cell r="T101">
            <v>0</v>
          </cell>
          <cell r="U101">
            <v>-1.4124277946134441E-2</v>
          </cell>
          <cell r="AC101" t="str">
            <v>DITBAL</v>
          </cell>
          <cell r="AF101">
            <v>0.99999999999999989</v>
          </cell>
          <cell r="AG101">
            <v>2.5669711907681175E-2</v>
          </cell>
          <cell r="AH101">
            <v>0.28761000168089934</v>
          </cell>
          <cell r="AI101">
            <v>7.6356168697869611E-2</v>
          </cell>
          <cell r="AJ101">
            <v>0</v>
          </cell>
          <cell r="AK101">
            <v>0.10405476077417572</v>
          </cell>
          <cell r="AL101">
            <v>0.4370130664553874</v>
          </cell>
          <cell r="AM101">
            <v>6.1480577006416383E-2</v>
          </cell>
          <cell r="AN101">
            <v>1.9557920576390178E-2</v>
          </cell>
          <cell r="AO101">
            <v>2.3820708473146104E-3</v>
          </cell>
          <cell r="AP101">
            <v>0</v>
          </cell>
          <cell r="AQ101">
            <v>-1.4124277946134441E-2</v>
          </cell>
        </row>
        <row r="102">
          <cell r="G102" t="str">
            <v>TAXDEPR</v>
          </cell>
          <cell r="J102">
            <v>1</v>
          </cell>
          <cell r="K102">
            <v>1.8190999999999999E-2</v>
          </cell>
          <cell r="L102">
            <v>0.27165800000000001</v>
          </cell>
          <cell r="M102">
            <v>8.3719000000000002E-2</v>
          </cell>
          <cell r="N102">
            <v>0</v>
          </cell>
          <cell r="O102">
            <v>0.127021</v>
          </cell>
          <cell r="P102">
            <v>0.40258100000000002</v>
          </cell>
          <cell r="Q102">
            <v>4.5892000000000002E-2</v>
          </cell>
          <cell r="R102">
            <v>3.0356999999999999E-2</v>
          </cell>
          <cell r="S102">
            <v>3.5140000000000002E-3</v>
          </cell>
          <cell r="T102">
            <v>0</v>
          </cell>
          <cell r="U102">
            <v>1.7066999999999999E-2</v>
          </cell>
          <cell r="AC102" t="str">
            <v>TAXDEPR</v>
          </cell>
          <cell r="AF102">
            <v>1</v>
          </cell>
          <cell r="AG102">
            <v>1.8190999999999999E-2</v>
          </cell>
          <cell r="AH102">
            <v>0.27165800000000001</v>
          </cell>
          <cell r="AI102">
            <v>8.3719000000000002E-2</v>
          </cell>
          <cell r="AJ102">
            <v>0</v>
          </cell>
          <cell r="AK102">
            <v>0.127021</v>
          </cell>
          <cell r="AL102">
            <v>0.40258100000000002</v>
          </cell>
          <cell r="AM102">
            <v>4.5892000000000002E-2</v>
          </cell>
          <cell r="AN102">
            <v>3.0356999999999999E-2</v>
          </cell>
          <cell r="AO102">
            <v>3.5140000000000002E-3</v>
          </cell>
          <cell r="AP102">
            <v>0</v>
          </cell>
          <cell r="AQ102">
            <v>1.7066999999999999E-2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2.9284426072771545E-2</v>
          </cell>
          <cell r="L106">
            <v>0.28575728303946774</v>
          </cell>
          <cell r="M106">
            <v>8.4973702586683922E-2</v>
          </cell>
          <cell r="N106">
            <v>0</v>
          </cell>
          <cell r="O106">
            <v>0.11669520369479426</v>
          </cell>
          <cell r="P106">
            <v>0.40819354342337916</v>
          </cell>
          <cell r="Q106">
            <v>4.7846567329521618E-2</v>
          </cell>
          <cell r="R106">
            <v>2.4636292957685862E-2</v>
          </cell>
          <cell r="S106">
            <v>2.6129808956958682E-3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2.9284426072771545E-2</v>
          </cell>
          <cell r="AH106">
            <v>0.28575728303946774</v>
          </cell>
          <cell r="AI106">
            <v>8.4973702586683922E-2</v>
          </cell>
          <cell r="AJ106">
            <v>0</v>
          </cell>
          <cell r="AK106">
            <v>0.11669520369479426</v>
          </cell>
          <cell r="AL106">
            <v>0.40819354342337916</v>
          </cell>
          <cell r="AM106">
            <v>4.7846567329521618E-2</v>
          </cell>
          <cell r="AN106">
            <v>2.4636292957685862E-2</v>
          </cell>
          <cell r="AO106">
            <v>2.6129808956958682E-3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0.99999999999999978</v>
          </cell>
          <cell r="K107">
            <v>2.2142357434354804E-2</v>
          </cell>
          <cell r="L107">
            <v>0.25475985509195742</v>
          </cell>
          <cell r="M107">
            <v>6.8893770860480652E-2</v>
          </cell>
          <cell r="N107">
            <v>0</v>
          </cell>
          <cell r="O107">
            <v>0.11208892783005457</v>
          </cell>
          <cell r="P107">
            <v>0.37737425919124151</v>
          </cell>
          <cell r="Q107">
            <v>4.3057457975637307E-2</v>
          </cell>
          <cell r="R107">
            <v>2.1647113744942239E-2</v>
          </cell>
          <cell r="S107">
            <v>2.5713889547629722E-3</v>
          </cell>
          <cell r="T107">
            <v>9.7464868916568387E-2</v>
          </cell>
          <cell r="U107">
            <v>0</v>
          </cell>
          <cell r="AC107" t="str">
            <v>SCHMAEXP</v>
          </cell>
          <cell r="AF107">
            <v>0.99999999999999978</v>
          </cell>
          <cell r="AG107">
            <v>2.2142357434354804E-2</v>
          </cell>
          <cell r="AH107">
            <v>0.25475985509195742</v>
          </cell>
          <cell r="AI107">
            <v>6.8893770860480652E-2</v>
          </cell>
          <cell r="AJ107">
            <v>0</v>
          </cell>
          <cell r="AK107">
            <v>0.11208892783005457</v>
          </cell>
          <cell r="AL107">
            <v>0.37737425919124151</v>
          </cell>
          <cell r="AM107">
            <v>4.3057457975637307E-2</v>
          </cell>
          <cell r="AN107">
            <v>2.1647113744942239E-2</v>
          </cell>
          <cell r="AO107">
            <v>2.5713889547629722E-3</v>
          </cell>
          <cell r="AP107">
            <v>9.7464868916568387E-2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1.7806108460780123E-2</v>
          </cell>
          <cell r="L108">
            <v>0.26697429606184542</v>
          </cell>
          <cell r="M108">
            <v>8.532590720953516E-2</v>
          </cell>
          <cell r="N108">
            <v>0</v>
          </cell>
          <cell r="O108">
            <v>0.12985735840420953</v>
          </cell>
          <cell r="P108">
            <v>0.42345727958114232</v>
          </cell>
          <cell r="Q108">
            <v>4.786581009133184E-2</v>
          </cell>
          <cell r="R108">
            <v>2.8713240191155631E-2</v>
          </cell>
          <cell r="AC108" t="str">
            <v>SGCT</v>
          </cell>
          <cell r="AF108">
            <v>1</v>
          </cell>
          <cell r="AG108">
            <v>1.7806108460780123E-2</v>
          </cell>
          <cell r="AH108">
            <v>0.26697429606184542</v>
          </cell>
          <cell r="AI108">
            <v>8.532590720953516E-2</v>
          </cell>
          <cell r="AJ108">
            <v>0</v>
          </cell>
          <cell r="AK108">
            <v>0.12985735840420953</v>
          </cell>
          <cell r="AL108">
            <v>0.42345727958114232</v>
          </cell>
          <cell r="AM108">
            <v>4.786581009133184E-2</v>
          </cell>
          <cell r="AN108">
            <v>2.8713240191155631E-2</v>
          </cell>
        </row>
      </sheetData>
      <sheetData sheetId="7"/>
      <sheetData sheetId="8"/>
      <sheetData sheetId="9"/>
      <sheetData sheetId="10"/>
      <sheetData sheetId="11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7">
          <cell r="B27">
            <v>1.769353703873404E-3</v>
          </cell>
        </row>
        <row r="28">
          <cell r="B28">
            <v>3.0999999999999999E-3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>
        <row r="1">
          <cell r="E1">
            <v>21902889948.16433</v>
          </cell>
          <cell r="J1">
            <v>21902889948.16433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5882166.4100000001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17063031.539999999</v>
          </cell>
          <cell r="F4" t="str">
            <v>1011390SG</v>
          </cell>
          <cell r="G4" t="str">
            <v>1011390</v>
          </cell>
          <cell r="I4">
            <v>17063031.539999999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12902450.800000001</v>
          </cell>
          <cell r="F5" t="str">
            <v>1011390SO</v>
          </cell>
          <cell r="G5" t="str">
            <v>1011390</v>
          </cell>
          <cell r="I5">
            <v>12902450.800000001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11714234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105OR</v>
          </cell>
          <cell r="B8" t="str">
            <v>105</v>
          </cell>
          <cell r="D8">
            <v>746267.77</v>
          </cell>
          <cell r="F8" t="str">
            <v>105OR</v>
          </cell>
          <cell r="G8" t="str">
            <v>105</v>
          </cell>
          <cell r="I8">
            <v>746267.77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105SE</v>
          </cell>
          <cell r="B9" t="str">
            <v>105</v>
          </cell>
          <cell r="D9">
            <v>953013.91</v>
          </cell>
          <cell r="F9" t="str">
            <v>105SE</v>
          </cell>
          <cell r="G9" t="str">
            <v>105</v>
          </cell>
          <cell r="I9">
            <v>953013.91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105SG</v>
          </cell>
          <cell r="B10" t="str">
            <v>105</v>
          </cell>
          <cell r="D10">
            <v>0</v>
          </cell>
          <cell r="F10" t="str">
            <v>105SG</v>
          </cell>
          <cell r="G10" t="str">
            <v>105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105SNPP</v>
          </cell>
          <cell r="B11" t="str">
            <v>105</v>
          </cell>
          <cell r="D11">
            <v>8923301.5399999991</v>
          </cell>
          <cell r="F11" t="str">
            <v>105SNPP</v>
          </cell>
          <cell r="G11" t="str">
            <v>105</v>
          </cell>
          <cell r="I11">
            <v>8923301.5399999991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105SNPT</v>
          </cell>
          <cell r="B12" t="str">
            <v>105</v>
          </cell>
          <cell r="D12">
            <v>3662319.31</v>
          </cell>
          <cell r="F12" t="str">
            <v>105SNPT</v>
          </cell>
          <cell r="G12" t="str">
            <v>105</v>
          </cell>
          <cell r="I12">
            <v>3662319.31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105UT</v>
          </cell>
          <cell r="B13" t="str">
            <v>105</v>
          </cell>
          <cell r="D13">
            <v>1881046.09</v>
          </cell>
          <cell r="F13" t="str">
            <v>105UT</v>
          </cell>
          <cell r="G13" t="str">
            <v>105</v>
          </cell>
          <cell r="I13">
            <v>1881046.09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108360CA</v>
          </cell>
          <cell r="B14" t="str">
            <v>108360</v>
          </cell>
          <cell r="D14">
            <v>-454978.43</v>
          </cell>
          <cell r="F14" t="str">
            <v>108360CA</v>
          </cell>
          <cell r="G14" t="str">
            <v>108360</v>
          </cell>
          <cell r="I14">
            <v>-454978.43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108360ID</v>
          </cell>
          <cell r="B15" t="str">
            <v>108360</v>
          </cell>
          <cell r="D15">
            <v>-241758.99</v>
          </cell>
          <cell r="F15" t="str">
            <v>108360ID</v>
          </cell>
          <cell r="G15" t="str">
            <v>108360</v>
          </cell>
          <cell r="I15">
            <v>-241758.99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108360OR</v>
          </cell>
          <cell r="B16" t="str">
            <v>108360</v>
          </cell>
          <cell r="D16">
            <v>-1630701.17</v>
          </cell>
          <cell r="F16" t="str">
            <v>108360OR</v>
          </cell>
          <cell r="G16" t="str">
            <v>108360</v>
          </cell>
          <cell r="I16">
            <v>-1630701.17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108360UT</v>
          </cell>
          <cell r="B17" t="str">
            <v>108360</v>
          </cell>
          <cell r="D17">
            <v>-1563621.9</v>
          </cell>
          <cell r="F17" t="str">
            <v>108360UT</v>
          </cell>
          <cell r="G17" t="str">
            <v>108360</v>
          </cell>
          <cell r="I17">
            <v>-1563621.9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108360WA</v>
          </cell>
          <cell r="B18" t="str">
            <v>108360</v>
          </cell>
          <cell r="D18">
            <v>-129648.94</v>
          </cell>
          <cell r="F18" t="str">
            <v>108360WA</v>
          </cell>
          <cell r="G18" t="str">
            <v>108360</v>
          </cell>
          <cell r="I18">
            <v>-129648.94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108360WYP</v>
          </cell>
          <cell r="B19" t="str">
            <v>108360</v>
          </cell>
          <cell r="D19">
            <v>-1068404.3799999999</v>
          </cell>
          <cell r="F19" t="str">
            <v>108360WYP</v>
          </cell>
          <cell r="G19" t="str">
            <v>108360</v>
          </cell>
          <cell r="I19">
            <v>-1068404.3799999999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108360WYU</v>
          </cell>
          <cell r="B20" t="str">
            <v>108360</v>
          </cell>
          <cell r="D20">
            <v>-349620.2</v>
          </cell>
          <cell r="F20" t="str">
            <v>108360WYU</v>
          </cell>
          <cell r="G20" t="str">
            <v>108360</v>
          </cell>
          <cell r="I20">
            <v>-349620.2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108361CA</v>
          </cell>
          <cell r="B21" t="str">
            <v>108361</v>
          </cell>
          <cell r="D21">
            <v>-467612.27</v>
          </cell>
          <cell r="F21" t="str">
            <v>108361CA</v>
          </cell>
          <cell r="G21" t="str">
            <v>108361</v>
          </cell>
          <cell r="I21">
            <v>-467612.27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108361ID</v>
          </cell>
          <cell r="B22" t="str">
            <v>108361</v>
          </cell>
          <cell r="D22">
            <v>-429596.05</v>
          </cell>
          <cell r="F22" t="str">
            <v>108361ID</v>
          </cell>
          <cell r="G22" t="str">
            <v>108361</v>
          </cell>
          <cell r="I22">
            <v>-429596.05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108361OR</v>
          </cell>
          <cell r="B23" t="str">
            <v>108361</v>
          </cell>
          <cell r="D23">
            <v>-2974247.94</v>
          </cell>
          <cell r="F23" t="str">
            <v>108361OR</v>
          </cell>
          <cell r="G23" t="str">
            <v>108361</v>
          </cell>
          <cell r="I23">
            <v>-2974247.94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108361UT</v>
          </cell>
          <cell r="B24" t="str">
            <v>108361</v>
          </cell>
          <cell r="D24">
            <v>-6179519.1200000001</v>
          </cell>
          <cell r="F24" t="str">
            <v>108361UT</v>
          </cell>
          <cell r="G24" t="str">
            <v>108361</v>
          </cell>
          <cell r="I24">
            <v>-6179519.1200000001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108361WA</v>
          </cell>
          <cell r="B25" t="str">
            <v>108361</v>
          </cell>
          <cell r="D25">
            <v>-565561.65</v>
          </cell>
          <cell r="F25" t="str">
            <v>108361WA</v>
          </cell>
          <cell r="G25" t="str">
            <v>108361</v>
          </cell>
          <cell r="I25">
            <v>-565561.65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108361WYP</v>
          </cell>
          <cell r="B26" t="str">
            <v>108361</v>
          </cell>
          <cell r="D26">
            <v>-1942275.26</v>
          </cell>
          <cell r="F26" t="str">
            <v>108361WYP</v>
          </cell>
          <cell r="G26" t="str">
            <v>108361</v>
          </cell>
          <cell r="I26">
            <v>-1942275.26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108361WYU</v>
          </cell>
          <cell r="B27" t="str">
            <v>108361</v>
          </cell>
          <cell r="D27">
            <v>-64406.05</v>
          </cell>
          <cell r="F27" t="str">
            <v>108361WYU</v>
          </cell>
          <cell r="G27" t="str">
            <v>108361</v>
          </cell>
          <cell r="I27">
            <v>-64406.05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108362CA</v>
          </cell>
          <cell r="B28" t="str">
            <v>108362</v>
          </cell>
          <cell r="D28">
            <v>-3962896.85</v>
          </cell>
          <cell r="F28" t="str">
            <v>108362CA</v>
          </cell>
          <cell r="G28" t="str">
            <v>108362</v>
          </cell>
          <cell r="I28">
            <v>-3962896.85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108362ID</v>
          </cell>
          <cell r="B29" t="str">
            <v>108362</v>
          </cell>
          <cell r="D29">
            <v>-9055212.8300000001</v>
          </cell>
          <cell r="F29" t="str">
            <v>108362ID</v>
          </cell>
          <cell r="G29" t="str">
            <v>108362</v>
          </cell>
          <cell r="I29">
            <v>-9055212.8300000001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108362OR</v>
          </cell>
          <cell r="B30" t="str">
            <v>108362</v>
          </cell>
          <cell r="D30">
            <v>-52145653.990000002</v>
          </cell>
          <cell r="F30" t="str">
            <v>108362OR</v>
          </cell>
          <cell r="G30" t="str">
            <v>108362</v>
          </cell>
          <cell r="I30">
            <v>-52145653.990000002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108362UT</v>
          </cell>
          <cell r="B31" t="str">
            <v>108362</v>
          </cell>
          <cell r="D31">
            <v>-80074275.719999999</v>
          </cell>
          <cell r="F31" t="str">
            <v>108362UT</v>
          </cell>
          <cell r="G31" t="str">
            <v>108362</v>
          </cell>
          <cell r="I31">
            <v>-80074275.719999999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108362WA</v>
          </cell>
          <cell r="B32" t="str">
            <v>108362</v>
          </cell>
          <cell r="D32">
            <v>-13758180.15</v>
          </cell>
          <cell r="F32" t="str">
            <v>108362WA</v>
          </cell>
          <cell r="G32" t="str">
            <v>108362</v>
          </cell>
          <cell r="I32">
            <v>-13758180.15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108362WYP</v>
          </cell>
          <cell r="B33" t="str">
            <v>108362</v>
          </cell>
          <cell r="D33">
            <v>-36777390.630000003</v>
          </cell>
          <cell r="F33" t="str">
            <v>108362WYP</v>
          </cell>
          <cell r="G33" t="str">
            <v>108362</v>
          </cell>
          <cell r="I33">
            <v>-36777390.630000003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108362WYU</v>
          </cell>
          <cell r="B34" t="str">
            <v>108362</v>
          </cell>
          <cell r="D34">
            <v>-2270267.77</v>
          </cell>
          <cell r="F34" t="str">
            <v>108362WYU</v>
          </cell>
          <cell r="G34" t="str">
            <v>108362</v>
          </cell>
          <cell r="I34">
            <v>-2270267.77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108363UT</v>
          </cell>
          <cell r="B35" t="str">
            <v>108363</v>
          </cell>
          <cell r="D35">
            <v>-670026.59</v>
          </cell>
          <cell r="F35" t="str">
            <v>108363UT</v>
          </cell>
          <cell r="G35" t="str">
            <v>108363</v>
          </cell>
          <cell r="I35">
            <v>-670026.59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108364CA</v>
          </cell>
          <cell r="B36" t="str">
            <v>108364</v>
          </cell>
          <cell r="D36">
            <v>-37584585.824692711</v>
          </cell>
          <cell r="F36" t="str">
            <v>108364CA</v>
          </cell>
          <cell r="G36" t="str">
            <v>108364</v>
          </cell>
          <cell r="I36">
            <v>-37584585.824692711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108364ID</v>
          </cell>
          <cell r="B37" t="str">
            <v>108364</v>
          </cell>
          <cell r="D37">
            <v>-40299799.256921783</v>
          </cell>
          <cell r="F37" t="str">
            <v>108364ID</v>
          </cell>
          <cell r="G37" t="str">
            <v>108364</v>
          </cell>
          <cell r="I37">
            <v>-40299799.256921783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108364OR</v>
          </cell>
          <cell r="B38" t="str">
            <v>108364</v>
          </cell>
          <cell r="D38">
            <v>-259434671.1886951</v>
          </cell>
          <cell r="F38" t="str">
            <v>108364OR</v>
          </cell>
          <cell r="G38" t="str">
            <v>108364</v>
          </cell>
          <cell r="I38">
            <v>-259434671.1886951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108364UT</v>
          </cell>
          <cell r="B39" t="str">
            <v>108364</v>
          </cell>
          <cell r="D39">
            <v>-204073122.89255294</v>
          </cell>
          <cell r="F39" t="str">
            <v>108364UT</v>
          </cell>
          <cell r="G39" t="str">
            <v>108364</v>
          </cell>
          <cell r="I39">
            <v>-204073122.89255294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108364WA</v>
          </cell>
          <cell r="B40" t="str">
            <v>108364</v>
          </cell>
          <cell r="D40">
            <v>-61428681.032726578</v>
          </cell>
          <cell r="F40" t="str">
            <v>108364WA</v>
          </cell>
          <cell r="G40" t="str">
            <v>108364</v>
          </cell>
          <cell r="I40">
            <v>-61428681.032726578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108364WYP</v>
          </cell>
          <cell r="B41" t="str">
            <v>108364</v>
          </cell>
          <cell r="D41">
            <v>-47607017.260858461</v>
          </cell>
          <cell r="F41" t="str">
            <v>108364WYP</v>
          </cell>
          <cell r="G41" t="str">
            <v>108364</v>
          </cell>
          <cell r="I41">
            <v>-47607017.260858461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108364WYU</v>
          </cell>
          <cell r="B42" t="str">
            <v>108364</v>
          </cell>
          <cell r="D42">
            <v>-9187693.6358473487</v>
          </cell>
          <cell r="F42" t="str">
            <v>108364WYU</v>
          </cell>
          <cell r="G42" t="str">
            <v>108364</v>
          </cell>
          <cell r="I42">
            <v>-9187693.6358473487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108365CA</v>
          </cell>
          <cell r="B43" t="str">
            <v>108365</v>
          </cell>
          <cell r="D43">
            <v>-11601595.529999999</v>
          </cell>
          <cell r="F43" t="str">
            <v>108365CA</v>
          </cell>
          <cell r="G43" t="str">
            <v>108365</v>
          </cell>
          <cell r="I43">
            <v>-11601595.529999999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108365ID</v>
          </cell>
          <cell r="B44" t="str">
            <v>108365</v>
          </cell>
          <cell r="D44">
            <v>-9793802.0399999991</v>
          </cell>
          <cell r="F44" t="str">
            <v>108365ID</v>
          </cell>
          <cell r="G44" t="str">
            <v>108365</v>
          </cell>
          <cell r="I44">
            <v>-9793802.0399999991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108365OR</v>
          </cell>
          <cell r="B45" t="str">
            <v>108365</v>
          </cell>
          <cell r="D45">
            <v>-114529490.90000001</v>
          </cell>
          <cell r="F45" t="str">
            <v>108365OR</v>
          </cell>
          <cell r="G45" t="str">
            <v>108365</v>
          </cell>
          <cell r="I45">
            <v>-114529490.90000001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108365UT</v>
          </cell>
          <cell r="B46" t="str">
            <v>108365</v>
          </cell>
          <cell r="D46">
            <v>-47926746.93</v>
          </cell>
          <cell r="F46" t="str">
            <v>108365UT</v>
          </cell>
          <cell r="G46" t="str">
            <v>108365</v>
          </cell>
          <cell r="I46">
            <v>-47926746.93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108365WA</v>
          </cell>
          <cell r="B47" t="str">
            <v>108365</v>
          </cell>
          <cell r="D47">
            <v>-25830319.050000001</v>
          </cell>
          <cell r="F47" t="str">
            <v>108365WA</v>
          </cell>
          <cell r="G47" t="str">
            <v>108365</v>
          </cell>
          <cell r="I47">
            <v>-25830319.050000001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108365WYP</v>
          </cell>
          <cell r="B48" t="str">
            <v>108365</v>
          </cell>
          <cell r="D48">
            <v>-32565512.18</v>
          </cell>
          <cell r="F48" t="str">
            <v>108365WYP</v>
          </cell>
          <cell r="G48" t="str">
            <v>108365</v>
          </cell>
          <cell r="I48">
            <v>-32565512.18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108365WYU</v>
          </cell>
          <cell r="B49" t="str">
            <v>108365</v>
          </cell>
          <cell r="D49">
            <v>-2891538.88</v>
          </cell>
          <cell r="F49" t="str">
            <v>108365WYU</v>
          </cell>
          <cell r="G49" t="str">
            <v>108365</v>
          </cell>
          <cell r="I49">
            <v>-2891538.88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108366CA</v>
          </cell>
          <cell r="B50" t="str">
            <v>108366</v>
          </cell>
          <cell r="D50">
            <v>-7015339.4900000002</v>
          </cell>
          <cell r="F50" t="str">
            <v>108366CA</v>
          </cell>
          <cell r="G50" t="str">
            <v>108366</v>
          </cell>
          <cell r="I50">
            <v>-7015339.4900000002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108366ID</v>
          </cell>
          <cell r="B51" t="str">
            <v>108366</v>
          </cell>
          <cell r="D51">
            <v>-3250816.97</v>
          </cell>
          <cell r="F51" t="str">
            <v>108366ID</v>
          </cell>
          <cell r="G51" t="str">
            <v>108366</v>
          </cell>
          <cell r="I51">
            <v>-3250816.97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108366OR</v>
          </cell>
          <cell r="B52" t="str">
            <v>108366</v>
          </cell>
          <cell r="D52">
            <v>-30956308.82</v>
          </cell>
          <cell r="F52" t="str">
            <v>108366OR</v>
          </cell>
          <cell r="G52" t="str">
            <v>108366</v>
          </cell>
          <cell r="I52">
            <v>-30956308.82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108366UT</v>
          </cell>
          <cell r="B53" t="str">
            <v>108366</v>
          </cell>
          <cell r="D53">
            <v>-57241371.549999997</v>
          </cell>
          <cell r="F53" t="str">
            <v>108366UT</v>
          </cell>
          <cell r="G53" t="str">
            <v>108366</v>
          </cell>
          <cell r="I53">
            <v>-57241371.549999997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108366WA</v>
          </cell>
          <cell r="B54" t="str">
            <v>108366</v>
          </cell>
          <cell r="D54">
            <v>-8995821.2899999991</v>
          </cell>
          <cell r="F54" t="str">
            <v>108366WA</v>
          </cell>
          <cell r="G54" t="str">
            <v>108366</v>
          </cell>
          <cell r="I54">
            <v>-8995821.2899999991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108366WYP</v>
          </cell>
          <cell r="B55" t="str">
            <v>108366</v>
          </cell>
          <cell r="D55">
            <v>-6137256.6699999999</v>
          </cell>
          <cell r="F55" t="str">
            <v>108366WYP</v>
          </cell>
          <cell r="G55" t="str">
            <v>108366</v>
          </cell>
          <cell r="I55">
            <v>-6137256.6699999999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108366WYU</v>
          </cell>
          <cell r="B56" t="str">
            <v>108366</v>
          </cell>
          <cell r="D56">
            <v>-2277515.5299999998</v>
          </cell>
          <cell r="F56" t="str">
            <v>108366WYU</v>
          </cell>
          <cell r="G56" t="str">
            <v>108366</v>
          </cell>
          <cell r="I56">
            <v>-2277515.5299999998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108367CA</v>
          </cell>
          <cell r="B57" t="str">
            <v>108367</v>
          </cell>
          <cell r="D57">
            <v>-12543002.74</v>
          </cell>
          <cell r="F57" t="str">
            <v>108367CA</v>
          </cell>
          <cell r="G57" t="str">
            <v>108367</v>
          </cell>
          <cell r="I57">
            <v>-12543002.74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108367ID</v>
          </cell>
          <cell r="B58" t="str">
            <v>108367</v>
          </cell>
          <cell r="D58">
            <v>-10634170.300000001</v>
          </cell>
          <cell r="F58" t="str">
            <v>108367ID</v>
          </cell>
          <cell r="G58" t="str">
            <v>108367</v>
          </cell>
          <cell r="I58">
            <v>-10634170.300000001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108367OR</v>
          </cell>
          <cell r="B59" t="str">
            <v>108367</v>
          </cell>
          <cell r="D59">
            <v>-50613611.990000002</v>
          </cell>
          <cell r="F59" t="str">
            <v>108367OR</v>
          </cell>
          <cell r="G59" t="str">
            <v>108367</v>
          </cell>
          <cell r="I59">
            <v>-50613611.990000002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108367UT</v>
          </cell>
          <cell r="B60" t="str">
            <v>108367</v>
          </cell>
          <cell r="D60">
            <v>-157412896.00999999</v>
          </cell>
          <cell r="F60" t="str">
            <v>108367UT</v>
          </cell>
          <cell r="G60" t="str">
            <v>108367</v>
          </cell>
          <cell r="I60">
            <v>-157412896.00999999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108367WA</v>
          </cell>
          <cell r="B61" t="str">
            <v>108367</v>
          </cell>
          <cell r="D61">
            <v>-7626087.25</v>
          </cell>
          <cell r="F61" t="str">
            <v>108367WA</v>
          </cell>
          <cell r="G61" t="str">
            <v>108367</v>
          </cell>
          <cell r="I61">
            <v>-7626087.25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108367WYP</v>
          </cell>
          <cell r="B62" t="str">
            <v>108367</v>
          </cell>
          <cell r="D62">
            <v>-15244994.02</v>
          </cell>
          <cell r="F62" t="str">
            <v>108367WYP</v>
          </cell>
          <cell r="G62" t="str">
            <v>108367</v>
          </cell>
          <cell r="I62">
            <v>-15244994.02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108367WYU</v>
          </cell>
          <cell r="B63" t="str">
            <v>108367</v>
          </cell>
          <cell r="D63">
            <v>-11465383.73</v>
          </cell>
          <cell r="F63" t="str">
            <v>108367WYU</v>
          </cell>
          <cell r="G63" t="str">
            <v>108367</v>
          </cell>
          <cell r="I63">
            <v>-11465383.73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108368CA</v>
          </cell>
          <cell r="B64" t="str">
            <v>108368</v>
          </cell>
          <cell r="D64">
            <v>-20139473.07</v>
          </cell>
          <cell r="F64" t="str">
            <v>108368CA</v>
          </cell>
          <cell r="G64" t="str">
            <v>108368</v>
          </cell>
          <cell r="I64">
            <v>-20139473.07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108368ID</v>
          </cell>
          <cell r="B65" t="str">
            <v>108368</v>
          </cell>
          <cell r="D65">
            <v>-23032191.050000001</v>
          </cell>
          <cell r="F65" t="str">
            <v>108368ID</v>
          </cell>
          <cell r="G65" t="str">
            <v>108368</v>
          </cell>
          <cell r="I65">
            <v>-23032191.050000001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108368OR</v>
          </cell>
          <cell r="B66" t="str">
            <v>108368</v>
          </cell>
          <cell r="D66">
            <v>-149259309.44999999</v>
          </cell>
          <cell r="F66" t="str">
            <v>108368OR</v>
          </cell>
          <cell r="G66" t="str">
            <v>108368</v>
          </cell>
          <cell r="I66">
            <v>-149259309.44999999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108368UT</v>
          </cell>
          <cell r="B67" t="str">
            <v>108368</v>
          </cell>
          <cell r="D67">
            <v>-85064497.120000005</v>
          </cell>
          <cell r="F67" t="str">
            <v>108368UT</v>
          </cell>
          <cell r="G67" t="str">
            <v>108368</v>
          </cell>
          <cell r="I67">
            <v>-85064497.120000005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108368WA</v>
          </cell>
          <cell r="B68" t="str">
            <v>108368</v>
          </cell>
          <cell r="D68">
            <v>-38790923.020000003</v>
          </cell>
          <cell r="F68" t="str">
            <v>108368WA</v>
          </cell>
          <cell r="G68" t="str">
            <v>108368</v>
          </cell>
          <cell r="I68">
            <v>-38790923.020000003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108368WYP</v>
          </cell>
          <cell r="B69" t="str">
            <v>108368</v>
          </cell>
          <cell r="D69">
            <v>-24743392.34</v>
          </cell>
          <cell r="F69" t="str">
            <v>108368WYP</v>
          </cell>
          <cell r="G69" t="str">
            <v>108368</v>
          </cell>
          <cell r="I69">
            <v>-24743392.34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108368WYU</v>
          </cell>
          <cell r="B70" t="str">
            <v>108368</v>
          </cell>
          <cell r="D70">
            <v>-4632138.13</v>
          </cell>
          <cell r="F70" t="str">
            <v>108368WYU</v>
          </cell>
          <cell r="G70" t="str">
            <v>108368</v>
          </cell>
          <cell r="I70">
            <v>-4632138.13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108369CA</v>
          </cell>
          <cell r="B71" t="str">
            <v>108369</v>
          </cell>
          <cell r="D71">
            <v>-7819692.7300000004</v>
          </cell>
          <cell r="F71" t="str">
            <v>108369CA</v>
          </cell>
          <cell r="G71" t="str">
            <v>108369</v>
          </cell>
          <cell r="I71">
            <v>-7819692.7300000004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108369ID</v>
          </cell>
          <cell r="B72" t="str">
            <v>108369</v>
          </cell>
          <cell r="D72">
            <v>-10148387.789999999</v>
          </cell>
          <cell r="F72" t="str">
            <v>108369ID</v>
          </cell>
          <cell r="G72" t="str">
            <v>108369</v>
          </cell>
          <cell r="I72">
            <v>-10148387.789999999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108369OR</v>
          </cell>
          <cell r="B73" t="str">
            <v>108369</v>
          </cell>
          <cell r="D73">
            <v>-56394359.920000002</v>
          </cell>
          <cell r="F73" t="str">
            <v>108369OR</v>
          </cell>
          <cell r="G73" t="str">
            <v>108369</v>
          </cell>
          <cell r="I73">
            <v>-56394359.920000002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108369UT</v>
          </cell>
          <cell r="B74" t="str">
            <v>108369</v>
          </cell>
          <cell r="D74">
            <v>-50484588.060000002</v>
          </cell>
          <cell r="F74" t="str">
            <v>108369UT</v>
          </cell>
          <cell r="G74" t="str">
            <v>108369</v>
          </cell>
          <cell r="I74">
            <v>-50484588.060000002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108369WA</v>
          </cell>
          <cell r="B75" t="str">
            <v>108369</v>
          </cell>
          <cell r="D75">
            <v>-14899509.66</v>
          </cell>
          <cell r="F75" t="str">
            <v>108369WA</v>
          </cell>
          <cell r="G75" t="str">
            <v>108369</v>
          </cell>
          <cell r="I75">
            <v>-14899509.66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108369WYP</v>
          </cell>
          <cell r="B76" t="str">
            <v>108369</v>
          </cell>
          <cell r="D76">
            <v>-11429955.26</v>
          </cell>
          <cell r="F76" t="str">
            <v>108369WYP</v>
          </cell>
          <cell r="G76" t="str">
            <v>108369</v>
          </cell>
          <cell r="I76">
            <v>-11429955.26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108369WYU</v>
          </cell>
          <cell r="B77" t="str">
            <v>108369</v>
          </cell>
          <cell r="D77">
            <v>-2076241.85</v>
          </cell>
          <cell r="F77" t="str">
            <v>108369WYU</v>
          </cell>
          <cell r="G77" t="str">
            <v>108369</v>
          </cell>
          <cell r="I77">
            <v>-2076241.85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108370CA</v>
          </cell>
          <cell r="B78" t="str">
            <v>108370</v>
          </cell>
          <cell r="D78">
            <v>-1719796.49</v>
          </cell>
          <cell r="F78" t="str">
            <v>108370CA</v>
          </cell>
          <cell r="G78" t="str">
            <v>108370</v>
          </cell>
          <cell r="I78">
            <v>-1719796.49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108370ID</v>
          </cell>
          <cell r="B79" t="str">
            <v>108370</v>
          </cell>
          <cell r="D79">
            <v>-8251690.1299999999</v>
          </cell>
          <cell r="F79" t="str">
            <v>108370ID</v>
          </cell>
          <cell r="G79" t="str">
            <v>108370</v>
          </cell>
          <cell r="I79">
            <v>-8251690.1299999999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108370OR</v>
          </cell>
          <cell r="B80" t="str">
            <v>108370</v>
          </cell>
          <cell r="D80">
            <v>-31050428.789999999</v>
          </cell>
          <cell r="F80" t="str">
            <v>108370OR</v>
          </cell>
          <cell r="G80" t="str">
            <v>108370</v>
          </cell>
          <cell r="I80">
            <v>-31050428.789999999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108370UT</v>
          </cell>
          <cell r="B81" t="str">
            <v>108370</v>
          </cell>
          <cell r="D81">
            <v>-26971415.149999999</v>
          </cell>
          <cell r="F81" t="str">
            <v>108370UT</v>
          </cell>
          <cell r="G81" t="str">
            <v>108370</v>
          </cell>
          <cell r="I81">
            <v>-26971415.149999999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108370WA</v>
          </cell>
          <cell r="B82" t="str">
            <v>108370</v>
          </cell>
          <cell r="D82">
            <v>-7724478.7800000003</v>
          </cell>
          <cell r="F82" t="str">
            <v>108370WA</v>
          </cell>
          <cell r="G82" t="str">
            <v>108370</v>
          </cell>
          <cell r="I82">
            <v>-7724478.7800000003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108370WYP</v>
          </cell>
          <cell r="B83" t="str">
            <v>108370</v>
          </cell>
          <cell r="D83">
            <v>-6659091.8899999997</v>
          </cell>
          <cell r="F83" t="str">
            <v>108370WYP</v>
          </cell>
          <cell r="G83" t="str">
            <v>108370</v>
          </cell>
          <cell r="I83">
            <v>-6659091.8899999997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108370WYU</v>
          </cell>
          <cell r="B84" t="str">
            <v>108370</v>
          </cell>
          <cell r="D84">
            <v>-1621744.28</v>
          </cell>
          <cell r="F84" t="str">
            <v>108370WYU</v>
          </cell>
          <cell r="G84" t="str">
            <v>108370</v>
          </cell>
          <cell r="I84">
            <v>-1621744.28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108371CA</v>
          </cell>
          <cell r="B85" t="str">
            <v>108371</v>
          </cell>
          <cell r="D85">
            <v>-206439.03</v>
          </cell>
          <cell r="F85" t="str">
            <v>108371CA</v>
          </cell>
          <cell r="G85" t="str">
            <v>108371</v>
          </cell>
          <cell r="I85">
            <v>-206439.03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108371ID</v>
          </cell>
          <cell r="B86" t="str">
            <v>108371</v>
          </cell>
          <cell r="D86">
            <v>-136956.1</v>
          </cell>
          <cell r="F86" t="str">
            <v>108371ID</v>
          </cell>
          <cell r="G86" t="str">
            <v>108371</v>
          </cell>
          <cell r="I86">
            <v>-136956.1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108371OR</v>
          </cell>
          <cell r="B87" t="str">
            <v>108371</v>
          </cell>
          <cell r="D87">
            <v>-2388941.84</v>
          </cell>
          <cell r="F87" t="str">
            <v>108371OR</v>
          </cell>
          <cell r="G87" t="str">
            <v>108371</v>
          </cell>
          <cell r="I87">
            <v>-2388941.84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108371UT</v>
          </cell>
          <cell r="B88" t="str">
            <v>108371</v>
          </cell>
          <cell r="D88">
            <v>-3698143.03</v>
          </cell>
          <cell r="F88" t="str">
            <v>108371UT</v>
          </cell>
          <cell r="G88" t="str">
            <v>108371</v>
          </cell>
          <cell r="I88">
            <v>-3698143.03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108371WA</v>
          </cell>
          <cell r="B89" t="str">
            <v>108371</v>
          </cell>
          <cell r="D89">
            <v>-274956.99</v>
          </cell>
          <cell r="F89" t="str">
            <v>108371WA</v>
          </cell>
          <cell r="G89" t="str">
            <v>108371</v>
          </cell>
          <cell r="I89">
            <v>-274956.99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108371WYP</v>
          </cell>
          <cell r="B90" t="str">
            <v>108371</v>
          </cell>
          <cell r="D90">
            <v>-923778.79</v>
          </cell>
          <cell r="F90" t="str">
            <v>108371WYP</v>
          </cell>
          <cell r="G90" t="str">
            <v>108371</v>
          </cell>
          <cell r="I90">
            <v>-923778.79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108371WYU</v>
          </cell>
          <cell r="B91" t="str">
            <v>108371</v>
          </cell>
          <cell r="D91">
            <v>-147928.82999999999</v>
          </cell>
          <cell r="F91" t="str">
            <v>108371WYU</v>
          </cell>
          <cell r="G91" t="str">
            <v>108371</v>
          </cell>
          <cell r="I91">
            <v>-147928.82999999999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108373CA</v>
          </cell>
          <cell r="B92" t="str">
            <v>108373</v>
          </cell>
          <cell r="D92">
            <v>-535470.06000000006</v>
          </cell>
          <cell r="F92" t="str">
            <v>108373CA</v>
          </cell>
          <cell r="G92" t="str">
            <v>108373</v>
          </cell>
          <cell r="I92">
            <v>-535470.06000000006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108373ID</v>
          </cell>
          <cell r="B93" t="str">
            <v>108373</v>
          </cell>
          <cell r="D93">
            <v>-485500.59</v>
          </cell>
          <cell r="F93" t="str">
            <v>108373ID</v>
          </cell>
          <cell r="G93" t="str">
            <v>108373</v>
          </cell>
          <cell r="I93">
            <v>-485500.59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108373OR</v>
          </cell>
          <cell r="B94" t="str">
            <v>108373</v>
          </cell>
          <cell r="D94">
            <v>-7660732.7000000002</v>
          </cell>
          <cell r="F94" t="str">
            <v>108373OR</v>
          </cell>
          <cell r="G94" t="str">
            <v>108373</v>
          </cell>
          <cell r="I94">
            <v>-7660732.7000000002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108373UT</v>
          </cell>
          <cell r="B95" t="str">
            <v>108373</v>
          </cell>
          <cell r="D95">
            <v>-13632458.01</v>
          </cell>
          <cell r="F95" t="str">
            <v>108373UT</v>
          </cell>
          <cell r="G95" t="str">
            <v>108373</v>
          </cell>
          <cell r="I95">
            <v>-13632458.01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108373WA</v>
          </cell>
          <cell r="B96" t="str">
            <v>108373</v>
          </cell>
          <cell r="D96">
            <v>-1988742.26</v>
          </cell>
          <cell r="F96" t="str">
            <v>108373WA</v>
          </cell>
          <cell r="G96" t="str">
            <v>108373</v>
          </cell>
          <cell r="I96">
            <v>-1988742.26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108373WYP</v>
          </cell>
          <cell r="B97" t="str">
            <v>108373</v>
          </cell>
          <cell r="D97">
            <v>-2360104.3199999998</v>
          </cell>
          <cell r="F97" t="str">
            <v>108373WYP</v>
          </cell>
          <cell r="G97" t="str">
            <v>108373</v>
          </cell>
          <cell r="I97">
            <v>-2360104.3199999998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108373WYU</v>
          </cell>
          <cell r="B98" t="str">
            <v>108373</v>
          </cell>
          <cell r="D98">
            <v>-880472.11</v>
          </cell>
          <cell r="F98" t="str">
            <v>108373WYU</v>
          </cell>
          <cell r="G98" t="str">
            <v>108373</v>
          </cell>
          <cell r="I98">
            <v>-880472.11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108DPCA</v>
          </cell>
          <cell r="B99" t="str">
            <v>108DP</v>
          </cell>
          <cell r="D99">
            <v>290000</v>
          </cell>
          <cell r="F99" t="str">
            <v>108DPCA</v>
          </cell>
          <cell r="G99" t="str">
            <v>108DP</v>
          </cell>
          <cell r="I99">
            <v>290000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108DPID</v>
          </cell>
          <cell r="B100" t="str">
            <v>108DP</v>
          </cell>
          <cell r="D100">
            <v>15000</v>
          </cell>
          <cell r="F100" t="str">
            <v>108DPID</v>
          </cell>
          <cell r="G100" t="str">
            <v>108DP</v>
          </cell>
          <cell r="I100">
            <v>15000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108DPOR</v>
          </cell>
          <cell r="B101" t="str">
            <v>108DP</v>
          </cell>
          <cell r="D101">
            <v>84858.37</v>
          </cell>
          <cell r="F101" t="str">
            <v>108DPOR</v>
          </cell>
          <cell r="G101" t="str">
            <v>108DP</v>
          </cell>
          <cell r="I101">
            <v>84858.37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108DPUT</v>
          </cell>
          <cell r="B102" t="str">
            <v>108DP</v>
          </cell>
          <cell r="D102">
            <v>110000</v>
          </cell>
          <cell r="F102" t="str">
            <v>108DPUT</v>
          </cell>
          <cell r="G102" t="str">
            <v>108DP</v>
          </cell>
          <cell r="I102">
            <v>110000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108DPWA</v>
          </cell>
          <cell r="B103" t="str">
            <v>108DP</v>
          </cell>
          <cell r="D103">
            <v>25000</v>
          </cell>
          <cell r="F103" t="str">
            <v>108DPWA</v>
          </cell>
          <cell r="G103" t="str">
            <v>108DP</v>
          </cell>
          <cell r="I103">
            <v>25000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108DPWYU</v>
          </cell>
          <cell r="B104" t="str">
            <v>108DP</v>
          </cell>
          <cell r="D104">
            <v>5000</v>
          </cell>
          <cell r="F104" t="str">
            <v>108DPWYU</v>
          </cell>
          <cell r="G104" t="str">
            <v>108DP</v>
          </cell>
          <cell r="I104">
            <v>5000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108GPCA</v>
          </cell>
          <cell r="B105" t="str">
            <v>108GP</v>
          </cell>
          <cell r="D105">
            <v>-4107434.4519525659</v>
          </cell>
          <cell r="F105" t="str">
            <v>108GPCA</v>
          </cell>
          <cell r="G105" t="str">
            <v>108GP</v>
          </cell>
          <cell r="I105">
            <v>-4107434.4519525659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108GPCN</v>
          </cell>
          <cell r="B106" t="str">
            <v>108GP</v>
          </cell>
          <cell r="D106">
            <v>-7388005.4916060856</v>
          </cell>
          <cell r="F106" t="str">
            <v>108GPCN</v>
          </cell>
          <cell r="G106" t="str">
            <v>108GP</v>
          </cell>
          <cell r="I106">
            <v>-7388005.4916060856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108GPDGP</v>
          </cell>
          <cell r="B107" t="str">
            <v>108GP</v>
          </cell>
          <cell r="D107">
            <v>-6240954.6131127747</v>
          </cell>
          <cell r="F107" t="str">
            <v>108GPDGP</v>
          </cell>
          <cell r="G107" t="str">
            <v>108GP</v>
          </cell>
          <cell r="I107">
            <v>-6240954.6131127747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108GPDGU</v>
          </cell>
          <cell r="B108" t="str">
            <v>108GP</v>
          </cell>
          <cell r="D108">
            <v>-11615589.595113389</v>
          </cell>
          <cell r="F108" t="str">
            <v>108GPDGU</v>
          </cell>
          <cell r="G108" t="str">
            <v>108GP</v>
          </cell>
          <cell r="I108">
            <v>-11615589.595113389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108GPID</v>
          </cell>
          <cell r="B109" t="str">
            <v>108GP</v>
          </cell>
          <cell r="D109">
            <v>-12671130.015030384</v>
          </cell>
          <cell r="F109" t="str">
            <v>108GPID</v>
          </cell>
          <cell r="G109" t="str">
            <v>108GP</v>
          </cell>
          <cell r="I109">
            <v>-12671130.015030384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108GPOR</v>
          </cell>
          <cell r="B110" t="str">
            <v>108GP</v>
          </cell>
          <cell r="D110">
            <v>-48381990.258967333</v>
          </cell>
          <cell r="F110" t="str">
            <v>108GPOR</v>
          </cell>
          <cell r="G110" t="str">
            <v>108GP</v>
          </cell>
          <cell r="I110">
            <v>-48381990.258967333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108GPSE</v>
          </cell>
          <cell r="B111" t="str">
            <v>108GP</v>
          </cell>
          <cell r="D111">
            <v>-367307.21836516319</v>
          </cell>
          <cell r="F111" t="str">
            <v>108GPSE</v>
          </cell>
          <cell r="G111" t="str">
            <v>108GP</v>
          </cell>
          <cell r="I111">
            <v>-367307.21836516319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108GPSG</v>
          </cell>
          <cell r="B112" t="str">
            <v>108GP</v>
          </cell>
          <cell r="D112">
            <v>-48148808.237947747</v>
          </cell>
          <cell r="F112" t="str">
            <v>108GPSG</v>
          </cell>
          <cell r="G112" t="str">
            <v>108GP</v>
          </cell>
          <cell r="I112">
            <v>-48148808.237947747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108GPSO</v>
          </cell>
          <cell r="B113" t="str">
            <v>108GP</v>
          </cell>
          <cell r="D113">
            <v>-81957194.790890887</v>
          </cell>
          <cell r="F113" t="str">
            <v>108GPSO</v>
          </cell>
          <cell r="G113" t="str">
            <v>108GP</v>
          </cell>
          <cell r="I113">
            <v>-81957194.790890887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108GPSSGCH</v>
          </cell>
          <cell r="B114" t="str">
            <v>108GP</v>
          </cell>
          <cell r="D114">
            <v>-2181193.3984084581</v>
          </cell>
          <cell r="F114" t="str">
            <v>108GPSSGCH</v>
          </cell>
          <cell r="G114" t="str">
            <v>108GP</v>
          </cell>
          <cell r="I114">
            <v>-2181193.3984084581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108GPSSGCT</v>
          </cell>
          <cell r="B115" t="str">
            <v>108GP</v>
          </cell>
          <cell r="D115">
            <v>-28952.420089265899</v>
          </cell>
          <cell r="F115" t="str">
            <v>108GPSSGCT</v>
          </cell>
          <cell r="G115" t="str">
            <v>108GP</v>
          </cell>
          <cell r="I115">
            <v>-28952.420089265899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108GPUT</v>
          </cell>
          <cell r="B116" t="str">
            <v>108GP</v>
          </cell>
          <cell r="D116">
            <v>-52502036.085170344</v>
          </cell>
          <cell r="F116" t="str">
            <v>108GPUT</v>
          </cell>
          <cell r="G116" t="str">
            <v>108GP</v>
          </cell>
          <cell r="I116">
            <v>-52502036.085170344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108GPWA</v>
          </cell>
          <cell r="B117" t="str">
            <v>108GP</v>
          </cell>
          <cell r="D117">
            <v>-16296351.916561704</v>
          </cell>
          <cell r="F117" t="str">
            <v>108GPWA</v>
          </cell>
          <cell r="G117" t="str">
            <v>108GP</v>
          </cell>
          <cell r="I117">
            <v>-16296351.916561704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108GPWYP</v>
          </cell>
          <cell r="B118" t="str">
            <v>108GP</v>
          </cell>
          <cell r="D118">
            <v>-17748549.440590862</v>
          </cell>
          <cell r="F118" t="str">
            <v>108GPWYP</v>
          </cell>
          <cell r="G118" t="str">
            <v>108GP</v>
          </cell>
          <cell r="I118">
            <v>-17748549.440590862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108GPWYU</v>
          </cell>
          <cell r="B119" t="str">
            <v>108GP</v>
          </cell>
          <cell r="D119">
            <v>-3913767.6532982443</v>
          </cell>
          <cell r="F119" t="str">
            <v>108GPWYU</v>
          </cell>
          <cell r="G119" t="str">
            <v>108GP</v>
          </cell>
          <cell r="I119">
            <v>-3913767.6532982443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108HPDGP</v>
          </cell>
          <cell r="B120" t="str">
            <v>108HP</v>
          </cell>
          <cell r="D120">
            <v>-153306716.40036872</v>
          </cell>
          <cell r="F120" t="str">
            <v>108HPDGP</v>
          </cell>
          <cell r="G120" t="str">
            <v>108HP</v>
          </cell>
          <cell r="I120">
            <v>-153306716.40036872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108HPDGU</v>
          </cell>
          <cell r="B121" t="str">
            <v>108HP</v>
          </cell>
          <cell r="D121">
            <v>-29987935.695071474</v>
          </cell>
          <cell r="F121" t="str">
            <v>108HPDGU</v>
          </cell>
          <cell r="G121" t="str">
            <v>108HP</v>
          </cell>
          <cell r="I121">
            <v>-29987935.695071474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108HPSG-P</v>
          </cell>
          <cell r="B122" t="str">
            <v>108HP</v>
          </cell>
          <cell r="D122">
            <v>-62574554.052895449</v>
          </cell>
          <cell r="F122" t="str">
            <v>108HPSG-P</v>
          </cell>
          <cell r="G122" t="str">
            <v>108HP</v>
          </cell>
          <cell r="I122">
            <v>-62574554.052895449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108HPSG-U</v>
          </cell>
          <cell r="B123" t="str">
            <v>108HP</v>
          </cell>
          <cell r="D123">
            <v>-17491701.613100875</v>
          </cell>
          <cell r="F123" t="str">
            <v>108HPSG-U</v>
          </cell>
          <cell r="G123" t="str">
            <v>108HP</v>
          </cell>
          <cell r="I123">
            <v>-17491701.613100875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108MPSE</v>
          </cell>
          <cell r="B124" t="str">
            <v>108MP</v>
          </cell>
          <cell r="D124">
            <v>-177171929.87739599</v>
          </cell>
          <cell r="F124" t="str">
            <v>108MPSE</v>
          </cell>
          <cell r="G124" t="str">
            <v>108MP</v>
          </cell>
          <cell r="I124">
            <v>-177171929.87739599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108OPDGU</v>
          </cell>
          <cell r="B125" t="str">
            <v>108OP</v>
          </cell>
          <cell r="D125">
            <v>-1449118.8127262238</v>
          </cell>
          <cell r="F125" t="str">
            <v>108OPDGU</v>
          </cell>
          <cell r="G125" t="str">
            <v>108OP</v>
          </cell>
          <cell r="I125">
            <v>-1449118.8127262238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108OPSG</v>
          </cell>
          <cell r="B126" t="str">
            <v>108OP</v>
          </cell>
          <cell r="D126">
            <v>-277926325.96382397</v>
          </cell>
          <cell r="F126" t="str">
            <v>108OPSG</v>
          </cell>
          <cell r="G126" t="str">
            <v>108OP</v>
          </cell>
          <cell r="I126">
            <v>-277926325.96382397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108OPSSGCT</v>
          </cell>
          <cell r="B127" t="str">
            <v>108OP</v>
          </cell>
          <cell r="D127">
            <v>-23099470.449202202</v>
          </cell>
          <cell r="F127" t="str">
            <v>108OPSSGCT</v>
          </cell>
          <cell r="G127" t="str">
            <v>108OP</v>
          </cell>
          <cell r="I127">
            <v>-23099470.449202202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108SPDGP</v>
          </cell>
          <cell r="B128" t="str">
            <v>108SP</v>
          </cell>
          <cell r="D128">
            <v>-865341066.80738389</v>
          </cell>
          <cell r="F128" t="str">
            <v>108SPDGP</v>
          </cell>
          <cell r="G128" t="str">
            <v>108SP</v>
          </cell>
          <cell r="I128">
            <v>-865341066.80738389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108SPDGU</v>
          </cell>
          <cell r="B129" t="str">
            <v>108SP</v>
          </cell>
          <cell r="D129">
            <v>-958239228.63828242</v>
          </cell>
          <cell r="F129" t="str">
            <v>108SPDGU</v>
          </cell>
          <cell r="G129" t="str">
            <v>108SP</v>
          </cell>
          <cell r="I129">
            <v>-958239228.63828242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108SPSG</v>
          </cell>
          <cell r="B130" t="str">
            <v>108SP</v>
          </cell>
          <cell r="D130">
            <v>-599934653.30978084</v>
          </cell>
          <cell r="F130" t="str">
            <v>108SPSG</v>
          </cell>
          <cell r="G130" t="str">
            <v>108SP</v>
          </cell>
          <cell r="I130">
            <v>-599934653.30978084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108SPSSGCH</v>
          </cell>
          <cell r="B131" t="str">
            <v>108SP</v>
          </cell>
          <cell r="D131">
            <v>-152610076.43488145</v>
          </cell>
          <cell r="F131" t="str">
            <v>108SPSSGCH</v>
          </cell>
          <cell r="G131" t="str">
            <v>108SP</v>
          </cell>
          <cell r="I131">
            <v>-152610076.43488145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108TPDGP</v>
          </cell>
          <cell r="B132" t="str">
            <v>108TP</v>
          </cell>
          <cell r="D132">
            <v>-398403045.12959373</v>
          </cell>
          <cell r="F132" t="str">
            <v>108TPDGP</v>
          </cell>
          <cell r="G132" t="str">
            <v>108TP</v>
          </cell>
          <cell r="I132">
            <v>-398403045.12959373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108TPDGU</v>
          </cell>
          <cell r="B133" t="str">
            <v>108TP</v>
          </cell>
          <cell r="D133">
            <v>-399792240.02253795</v>
          </cell>
          <cell r="F133" t="str">
            <v>108TPDGU</v>
          </cell>
          <cell r="G133" t="str">
            <v>108TP</v>
          </cell>
          <cell r="I133">
            <v>-399792240.02253795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108TPSG</v>
          </cell>
          <cell r="B134" t="str">
            <v>108TP</v>
          </cell>
          <cell r="D134">
            <v>-406495531.27964711</v>
          </cell>
          <cell r="F134" t="str">
            <v>108TPSG</v>
          </cell>
          <cell r="G134" t="str">
            <v>108TP</v>
          </cell>
          <cell r="I134">
            <v>-406495531.27964711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111390OR</v>
          </cell>
          <cell r="B135">
            <v>111390</v>
          </cell>
          <cell r="D135">
            <v>-1110361.4099999999</v>
          </cell>
          <cell r="F135" t="str">
            <v>111390OR</v>
          </cell>
          <cell r="G135">
            <v>111390</v>
          </cell>
          <cell r="I135">
            <v>-1110361.4099999999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111390SG</v>
          </cell>
          <cell r="B136">
            <v>111390</v>
          </cell>
          <cell r="D136">
            <v>-995266.75</v>
          </cell>
          <cell r="F136" t="str">
            <v>111390SG</v>
          </cell>
          <cell r="G136">
            <v>111390</v>
          </cell>
          <cell r="I136">
            <v>-995266.75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111390SO</v>
          </cell>
          <cell r="B137">
            <v>111390</v>
          </cell>
          <cell r="D137">
            <v>2259196.7400000002</v>
          </cell>
          <cell r="F137" t="str">
            <v>111390SO</v>
          </cell>
          <cell r="G137">
            <v>111390</v>
          </cell>
          <cell r="I137">
            <v>2259196.7400000002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111390UT</v>
          </cell>
          <cell r="B138">
            <v>111390</v>
          </cell>
          <cell r="D138">
            <v>701024.65</v>
          </cell>
          <cell r="F138" t="str">
            <v>111390UT</v>
          </cell>
          <cell r="G138">
            <v>111390</v>
          </cell>
          <cell r="I138">
            <v>701024.65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111390WYP</v>
          </cell>
          <cell r="B139">
            <v>111390</v>
          </cell>
          <cell r="D139">
            <v>-429570.21</v>
          </cell>
          <cell r="F139" t="str">
            <v>111390WYP</v>
          </cell>
          <cell r="G139">
            <v>111390</v>
          </cell>
          <cell r="I139">
            <v>-429570.21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111GPCA</v>
          </cell>
          <cell r="B140" t="str">
            <v>111GP</v>
          </cell>
          <cell r="D140">
            <v>-1022908.5500000005</v>
          </cell>
          <cell r="F140" t="str">
            <v>111GPCA</v>
          </cell>
          <cell r="G140" t="str">
            <v>111GP</v>
          </cell>
          <cell r="I140">
            <v>-1022908.5500000005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111GPCN</v>
          </cell>
          <cell r="B141" t="str">
            <v>111GP</v>
          </cell>
          <cell r="D141">
            <v>-2684210.0384788415</v>
          </cell>
          <cell r="F141" t="str">
            <v>111GPCN</v>
          </cell>
          <cell r="G141" t="str">
            <v>111GP</v>
          </cell>
          <cell r="I141">
            <v>-2684210.0384788415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111GPOR</v>
          </cell>
          <cell r="B142" t="str">
            <v>111GP</v>
          </cell>
          <cell r="D142">
            <v>-8698288.8698086571</v>
          </cell>
          <cell r="F142" t="str">
            <v>111GPOR</v>
          </cell>
          <cell r="G142" t="str">
            <v>111GP</v>
          </cell>
          <cell r="I142">
            <v>-8698288.8698086571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111GPSG</v>
          </cell>
          <cell r="B143" t="str">
            <v>111GP</v>
          </cell>
          <cell r="D143">
            <v>0</v>
          </cell>
          <cell r="F143" t="str">
            <v>111GPSG</v>
          </cell>
          <cell r="G143" t="str">
            <v>111GP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111GPSO</v>
          </cell>
          <cell r="B144" t="str">
            <v>111GP</v>
          </cell>
          <cell r="D144">
            <v>-10940472.657076685</v>
          </cell>
          <cell r="F144" t="str">
            <v>111GPSO</v>
          </cell>
          <cell r="G144" t="str">
            <v>111GP</v>
          </cell>
          <cell r="I144">
            <v>-10940472.657076685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111GPUT</v>
          </cell>
          <cell r="B145" t="str">
            <v>111GP</v>
          </cell>
          <cell r="D145">
            <v>-11745.500000000058</v>
          </cell>
          <cell r="F145" t="str">
            <v>111GPUT</v>
          </cell>
          <cell r="G145" t="str">
            <v>111GP</v>
          </cell>
          <cell r="I145">
            <v>-11745.500000000058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111GPWA</v>
          </cell>
          <cell r="B146" t="str">
            <v>111GP</v>
          </cell>
          <cell r="D146">
            <v>-1524733.1664907108</v>
          </cell>
          <cell r="F146" t="str">
            <v>111GPWA</v>
          </cell>
          <cell r="G146" t="str">
            <v>111GP</v>
          </cell>
          <cell r="I146">
            <v>-1524733.1664907108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111GPWYP</v>
          </cell>
          <cell r="B147" t="str">
            <v>111GP</v>
          </cell>
          <cell r="D147">
            <v>-7050402.322972998</v>
          </cell>
          <cell r="F147" t="str">
            <v>111GPWYP</v>
          </cell>
          <cell r="G147" t="str">
            <v>111GP</v>
          </cell>
          <cell r="I147">
            <v>-7050402.322972998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111GPWYU</v>
          </cell>
          <cell r="B148" t="str">
            <v>111GP</v>
          </cell>
          <cell r="D148">
            <v>-31318.830000000013</v>
          </cell>
          <cell r="F148" t="str">
            <v>111GPWYU</v>
          </cell>
          <cell r="G148" t="str">
            <v>111GP</v>
          </cell>
          <cell r="I148">
            <v>-31318.830000000013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111HPDGP</v>
          </cell>
          <cell r="B149" t="str">
            <v>111HP</v>
          </cell>
          <cell r="D149">
            <v>-344575.42</v>
          </cell>
          <cell r="F149" t="str">
            <v>111HPDGP</v>
          </cell>
          <cell r="G149" t="str">
            <v>111HP</v>
          </cell>
          <cell r="I149">
            <v>-344575.42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111HPSG-P</v>
          </cell>
          <cell r="B150" t="str">
            <v>111HP</v>
          </cell>
          <cell r="D150">
            <v>-11004.060456615998</v>
          </cell>
          <cell r="F150" t="str">
            <v>111HPSG-P</v>
          </cell>
          <cell r="G150" t="str">
            <v>111HP</v>
          </cell>
          <cell r="I150">
            <v>-11004.060456615998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111HPSG-U</v>
          </cell>
          <cell r="B151" t="str">
            <v>111HP</v>
          </cell>
          <cell r="D151">
            <v>-428887.95786434156</v>
          </cell>
          <cell r="F151" t="str">
            <v>111HPSG-U</v>
          </cell>
          <cell r="G151" t="str">
            <v>111HP</v>
          </cell>
          <cell r="I151">
            <v>-428887.95786434156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111IPCN</v>
          </cell>
          <cell r="B152" t="str">
            <v>111IP</v>
          </cell>
          <cell r="D152">
            <v>-93810715.751154155</v>
          </cell>
          <cell r="F152" t="str">
            <v>111IPCN</v>
          </cell>
          <cell r="G152" t="str">
            <v>111IP</v>
          </cell>
          <cell r="I152">
            <v>-93810715.751154155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111IPDGP</v>
          </cell>
          <cell r="B153" t="str">
            <v>111IP</v>
          </cell>
          <cell r="D153">
            <v>111973.7968813295</v>
          </cell>
          <cell r="F153" t="str">
            <v>111IPDGP</v>
          </cell>
          <cell r="G153" t="str">
            <v>111IP</v>
          </cell>
          <cell r="I153">
            <v>111973.7968813295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111IPDGU</v>
          </cell>
          <cell r="B154" t="str">
            <v>111IP</v>
          </cell>
          <cell r="D154">
            <v>-349396.2604835775</v>
          </cell>
          <cell r="F154" t="str">
            <v>111IPDGU</v>
          </cell>
          <cell r="G154" t="str">
            <v>111IP</v>
          </cell>
          <cell r="I154">
            <v>-349396.2604835775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111IPID</v>
          </cell>
          <cell r="B155" t="str">
            <v>111IP</v>
          </cell>
          <cell r="D155">
            <v>-820814.66530875419</v>
          </cell>
          <cell r="F155" t="str">
            <v>111IPID</v>
          </cell>
          <cell r="G155" t="str">
            <v>111IP</v>
          </cell>
          <cell r="I155">
            <v>-820814.66530875419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111IPOR</v>
          </cell>
          <cell r="B156" t="str">
            <v>111IP</v>
          </cell>
          <cell r="D156">
            <v>145557.25973970041</v>
          </cell>
          <cell r="F156" t="str">
            <v>111IPOR</v>
          </cell>
          <cell r="G156" t="str">
            <v>111IP</v>
          </cell>
          <cell r="I156">
            <v>145557.25973970041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111IPSE</v>
          </cell>
          <cell r="B157" t="str">
            <v>111IP</v>
          </cell>
          <cell r="D157">
            <v>-1626187.2364272894</v>
          </cell>
          <cell r="F157" t="str">
            <v>111IPSE</v>
          </cell>
          <cell r="G157" t="str">
            <v>111IP</v>
          </cell>
          <cell r="I157">
            <v>-1626187.2364272894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111IPSG</v>
          </cell>
          <cell r="B158" t="str">
            <v>111IP</v>
          </cell>
          <cell r="D158">
            <v>-40549251.599202149</v>
          </cell>
          <cell r="F158" t="str">
            <v>111IPSG</v>
          </cell>
          <cell r="G158" t="str">
            <v>111IP</v>
          </cell>
          <cell r="I158">
            <v>-40549251.599202149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111IPSG-P</v>
          </cell>
          <cell r="B159" t="str">
            <v>111IP</v>
          </cell>
          <cell r="D159">
            <v>-11525622.229797581</v>
          </cell>
          <cell r="F159" t="str">
            <v>111IPSG-P</v>
          </cell>
          <cell r="G159" t="str">
            <v>111IP</v>
          </cell>
          <cell r="I159">
            <v>-11525622.229797581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111IPSG-U</v>
          </cell>
          <cell r="B160" t="str">
            <v>111IP</v>
          </cell>
          <cell r="D160">
            <v>-3422238.4095164374</v>
          </cell>
          <cell r="F160" t="str">
            <v>111IPSG-U</v>
          </cell>
          <cell r="G160" t="str">
            <v>111IP</v>
          </cell>
          <cell r="I160">
            <v>-3422238.4095164374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111IPSO</v>
          </cell>
          <cell r="B161" t="str">
            <v>111IP</v>
          </cell>
          <cell r="D161">
            <v>-284396049.9950366</v>
          </cell>
          <cell r="F161" t="str">
            <v>111IPSO</v>
          </cell>
          <cell r="G161" t="str">
            <v>111IP</v>
          </cell>
          <cell r="I161">
            <v>-284396049.9950366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111IPSSGCH</v>
          </cell>
          <cell r="B162" t="str">
            <v>111IP</v>
          </cell>
          <cell r="D162">
            <v>-41829.480000000003</v>
          </cell>
          <cell r="F162" t="str">
            <v>111IPSSGCH</v>
          </cell>
          <cell r="G162" t="str">
            <v>111IP</v>
          </cell>
          <cell r="I162">
            <v>-41829.480000000003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111IPUT</v>
          </cell>
          <cell r="B163" t="str">
            <v>111IP</v>
          </cell>
          <cell r="D163">
            <v>-13587.195621922432</v>
          </cell>
          <cell r="F163" t="str">
            <v>111IPUT</v>
          </cell>
          <cell r="G163" t="str">
            <v>111IP</v>
          </cell>
          <cell r="I163">
            <v>-13587.195621922432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111IPWA</v>
          </cell>
          <cell r="B164" t="str">
            <v>111IP</v>
          </cell>
          <cell r="D164">
            <v>-441.5867558388212</v>
          </cell>
          <cell r="F164" t="str">
            <v>111IPWA</v>
          </cell>
          <cell r="G164" t="str">
            <v>111IP</v>
          </cell>
          <cell r="I164">
            <v>-441.5867558388212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111IPWYP</v>
          </cell>
          <cell r="B165" t="str">
            <v>111IP</v>
          </cell>
          <cell r="D165">
            <v>-47616.89000000005</v>
          </cell>
          <cell r="F165" t="str">
            <v>111IPWYP</v>
          </cell>
          <cell r="G165" t="str">
            <v>111IP</v>
          </cell>
          <cell r="I165">
            <v>-47616.89000000005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114DGP</v>
          </cell>
          <cell r="B166" t="str">
            <v>114</v>
          </cell>
          <cell r="D166">
            <v>14560710.68</v>
          </cell>
          <cell r="F166" t="str">
            <v>114DGP</v>
          </cell>
          <cell r="G166" t="str">
            <v>114</v>
          </cell>
          <cell r="I166">
            <v>14560710.68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114SG</v>
          </cell>
          <cell r="B167" t="str">
            <v>114</v>
          </cell>
          <cell r="D167">
            <v>142633069.06999999</v>
          </cell>
          <cell r="F167" t="str">
            <v>114SG</v>
          </cell>
          <cell r="G167" t="str">
            <v>114</v>
          </cell>
          <cell r="I167">
            <v>142633069.06999999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115DGP</v>
          </cell>
          <cell r="B168" t="str">
            <v>115</v>
          </cell>
          <cell r="D168">
            <v>-11564315.57</v>
          </cell>
          <cell r="F168" t="str">
            <v>115DGP</v>
          </cell>
          <cell r="G168" t="str">
            <v>115</v>
          </cell>
          <cell r="I168">
            <v>-11564315.57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115SG</v>
          </cell>
          <cell r="B169" t="str">
            <v>115</v>
          </cell>
          <cell r="D169">
            <v>-90241910.400000006</v>
          </cell>
          <cell r="F169" t="str">
            <v>115SG</v>
          </cell>
          <cell r="G169" t="str">
            <v>115</v>
          </cell>
          <cell r="I169">
            <v>-90241910.400000006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124CA</v>
          </cell>
          <cell r="B170" t="str">
            <v>124</v>
          </cell>
          <cell r="D170">
            <v>400445.39</v>
          </cell>
          <cell r="F170" t="str">
            <v>124CA</v>
          </cell>
          <cell r="G170" t="str">
            <v>124</v>
          </cell>
          <cell r="I170">
            <v>400445.39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124ID</v>
          </cell>
          <cell r="B171" t="str">
            <v>124</v>
          </cell>
          <cell r="D171">
            <v>36640.9</v>
          </cell>
          <cell r="F171" t="str">
            <v>124ID</v>
          </cell>
          <cell r="G171" t="str">
            <v>124</v>
          </cell>
          <cell r="I171">
            <v>36640.9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124OR</v>
          </cell>
          <cell r="B172" t="str">
            <v>124</v>
          </cell>
          <cell r="D172">
            <v>0.17</v>
          </cell>
          <cell r="F172" t="str">
            <v>124OR</v>
          </cell>
          <cell r="G172" t="str">
            <v>124</v>
          </cell>
          <cell r="I172">
            <v>0.17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124OTHER</v>
          </cell>
          <cell r="B173" t="str">
            <v>124</v>
          </cell>
          <cell r="D173">
            <v>-4520401.8</v>
          </cell>
          <cell r="F173" t="str">
            <v>124OTHER</v>
          </cell>
          <cell r="G173" t="str">
            <v>124</v>
          </cell>
          <cell r="I173">
            <v>-4520401.8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124SO</v>
          </cell>
          <cell r="B174" t="str">
            <v>124</v>
          </cell>
          <cell r="D174">
            <v>-2464.1799999999998</v>
          </cell>
          <cell r="F174" t="str">
            <v>124SO</v>
          </cell>
          <cell r="G174" t="str">
            <v>124</v>
          </cell>
          <cell r="I174">
            <v>-2464.1799999999998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124UT</v>
          </cell>
          <cell r="B175" t="str">
            <v>124</v>
          </cell>
          <cell r="D175">
            <v>5234832.9400000004</v>
          </cell>
          <cell r="F175" t="str">
            <v>124UT</v>
          </cell>
          <cell r="G175" t="str">
            <v>124</v>
          </cell>
          <cell r="I175">
            <v>5234832.9400000004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124WA</v>
          </cell>
          <cell r="B176" t="str">
            <v>124</v>
          </cell>
          <cell r="D176">
            <v>2063755.6</v>
          </cell>
          <cell r="F176" t="str">
            <v>124WA</v>
          </cell>
          <cell r="G176" t="str">
            <v>124</v>
          </cell>
          <cell r="I176">
            <v>2063755.6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124WYP</v>
          </cell>
          <cell r="B177" t="str">
            <v>124</v>
          </cell>
          <cell r="D177">
            <v>117215.94</v>
          </cell>
          <cell r="F177" t="str">
            <v>124WYP</v>
          </cell>
          <cell r="G177" t="str">
            <v>124</v>
          </cell>
          <cell r="I177">
            <v>117215.94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124WYU</v>
          </cell>
          <cell r="B178" t="str">
            <v>124</v>
          </cell>
          <cell r="D178">
            <v>11717.03</v>
          </cell>
          <cell r="F178" t="str">
            <v>124WYU</v>
          </cell>
          <cell r="G178" t="str">
            <v>124</v>
          </cell>
          <cell r="I178">
            <v>11717.03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131SNP</v>
          </cell>
          <cell r="B179" t="str">
            <v>131</v>
          </cell>
          <cell r="D179">
            <v>0.14333329908549786</v>
          </cell>
          <cell r="F179" t="str">
            <v>131SNP</v>
          </cell>
          <cell r="G179" t="str">
            <v>131</v>
          </cell>
          <cell r="I179">
            <v>0.14333329908549786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135SG</v>
          </cell>
          <cell r="B180" t="str">
            <v>135</v>
          </cell>
          <cell r="D180">
            <v>2150.9166666669998</v>
          </cell>
          <cell r="F180" t="str">
            <v>135SG</v>
          </cell>
          <cell r="G180" t="str">
            <v>135</v>
          </cell>
          <cell r="I180">
            <v>2150.9166666669998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141SO</v>
          </cell>
          <cell r="B181" t="str">
            <v>141</v>
          </cell>
          <cell r="D181">
            <v>190712.75833333301</v>
          </cell>
          <cell r="F181" t="str">
            <v>141SO</v>
          </cell>
          <cell r="G181" t="str">
            <v>141</v>
          </cell>
          <cell r="I181">
            <v>190712.75833333301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143SO</v>
          </cell>
          <cell r="B182" t="str">
            <v>143</v>
          </cell>
          <cell r="D182">
            <v>26532240.295833301</v>
          </cell>
          <cell r="F182" t="str">
            <v>143SO</v>
          </cell>
          <cell r="G182" t="str">
            <v>143</v>
          </cell>
          <cell r="I182">
            <v>26532240.295833301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151SE</v>
          </cell>
          <cell r="B183" t="str">
            <v>151</v>
          </cell>
          <cell r="D183">
            <v>192970097.31265315</v>
          </cell>
          <cell r="F183" t="str">
            <v>151SE</v>
          </cell>
          <cell r="G183" t="str">
            <v>151</v>
          </cell>
          <cell r="I183">
            <v>192970097.31265315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151SSECH</v>
          </cell>
          <cell r="B184" t="str">
            <v>151</v>
          </cell>
          <cell r="D184">
            <v>7670338.5108189704</v>
          </cell>
          <cell r="F184" t="str">
            <v>151SSECH</v>
          </cell>
          <cell r="G184" t="str">
            <v>151</v>
          </cell>
          <cell r="I184">
            <v>7670338.5108189704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154CA</v>
          </cell>
          <cell r="B185" t="str">
            <v>154</v>
          </cell>
          <cell r="D185">
            <v>1311795.6499999999</v>
          </cell>
          <cell r="F185" t="str">
            <v>154CA</v>
          </cell>
          <cell r="G185" t="str">
            <v>154</v>
          </cell>
          <cell r="I185">
            <v>1311795.6499999999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154ID</v>
          </cell>
          <cell r="B186" t="str">
            <v>154</v>
          </cell>
          <cell r="D186">
            <v>5101210.43</v>
          </cell>
          <cell r="F186" t="str">
            <v>154ID</v>
          </cell>
          <cell r="G186" t="str">
            <v>154</v>
          </cell>
          <cell r="I186">
            <v>5101210.43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154OR</v>
          </cell>
          <cell r="B187" t="str">
            <v>154</v>
          </cell>
          <cell r="D187">
            <v>27830344.579999998</v>
          </cell>
          <cell r="F187" t="str">
            <v>154OR</v>
          </cell>
          <cell r="G187" t="str">
            <v>154</v>
          </cell>
          <cell r="I187">
            <v>27830344.579999998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154SE</v>
          </cell>
          <cell r="B188" t="str">
            <v>154</v>
          </cell>
          <cell r="D188">
            <v>4656652.1500000004</v>
          </cell>
          <cell r="F188" t="str">
            <v>154SE</v>
          </cell>
          <cell r="G188" t="str">
            <v>154</v>
          </cell>
          <cell r="I188">
            <v>4656652.1500000004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154SG</v>
          </cell>
          <cell r="B189" t="str">
            <v>154</v>
          </cell>
          <cell r="D189">
            <v>2224313.1800000002</v>
          </cell>
          <cell r="F189" t="str">
            <v>154SG</v>
          </cell>
          <cell r="G189" t="str">
            <v>154</v>
          </cell>
          <cell r="I189">
            <v>2224313.1800000002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154SNPD</v>
          </cell>
          <cell r="B190" t="str">
            <v>154</v>
          </cell>
          <cell r="D190">
            <v>-4383329.34</v>
          </cell>
          <cell r="F190" t="str">
            <v>154SNPD</v>
          </cell>
          <cell r="G190" t="str">
            <v>154</v>
          </cell>
          <cell r="I190">
            <v>-4383329.34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154SNPPH</v>
          </cell>
          <cell r="B191" t="str">
            <v>154</v>
          </cell>
          <cell r="D191">
            <v>-1859.7</v>
          </cell>
          <cell r="F191" t="str">
            <v>154SNPPH</v>
          </cell>
          <cell r="G191" t="str">
            <v>154</v>
          </cell>
          <cell r="I191">
            <v>-1859.7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154SNPPO</v>
          </cell>
          <cell r="B192" t="str">
            <v>154</v>
          </cell>
          <cell r="D192">
            <v>802285.5</v>
          </cell>
          <cell r="F192" t="str">
            <v>154SNPPO</v>
          </cell>
          <cell r="G192" t="str">
            <v>154</v>
          </cell>
          <cell r="I192">
            <v>802285.5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154SNPPS</v>
          </cell>
          <cell r="B193" t="str">
            <v>154</v>
          </cell>
          <cell r="D193">
            <v>76721286.920000002</v>
          </cell>
          <cell r="F193" t="str">
            <v>154SNPPS</v>
          </cell>
          <cell r="G193" t="str">
            <v>154</v>
          </cell>
          <cell r="I193">
            <v>76721286.920000002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154SO</v>
          </cell>
          <cell r="B194" t="str">
            <v>154</v>
          </cell>
          <cell r="D194">
            <v>-138028</v>
          </cell>
          <cell r="F194" t="str">
            <v>154SO</v>
          </cell>
          <cell r="G194" t="str">
            <v>154</v>
          </cell>
          <cell r="I194">
            <v>-138028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154UT</v>
          </cell>
          <cell r="B195" t="str">
            <v>154</v>
          </cell>
          <cell r="D195">
            <v>39220820.789999999</v>
          </cell>
          <cell r="F195" t="str">
            <v>154UT</v>
          </cell>
          <cell r="G195" t="str">
            <v>154</v>
          </cell>
          <cell r="I195">
            <v>39220820.789999999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154WA</v>
          </cell>
          <cell r="B196" t="str">
            <v>154</v>
          </cell>
          <cell r="D196">
            <v>6697755.3499999996</v>
          </cell>
          <cell r="F196" t="str">
            <v>154WA</v>
          </cell>
          <cell r="G196" t="str">
            <v>154</v>
          </cell>
          <cell r="I196">
            <v>6697755.3499999996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154WYP</v>
          </cell>
          <cell r="B197" t="str">
            <v>154</v>
          </cell>
          <cell r="D197">
            <v>8476768.0899999999</v>
          </cell>
          <cell r="F197" t="str">
            <v>154WYP</v>
          </cell>
          <cell r="G197" t="str">
            <v>154</v>
          </cell>
          <cell r="I197">
            <v>8476768.0899999999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154WYU</v>
          </cell>
          <cell r="B198" t="str">
            <v>154</v>
          </cell>
          <cell r="D198">
            <v>1555352.99</v>
          </cell>
          <cell r="F198" t="str">
            <v>154WYU</v>
          </cell>
          <cell r="G198" t="str">
            <v>154</v>
          </cell>
          <cell r="I198">
            <v>1555352.99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165GPS</v>
          </cell>
          <cell r="B199" t="str">
            <v>165</v>
          </cell>
          <cell r="D199">
            <v>8912909.75</v>
          </cell>
          <cell r="F199" t="str">
            <v>165GPS</v>
          </cell>
          <cell r="G199" t="str">
            <v>165</v>
          </cell>
          <cell r="I199">
            <v>8912909.75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165ID</v>
          </cell>
          <cell r="B200" t="str">
            <v>165</v>
          </cell>
          <cell r="D200">
            <v>230636.42</v>
          </cell>
          <cell r="F200" t="str">
            <v>165ID</v>
          </cell>
          <cell r="G200" t="str">
            <v>165</v>
          </cell>
          <cell r="I200">
            <v>230636.42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165OR</v>
          </cell>
          <cell r="B201" t="str">
            <v>165</v>
          </cell>
          <cell r="D201">
            <v>1075194.72</v>
          </cell>
          <cell r="F201" t="str">
            <v>165OR</v>
          </cell>
          <cell r="G201" t="str">
            <v>165</v>
          </cell>
          <cell r="I201">
            <v>1075194.72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165SE</v>
          </cell>
          <cell r="B202" t="str">
            <v>165</v>
          </cell>
          <cell r="D202">
            <v>2880957.96</v>
          </cell>
          <cell r="F202" t="str">
            <v>165SE</v>
          </cell>
          <cell r="G202" t="str">
            <v>165</v>
          </cell>
          <cell r="I202">
            <v>2880957.96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165SG</v>
          </cell>
          <cell r="B203" t="str">
            <v>165</v>
          </cell>
          <cell r="D203">
            <v>3813910.32</v>
          </cell>
          <cell r="F203" t="str">
            <v>165SG</v>
          </cell>
          <cell r="G203" t="str">
            <v>165</v>
          </cell>
          <cell r="I203">
            <v>3813910.32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165SO</v>
          </cell>
          <cell r="B204" t="str">
            <v>165</v>
          </cell>
          <cell r="D204">
            <v>19788881.629999999</v>
          </cell>
          <cell r="F204" t="str">
            <v>165SO</v>
          </cell>
          <cell r="G204" t="str">
            <v>165</v>
          </cell>
          <cell r="I204">
            <v>19788881.629999999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165UT</v>
          </cell>
          <cell r="B205" t="str">
            <v>165</v>
          </cell>
          <cell r="D205">
            <v>1975368</v>
          </cell>
          <cell r="F205" t="str">
            <v>165UT</v>
          </cell>
          <cell r="G205" t="str">
            <v>165</v>
          </cell>
          <cell r="I205">
            <v>1975368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18222OR</v>
          </cell>
          <cell r="B206" t="str">
            <v>18222</v>
          </cell>
          <cell r="D206">
            <v>-141569.69</v>
          </cell>
          <cell r="F206" t="str">
            <v>18222OR</v>
          </cell>
          <cell r="G206" t="str">
            <v>18222</v>
          </cell>
          <cell r="I206">
            <v>-141569.69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18222TROJD</v>
          </cell>
          <cell r="B207" t="str">
            <v>18222</v>
          </cell>
          <cell r="D207">
            <v>99713.419999999925</v>
          </cell>
          <cell r="F207" t="str">
            <v>18222TROJD</v>
          </cell>
          <cell r="G207" t="str">
            <v>18222</v>
          </cell>
          <cell r="I207">
            <v>99713.419999999925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18222TROJP</v>
          </cell>
          <cell r="B208" t="str">
            <v>18222</v>
          </cell>
          <cell r="D208">
            <v>68097.370000000112</v>
          </cell>
          <cell r="F208" t="str">
            <v>18222TROJP</v>
          </cell>
          <cell r="G208" t="str">
            <v>18222</v>
          </cell>
          <cell r="I208">
            <v>68097.370000000112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18222WA</v>
          </cell>
          <cell r="B209" t="str">
            <v>18222</v>
          </cell>
          <cell r="D209">
            <v>-574512.06000000006</v>
          </cell>
          <cell r="F209" t="str">
            <v>18222WA</v>
          </cell>
          <cell r="G209" t="str">
            <v>18222</v>
          </cell>
          <cell r="I209">
            <v>-574512.06000000006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182MID</v>
          </cell>
          <cell r="B210" t="str">
            <v>182M</v>
          </cell>
          <cell r="D210">
            <v>-247861.13</v>
          </cell>
          <cell r="F210" t="str">
            <v>182MID</v>
          </cell>
          <cell r="G210" t="str">
            <v>182M</v>
          </cell>
          <cell r="I210">
            <v>-247861.13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182MOR</v>
          </cell>
          <cell r="B211" t="str">
            <v>182M</v>
          </cell>
          <cell r="D211">
            <v>5699976.7300000004</v>
          </cell>
          <cell r="F211" t="str">
            <v>182MOR</v>
          </cell>
          <cell r="G211" t="str">
            <v>182M</v>
          </cell>
          <cell r="I211">
            <v>5699976.7300000004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182MOTHER</v>
          </cell>
          <cell r="B212" t="str">
            <v>182M</v>
          </cell>
          <cell r="D212">
            <v>68507151.530000001</v>
          </cell>
          <cell r="F212" t="str">
            <v>182MOTHER</v>
          </cell>
          <cell r="G212" t="str">
            <v>182M</v>
          </cell>
          <cell r="I212">
            <v>68507151.530000001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182MSG</v>
          </cell>
          <cell r="B213" t="str">
            <v>182M</v>
          </cell>
          <cell r="D213">
            <v>5309283.32</v>
          </cell>
          <cell r="F213" t="str">
            <v>182MSG</v>
          </cell>
          <cell r="G213" t="str">
            <v>182M</v>
          </cell>
          <cell r="I213">
            <v>5309283.32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182MSGCT</v>
          </cell>
          <cell r="B214" t="str">
            <v>182M</v>
          </cell>
          <cell r="D214">
            <v>7389298.2599999998</v>
          </cell>
          <cell r="F214" t="str">
            <v>182MSGCT</v>
          </cell>
          <cell r="G214" t="str">
            <v>182M</v>
          </cell>
          <cell r="I214">
            <v>7389298.2599999998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182MSG-P</v>
          </cell>
          <cell r="B215" t="str">
            <v>182M</v>
          </cell>
          <cell r="D215">
            <v>-3043010</v>
          </cell>
          <cell r="F215" t="str">
            <v>182MSG-P</v>
          </cell>
          <cell r="G215" t="str">
            <v>182M</v>
          </cell>
          <cell r="I215">
            <v>-3043010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182MSO</v>
          </cell>
          <cell r="B216" t="str">
            <v>182M</v>
          </cell>
          <cell r="D216">
            <v>7034874.2000000002</v>
          </cell>
          <cell r="F216" t="str">
            <v>182MSO</v>
          </cell>
          <cell r="G216" t="str">
            <v>182M</v>
          </cell>
          <cell r="I216">
            <v>7034874.2000000002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182MUT</v>
          </cell>
          <cell r="B217" t="str">
            <v>182M</v>
          </cell>
          <cell r="D217">
            <v>1033173.98</v>
          </cell>
          <cell r="F217" t="str">
            <v>182MUT</v>
          </cell>
          <cell r="G217" t="str">
            <v>182M</v>
          </cell>
          <cell r="I217">
            <v>1033173.98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182MWA</v>
          </cell>
          <cell r="B218" t="str">
            <v>182M</v>
          </cell>
          <cell r="D218">
            <v>205468.69</v>
          </cell>
          <cell r="F218" t="str">
            <v>182MWA</v>
          </cell>
          <cell r="G218" t="str">
            <v>182M</v>
          </cell>
          <cell r="I218">
            <v>205468.69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182MWYP</v>
          </cell>
          <cell r="B219" t="str">
            <v>182M</v>
          </cell>
          <cell r="D219">
            <v>285598.35999999987</v>
          </cell>
          <cell r="F219" t="str">
            <v>182MWYP</v>
          </cell>
          <cell r="G219" t="str">
            <v>182M</v>
          </cell>
          <cell r="I219">
            <v>285598.35999999987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182WCA</v>
          </cell>
          <cell r="B220" t="str">
            <v>182W</v>
          </cell>
          <cell r="D220">
            <v>0.01</v>
          </cell>
          <cell r="F220" t="str">
            <v>182WCA</v>
          </cell>
          <cell r="G220" t="str">
            <v>182W</v>
          </cell>
          <cell r="I220">
            <v>0.01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182WID</v>
          </cell>
          <cell r="B221" t="str">
            <v>182W</v>
          </cell>
          <cell r="D221">
            <v>4512561.1100000003</v>
          </cell>
          <cell r="F221" t="str">
            <v>182WID</v>
          </cell>
          <cell r="G221" t="str">
            <v>182W</v>
          </cell>
          <cell r="I221">
            <v>4512561.1100000003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182WOTHER</v>
          </cell>
          <cell r="B222" t="str">
            <v>182W</v>
          </cell>
          <cell r="D222">
            <v>10615397.52</v>
          </cell>
          <cell r="F222" t="str">
            <v>182WOTHER</v>
          </cell>
          <cell r="G222" t="str">
            <v>182W</v>
          </cell>
          <cell r="I222">
            <v>10615397.52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182WUT</v>
          </cell>
          <cell r="B223" t="str">
            <v>182W</v>
          </cell>
          <cell r="D223">
            <v>644362.65</v>
          </cell>
          <cell r="F223" t="str">
            <v>182WUT</v>
          </cell>
          <cell r="G223" t="str">
            <v>182W</v>
          </cell>
          <cell r="I223">
            <v>644362.65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182WWYP</v>
          </cell>
          <cell r="B224" t="str">
            <v>182W</v>
          </cell>
          <cell r="D224">
            <v>149229.18</v>
          </cell>
          <cell r="F224" t="str">
            <v>182WWYP</v>
          </cell>
          <cell r="G224" t="str">
            <v>182W</v>
          </cell>
          <cell r="I224">
            <v>149229.18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182WWYU</v>
          </cell>
          <cell r="B225" t="str">
            <v>182W</v>
          </cell>
          <cell r="D225">
            <v>208.82</v>
          </cell>
          <cell r="F225" t="str">
            <v>182WWYU</v>
          </cell>
          <cell r="G225" t="str">
            <v>182W</v>
          </cell>
          <cell r="I225">
            <v>208.82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186MOTHER</v>
          </cell>
          <cell r="B226" t="str">
            <v>186M</v>
          </cell>
          <cell r="D226">
            <v>23164554.57</v>
          </cell>
          <cell r="F226" t="str">
            <v>186MOTHER</v>
          </cell>
          <cell r="G226" t="str">
            <v>186M</v>
          </cell>
          <cell r="I226">
            <v>23164554.57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186MSE</v>
          </cell>
          <cell r="B227" t="str">
            <v>186M</v>
          </cell>
          <cell r="D227">
            <v>6309691.8499999996</v>
          </cell>
          <cell r="F227" t="str">
            <v>186MSE</v>
          </cell>
          <cell r="G227" t="str">
            <v>186M</v>
          </cell>
          <cell r="I227">
            <v>6309691.8499999996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186MSG</v>
          </cell>
          <cell r="B228" t="str">
            <v>186M</v>
          </cell>
          <cell r="D228">
            <v>46639761.219999999</v>
          </cell>
          <cell r="F228" t="str">
            <v>186MSG</v>
          </cell>
          <cell r="G228" t="str">
            <v>186M</v>
          </cell>
          <cell r="I228">
            <v>46639761.219999999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186MSO</v>
          </cell>
          <cell r="B229" t="str">
            <v>186M</v>
          </cell>
          <cell r="D229">
            <v>56186.25</v>
          </cell>
          <cell r="F229" t="str">
            <v>186MSO</v>
          </cell>
          <cell r="G229" t="str">
            <v>186M</v>
          </cell>
          <cell r="I229">
            <v>56186.25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186MWA</v>
          </cell>
          <cell r="B230" t="str">
            <v>186M</v>
          </cell>
          <cell r="D230">
            <v>117352.2</v>
          </cell>
          <cell r="F230" t="str">
            <v>186MWA</v>
          </cell>
          <cell r="G230" t="str">
            <v>186M</v>
          </cell>
          <cell r="I230">
            <v>117352.2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190BADDEBT</v>
          </cell>
          <cell r="B231" t="str">
            <v>190</v>
          </cell>
          <cell r="D231">
            <v>3174264.74</v>
          </cell>
          <cell r="F231" t="str">
            <v>190BADDEBT</v>
          </cell>
          <cell r="G231" t="str">
            <v>190</v>
          </cell>
          <cell r="I231">
            <v>3174264.74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190CA</v>
          </cell>
          <cell r="B232" t="str">
            <v>190</v>
          </cell>
          <cell r="D232">
            <v>9108.3099999999977</v>
          </cell>
          <cell r="F232" t="str">
            <v>190CA</v>
          </cell>
          <cell r="G232" t="str">
            <v>190</v>
          </cell>
          <cell r="I232">
            <v>9108.3099999999977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190CN</v>
          </cell>
          <cell r="B233" t="str">
            <v>190</v>
          </cell>
          <cell r="D233">
            <v>88380.67</v>
          </cell>
          <cell r="F233" t="str">
            <v>190CN</v>
          </cell>
          <cell r="G233" t="str">
            <v>190</v>
          </cell>
          <cell r="I233">
            <v>88380.67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190DGP</v>
          </cell>
          <cell r="B234" t="str">
            <v>190</v>
          </cell>
          <cell r="D234">
            <v>0.04</v>
          </cell>
          <cell r="F234" t="str">
            <v>190DGP</v>
          </cell>
          <cell r="G234" t="str">
            <v>190</v>
          </cell>
          <cell r="I234">
            <v>0.04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190ID</v>
          </cell>
          <cell r="B235" t="str">
            <v>190</v>
          </cell>
          <cell r="D235">
            <v>-1.0800000000162981</v>
          </cell>
          <cell r="F235" t="str">
            <v>190ID</v>
          </cell>
          <cell r="G235" t="str">
            <v>190</v>
          </cell>
          <cell r="I235">
            <v>-1.0800000000162981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190OR</v>
          </cell>
          <cell r="B236" t="str">
            <v>190</v>
          </cell>
          <cell r="D236">
            <v>1.0000000009313226E-2</v>
          </cell>
          <cell r="F236" t="str">
            <v>190OR</v>
          </cell>
          <cell r="G236" t="str">
            <v>190</v>
          </cell>
          <cell r="I236">
            <v>1.0000000009313226E-2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190OTHER</v>
          </cell>
          <cell r="B237" t="str">
            <v>190</v>
          </cell>
          <cell r="D237">
            <v>11930924.880000001</v>
          </cell>
          <cell r="F237" t="str">
            <v>190OTHER</v>
          </cell>
          <cell r="G237" t="str">
            <v>190</v>
          </cell>
          <cell r="I237">
            <v>11930924.880000001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190SE</v>
          </cell>
          <cell r="B238" t="str">
            <v>190</v>
          </cell>
          <cell r="D238">
            <v>24272563.449999999</v>
          </cell>
          <cell r="F238" t="str">
            <v>190SE</v>
          </cell>
          <cell r="G238" t="str">
            <v>190</v>
          </cell>
          <cell r="I238">
            <v>24272563.449999999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190SG</v>
          </cell>
          <cell r="B239" t="str">
            <v>190</v>
          </cell>
          <cell r="D239">
            <v>39466885.549999997</v>
          </cell>
          <cell r="F239" t="str">
            <v>190SG</v>
          </cell>
          <cell r="G239" t="str">
            <v>190</v>
          </cell>
          <cell r="I239">
            <v>39466885.549999997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190SNP</v>
          </cell>
          <cell r="B240" t="str">
            <v>190</v>
          </cell>
          <cell r="D240">
            <v>-0.37</v>
          </cell>
          <cell r="F240" t="str">
            <v>190SNP</v>
          </cell>
          <cell r="G240" t="str">
            <v>190</v>
          </cell>
          <cell r="I240">
            <v>-0.37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190SNPD</v>
          </cell>
          <cell r="B241" t="str">
            <v>190</v>
          </cell>
          <cell r="D241">
            <v>703232.29</v>
          </cell>
          <cell r="F241" t="str">
            <v>190SNPD</v>
          </cell>
          <cell r="G241" t="str">
            <v>190</v>
          </cell>
          <cell r="I241">
            <v>703232.29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190SO</v>
          </cell>
          <cell r="B242" t="str">
            <v>190</v>
          </cell>
          <cell r="D242">
            <v>28297057.009999998</v>
          </cell>
          <cell r="F242" t="str">
            <v>190SO</v>
          </cell>
          <cell r="G242" t="str">
            <v>190</v>
          </cell>
          <cell r="I242">
            <v>28297057.009999998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190SSGCT</v>
          </cell>
          <cell r="B243" t="str">
            <v>190</v>
          </cell>
          <cell r="D243">
            <v>-0.11</v>
          </cell>
          <cell r="F243" t="str">
            <v>190SSGCT</v>
          </cell>
          <cell r="G243" t="str">
            <v>190</v>
          </cell>
          <cell r="I243">
            <v>-0.11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190TROJD</v>
          </cell>
          <cell r="B244" t="str">
            <v>190</v>
          </cell>
          <cell r="D244">
            <v>-0.28999999999999204</v>
          </cell>
          <cell r="F244" t="str">
            <v>190TROJD</v>
          </cell>
          <cell r="G244" t="str">
            <v>190</v>
          </cell>
          <cell r="I244">
            <v>-0.28999999999999204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190UT</v>
          </cell>
          <cell r="B245" t="str">
            <v>190</v>
          </cell>
          <cell r="D245">
            <v>2.0000000018626451E-2</v>
          </cell>
          <cell r="F245" t="str">
            <v>190UT</v>
          </cell>
          <cell r="G245" t="str">
            <v>190</v>
          </cell>
          <cell r="I245">
            <v>2.0000000018626451E-2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190WA</v>
          </cell>
          <cell r="B246" t="str">
            <v>190</v>
          </cell>
          <cell r="D246">
            <v>208010.45</v>
          </cell>
          <cell r="F246" t="str">
            <v>190WA</v>
          </cell>
          <cell r="G246" t="str">
            <v>190</v>
          </cell>
          <cell r="I246">
            <v>208010.45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190WYP</v>
          </cell>
          <cell r="B247" t="str">
            <v>190</v>
          </cell>
          <cell r="D247">
            <v>233547.67999999993</v>
          </cell>
          <cell r="F247" t="str">
            <v>190WYP</v>
          </cell>
          <cell r="G247" t="str">
            <v>190</v>
          </cell>
          <cell r="I247">
            <v>233547.67999999993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2282SO</v>
          </cell>
          <cell r="B248" t="str">
            <v>2282</v>
          </cell>
          <cell r="D248">
            <v>-8501564.8000000007</v>
          </cell>
          <cell r="F248" t="str">
            <v>2282SO</v>
          </cell>
          <cell r="G248" t="str">
            <v>2282</v>
          </cell>
          <cell r="I248">
            <v>-8501564.8000000007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2283SO</v>
          </cell>
          <cell r="B249" t="str">
            <v>2283</v>
          </cell>
          <cell r="D249">
            <v>-20844951.109999999</v>
          </cell>
          <cell r="F249" t="str">
            <v>2283SO</v>
          </cell>
          <cell r="G249" t="str">
            <v>2283</v>
          </cell>
          <cell r="I249">
            <v>-20844951.109999999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230SE</v>
          </cell>
          <cell r="B250" t="str">
            <v>230</v>
          </cell>
          <cell r="D250">
            <v>-2460800.2983333301</v>
          </cell>
          <cell r="F250" t="str">
            <v>230SE</v>
          </cell>
          <cell r="G250" t="str">
            <v>230</v>
          </cell>
          <cell r="I250">
            <v>-2460800.2983333301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230TROJP</v>
          </cell>
          <cell r="B251" t="str">
            <v>230</v>
          </cell>
          <cell r="D251">
            <v>-2044863.87</v>
          </cell>
          <cell r="F251" t="str">
            <v>230TROJP</v>
          </cell>
          <cell r="G251" t="str">
            <v>230</v>
          </cell>
          <cell r="I251">
            <v>-2044863.87</v>
          </cell>
        </row>
        <row r="252">
          <cell r="A252" t="str">
            <v>232SE</v>
          </cell>
          <cell r="B252" t="str">
            <v>232</v>
          </cell>
          <cell r="D252">
            <v>-1332965.5066666601</v>
          </cell>
          <cell r="F252" t="str">
            <v>232SE</v>
          </cell>
          <cell r="G252" t="str">
            <v>232</v>
          </cell>
          <cell r="I252">
            <v>-1332965.5066666601</v>
          </cell>
        </row>
        <row r="253">
          <cell r="A253" t="str">
            <v>232SO</v>
          </cell>
          <cell r="B253" t="str">
            <v>232</v>
          </cell>
          <cell r="D253">
            <v>-5452206.0966666602</v>
          </cell>
          <cell r="F253" t="str">
            <v>232SO</v>
          </cell>
          <cell r="G253" t="str">
            <v>232</v>
          </cell>
          <cell r="I253">
            <v>-5452206.0966666602</v>
          </cell>
        </row>
        <row r="254">
          <cell r="A254" t="str">
            <v>235UT</v>
          </cell>
          <cell r="B254">
            <v>235</v>
          </cell>
          <cell r="D254">
            <v>0</v>
          </cell>
          <cell r="F254" t="str">
            <v>235UT</v>
          </cell>
          <cell r="G254">
            <v>235</v>
          </cell>
          <cell r="I254">
            <v>0</v>
          </cell>
        </row>
        <row r="255">
          <cell r="A255" t="str">
            <v>252CA</v>
          </cell>
          <cell r="B255" t="str">
            <v>252</v>
          </cell>
          <cell r="D255">
            <v>-52327.25</v>
          </cell>
          <cell r="F255" t="str">
            <v>252CA</v>
          </cell>
          <cell r="G255" t="str">
            <v>252</v>
          </cell>
          <cell r="I255">
            <v>-52327.25</v>
          </cell>
        </row>
        <row r="256">
          <cell r="A256" t="str">
            <v>252CN</v>
          </cell>
          <cell r="B256" t="str">
            <v>252</v>
          </cell>
          <cell r="D256">
            <v>-0.60000000009313226</v>
          </cell>
          <cell r="F256" t="str">
            <v>252CN</v>
          </cell>
          <cell r="G256" t="str">
            <v>252</v>
          </cell>
          <cell r="I256">
            <v>-0.60000000009313226</v>
          </cell>
        </row>
        <row r="257">
          <cell r="A257" t="str">
            <v>252ID</v>
          </cell>
          <cell r="B257" t="str">
            <v>252</v>
          </cell>
          <cell r="D257">
            <v>-150326.45000000001</v>
          </cell>
          <cell r="F257" t="str">
            <v>252ID</v>
          </cell>
          <cell r="G257" t="str">
            <v>252</v>
          </cell>
          <cell r="I257">
            <v>-150326.45000000001</v>
          </cell>
        </row>
        <row r="258">
          <cell r="A258" t="str">
            <v>252OR</v>
          </cell>
          <cell r="B258" t="str">
            <v>252</v>
          </cell>
          <cell r="D258">
            <v>-1071230.58</v>
          </cell>
          <cell r="F258" t="str">
            <v>252OR</v>
          </cell>
          <cell r="G258" t="str">
            <v>252</v>
          </cell>
          <cell r="I258">
            <v>-1071230.58</v>
          </cell>
        </row>
        <row r="259">
          <cell r="A259" t="str">
            <v>252SG</v>
          </cell>
          <cell r="B259" t="str">
            <v>252</v>
          </cell>
          <cell r="D259">
            <v>-8565696.6500000004</v>
          </cell>
          <cell r="F259" t="str">
            <v>252SG</v>
          </cell>
          <cell r="G259" t="str">
            <v>252</v>
          </cell>
          <cell r="I259">
            <v>-8565696.6500000004</v>
          </cell>
        </row>
        <row r="260">
          <cell r="A260" t="str">
            <v>252UT</v>
          </cell>
          <cell r="B260" t="str">
            <v>252</v>
          </cell>
          <cell r="D260">
            <v>-7273701.4100000001</v>
          </cell>
          <cell r="F260" t="str">
            <v>252UT</v>
          </cell>
          <cell r="G260" t="str">
            <v>252</v>
          </cell>
          <cell r="I260">
            <v>-7273701.4100000001</v>
          </cell>
        </row>
        <row r="261">
          <cell r="A261" t="str">
            <v>252WA</v>
          </cell>
          <cell r="B261" t="str">
            <v>252</v>
          </cell>
          <cell r="D261">
            <v>-366063.5</v>
          </cell>
          <cell r="F261" t="str">
            <v>252WA</v>
          </cell>
          <cell r="G261" t="str">
            <v>252</v>
          </cell>
          <cell r="I261">
            <v>-366063.5</v>
          </cell>
        </row>
        <row r="262">
          <cell r="A262" t="str">
            <v>252WYP</v>
          </cell>
          <cell r="B262" t="str">
            <v>252</v>
          </cell>
          <cell r="D262">
            <v>-2841030.36</v>
          </cell>
          <cell r="F262" t="str">
            <v>252WYP</v>
          </cell>
          <cell r="G262" t="str">
            <v>252</v>
          </cell>
          <cell r="I262">
            <v>-2841030.36</v>
          </cell>
        </row>
        <row r="263">
          <cell r="A263" t="str">
            <v>252WYU</v>
          </cell>
          <cell r="B263" t="str">
            <v>252</v>
          </cell>
          <cell r="D263">
            <v>-0.33999999999650754</v>
          </cell>
          <cell r="F263" t="str">
            <v>252WYU</v>
          </cell>
          <cell r="G263" t="str">
            <v>252</v>
          </cell>
          <cell r="I263">
            <v>-0.33999999999650754</v>
          </cell>
        </row>
        <row r="264">
          <cell r="A264" t="str">
            <v>25316SE</v>
          </cell>
          <cell r="B264" t="str">
            <v>25316</v>
          </cell>
          <cell r="D264">
            <v>-2296000</v>
          </cell>
          <cell r="F264" t="str">
            <v>25316SE</v>
          </cell>
          <cell r="G264" t="str">
            <v>25316</v>
          </cell>
          <cell r="I264">
            <v>-2296000</v>
          </cell>
        </row>
        <row r="265">
          <cell r="A265" t="str">
            <v>25317SE</v>
          </cell>
          <cell r="B265" t="str">
            <v>25317</v>
          </cell>
          <cell r="D265">
            <v>-1867175</v>
          </cell>
          <cell r="F265" t="str">
            <v>25317SE</v>
          </cell>
          <cell r="G265" t="str">
            <v>25317</v>
          </cell>
          <cell r="I265">
            <v>-1867175</v>
          </cell>
        </row>
        <row r="266">
          <cell r="A266" t="str">
            <v>25318SNPPS</v>
          </cell>
          <cell r="B266" t="str">
            <v>25318</v>
          </cell>
          <cell r="D266">
            <v>-273000</v>
          </cell>
          <cell r="F266" t="str">
            <v>25318SNPPS</v>
          </cell>
          <cell r="G266" t="str">
            <v>25318</v>
          </cell>
          <cell r="I266">
            <v>-273000</v>
          </cell>
        </row>
        <row r="267">
          <cell r="A267" t="str">
            <v>2533SE</v>
          </cell>
          <cell r="B267" t="str">
            <v>2533</v>
          </cell>
          <cell r="D267">
            <v>-5835724.9400000004</v>
          </cell>
          <cell r="F267" t="str">
            <v>2533SE</v>
          </cell>
          <cell r="G267" t="str">
            <v>2533</v>
          </cell>
          <cell r="I267">
            <v>-5835724.9400000004</v>
          </cell>
        </row>
        <row r="268">
          <cell r="A268" t="str">
            <v>25398SE</v>
          </cell>
          <cell r="B268">
            <v>25398</v>
          </cell>
          <cell r="D268">
            <v>-38295350</v>
          </cell>
          <cell r="F268" t="str">
            <v>25398SE</v>
          </cell>
          <cell r="G268">
            <v>25398</v>
          </cell>
          <cell r="I268">
            <v>-38295350</v>
          </cell>
        </row>
        <row r="269">
          <cell r="A269" t="str">
            <v>25399CA</v>
          </cell>
          <cell r="B269" t="str">
            <v>25399</v>
          </cell>
          <cell r="D269">
            <v>-228796.23</v>
          </cell>
          <cell r="F269" t="str">
            <v>25399CA</v>
          </cell>
          <cell r="G269" t="str">
            <v>25399</v>
          </cell>
          <cell r="I269">
            <v>-228796.23</v>
          </cell>
        </row>
        <row r="270">
          <cell r="A270" t="str">
            <v>25399ID</v>
          </cell>
          <cell r="B270" t="str">
            <v>25399</v>
          </cell>
          <cell r="D270">
            <v>-78142.070000000007</v>
          </cell>
          <cell r="F270" t="str">
            <v>25399ID</v>
          </cell>
          <cell r="G270" t="str">
            <v>25399</v>
          </cell>
          <cell r="I270">
            <v>-78142.070000000007</v>
          </cell>
        </row>
        <row r="271">
          <cell r="A271" t="str">
            <v>25399OR</v>
          </cell>
          <cell r="B271" t="str">
            <v>25399</v>
          </cell>
          <cell r="D271">
            <v>-1902634.64</v>
          </cell>
          <cell r="F271" t="str">
            <v>25399OR</v>
          </cell>
          <cell r="G271" t="str">
            <v>25399</v>
          </cell>
          <cell r="I271">
            <v>-1902634.64</v>
          </cell>
        </row>
        <row r="272">
          <cell r="A272" t="str">
            <v>25399OTHER</v>
          </cell>
          <cell r="B272" t="str">
            <v>25399</v>
          </cell>
          <cell r="D272">
            <v>-716516.17</v>
          </cell>
          <cell r="F272" t="str">
            <v>25399OTHER</v>
          </cell>
          <cell r="G272" t="str">
            <v>25399</v>
          </cell>
          <cell r="I272">
            <v>-716516.17</v>
          </cell>
        </row>
        <row r="273">
          <cell r="A273" t="str">
            <v>25399SE</v>
          </cell>
          <cell r="B273" t="str">
            <v>25399</v>
          </cell>
          <cell r="D273">
            <v>-1957748.51</v>
          </cell>
          <cell r="F273" t="str">
            <v>25399SE</v>
          </cell>
          <cell r="G273" t="str">
            <v>25399</v>
          </cell>
          <cell r="I273">
            <v>-1957748.51</v>
          </cell>
        </row>
        <row r="274">
          <cell r="A274" t="str">
            <v>25399SG</v>
          </cell>
          <cell r="B274" t="str">
            <v>25399</v>
          </cell>
          <cell r="D274">
            <v>-10082236.689999999</v>
          </cell>
          <cell r="F274" t="str">
            <v>25399SG</v>
          </cell>
          <cell r="G274" t="str">
            <v>25399</v>
          </cell>
          <cell r="I274">
            <v>-10082236.689999999</v>
          </cell>
        </row>
        <row r="275">
          <cell r="A275" t="str">
            <v>25399SO</v>
          </cell>
          <cell r="B275" t="str">
            <v>25399</v>
          </cell>
          <cell r="D275">
            <v>-488459</v>
          </cell>
          <cell r="F275" t="str">
            <v>25399SO</v>
          </cell>
          <cell r="G275" t="str">
            <v>25399</v>
          </cell>
          <cell r="I275">
            <v>-488459</v>
          </cell>
        </row>
        <row r="276">
          <cell r="A276" t="str">
            <v>25399UT</v>
          </cell>
          <cell r="B276" t="str">
            <v>25399</v>
          </cell>
          <cell r="D276">
            <v>-747107.74</v>
          </cell>
          <cell r="F276" t="str">
            <v>25399UT</v>
          </cell>
          <cell r="G276" t="str">
            <v>25399</v>
          </cell>
          <cell r="I276">
            <v>-747107.74</v>
          </cell>
        </row>
        <row r="277">
          <cell r="A277" t="str">
            <v>25399WA</v>
          </cell>
          <cell r="B277" t="str">
            <v>25399</v>
          </cell>
          <cell r="D277">
            <v>-389363.13</v>
          </cell>
          <cell r="F277" t="str">
            <v>25399WA</v>
          </cell>
          <cell r="G277" t="str">
            <v>25399</v>
          </cell>
          <cell r="I277">
            <v>-389363.13</v>
          </cell>
        </row>
        <row r="278">
          <cell r="A278" t="str">
            <v>25399WYP</v>
          </cell>
          <cell r="B278" t="str">
            <v>25399</v>
          </cell>
          <cell r="D278">
            <v>-170779.32</v>
          </cell>
          <cell r="F278" t="str">
            <v>25399WYP</v>
          </cell>
          <cell r="G278" t="str">
            <v>25399</v>
          </cell>
          <cell r="I278">
            <v>-170779.32</v>
          </cell>
        </row>
        <row r="279">
          <cell r="A279" t="str">
            <v>25399WYU</v>
          </cell>
          <cell r="B279" t="str">
            <v>25399</v>
          </cell>
          <cell r="D279">
            <v>-4793.9399999999996</v>
          </cell>
          <cell r="F279" t="str">
            <v>25399WYU</v>
          </cell>
          <cell r="G279" t="str">
            <v>25399</v>
          </cell>
          <cell r="I279">
            <v>-4793.9399999999996</v>
          </cell>
        </row>
        <row r="280">
          <cell r="A280" t="str">
            <v>254105SE</v>
          </cell>
          <cell r="B280" t="str">
            <v>254105</v>
          </cell>
          <cell r="D280">
            <v>-546811.875833333</v>
          </cell>
          <cell r="F280" t="str">
            <v>254105SE</v>
          </cell>
          <cell r="G280" t="str">
            <v>254105</v>
          </cell>
          <cell r="I280">
            <v>-546811.875833333</v>
          </cell>
        </row>
        <row r="281">
          <cell r="A281" t="str">
            <v>254105TROJP</v>
          </cell>
          <cell r="B281" t="str">
            <v>254105</v>
          </cell>
          <cell r="D281">
            <v>-3373343.47</v>
          </cell>
          <cell r="F281" t="str">
            <v>254105TROJP</v>
          </cell>
          <cell r="G281" t="str">
            <v>254105</v>
          </cell>
          <cell r="I281">
            <v>-3373343.47</v>
          </cell>
        </row>
        <row r="282">
          <cell r="A282" t="str">
            <v>254CA</v>
          </cell>
          <cell r="B282" t="str">
            <v>254</v>
          </cell>
          <cell r="D282">
            <v>-45034.49</v>
          </cell>
          <cell r="F282" t="str">
            <v>254CA</v>
          </cell>
          <cell r="G282" t="str">
            <v>254</v>
          </cell>
          <cell r="I282">
            <v>-45034.49</v>
          </cell>
        </row>
        <row r="283">
          <cell r="A283" t="str">
            <v>254ID</v>
          </cell>
          <cell r="B283" t="str">
            <v>254</v>
          </cell>
          <cell r="D283">
            <v>-156434.29999999999</v>
          </cell>
          <cell r="F283" t="str">
            <v>254ID</v>
          </cell>
          <cell r="G283" t="str">
            <v>254</v>
          </cell>
          <cell r="I283">
            <v>-156434.29999999999</v>
          </cell>
        </row>
        <row r="284">
          <cell r="A284" t="str">
            <v>254OTHER</v>
          </cell>
          <cell r="B284" t="str">
            <v>254</v>
          </cell>
          <cell r="D284">
            <v>-775874.22</v>
          </cell>
          <cell r="F284" t="str">
            <v>254OTHER</v>
          </cell>
          <cell r="G284" t="str">
            <v>254</v>
          </cell>
          <cell r="I284">
            <v>-775874.22</v>
          </cell>
        </row>
        <row r="285">
          <cell r="A285" t="str">
            <v>254SE</v>
          </cell>
          <cell r="B285" t="str">
            <v>254</v>
          </cell>
          <cell r="D285">
            <v>-0.18999999994412065</v>
          </cell>
          <cell r="F285" t="str">
            <v>254SE</v>
          </cell>
          <cell r="G285" t="str">
            <v>254</v>
          </cell>
          <cell r="I285">
            <v>-0.18999999994412065</v>
          </cell>
        </row>
        <row r="286">
          <cell r="A286" t="str">
            <v>254UT</v>
          </cell>
          <cell r="B286" t="str">
            <v>254</v>
          </cell>
          <cell r="D286">
            <v>-1019354.74</v>
          </cell>
          <cell r="F286" t="str">
            <v>254UT</v>
          </cell>
          <cell r="G286" t="str">
            <v>254</v>
          </cell>
          <cell r="I286">
            <v>-1019354.74</v>
          </cell>
        </row>
        <row r="287">
          <cell r="A287" t="str">
            <v>254WA</v>
          </cell>
          <cell r="B287" t="str">
            <v>254</v>
          </cell>
          <cell r="D287">
            <v>-479.73</v>
          </cell>
          <cell r="F287" t="str">
            <v>254WA</v>
          </cell>
          <cell r="G287" t="str">
            <v>254</v>
          </cell>
          <cell r="I287">
            <v>-479.73</v>
          </cell>
        </row>
        <row r="288">
          <cell r="A288" t="str">
            <v>254WYP</v>
          </cell>
          <cell r="B288" t="str">
            <v>254</v>
          </cell>
          <cell r="D288">
            <v>-0.36999999999534339</v>
          </cell>
          <cell r="F288" t="str">
            <v>254WYP</v>
          </cell>
          <cell r="G288" t="str">
            <v>254</v>
          </cell>
          <cell r="I288">
            <v>-0.36999999999534339</v>
          </cell>
        </row>
        <row r="289">
          <cell r="A289" t="str">
            <v>255ITC84</v>
          </cell>
          <cell r="B289" t="str">
            <v>255</v>
          </cell>
          <cell r="D289">
            <v>-1163513</v>
          </cell>
          <cell r="F289" t="str">
            <v>255ITC84</v>
          </cell>
          <cell r="G289" t="str">
            <v>255</v>
          </cell>
          <cell r="I289">
            <v>-1163513</v>
          </cell>
        </row>
        <row r="290">
          <cell r="A290" t="str">
            <v>255ITC85</v>
          </cell>
          <cell r="B290" t="str">
            <v>255</v>
          </cell>
          <cell r="D290">
            <v>-2365510</v>
          </cell>
          <cell r="F290" t="str">
            <v>255ITC85</v>
          </cell>
          <cell r="G290" t="str">
            <v>255</v>
          </cell>
          <cell r="I290">
            <v>-2365510</v>
          </cell>
        </row>
        <row r="291">
          <cell r="A291" t="str">
            <v>255ITC86</v>
          </cell>
          <cell r="B291" t="str">
            <v>255</v>
          </cell>
          <cell r="D291">
            <v>-1233135</v>
          </cell>
          <cell r="F291" t="str">
            <v>255ITC86</v>
          </cell>
          <cell r="G291" t="str">
            <v>255</v>
          </cell>
          <cell r="I291">
            <v>-1233135</v>
          </cell>
        </row>
        <row r="292">
          <cell r="A292" t="str">
            <v>255ITC88</v>
          </cell>
          <cell r="B292" t="str">
            <v>255</v>
          </cell>
          <cell r="D292">
            <v>-192618</v>
          </cell>
          <cell r="F292" t="str">
            <v>255ITC88</v>
          </cell>
          <cell r="G292" t="str">
            <v>255</v>
          </cell>
          <cell r="I292">
            <v>-192618</v>
          </cell>
        </row>
        <row r="293">
          <cell r="A293" t="str">
            <v>255ITC89</v>
          </cell>
          <cell r="B293" t="str">
            <v>255</v>
          </cell>
          <cell r="D293">
            <v>-427864</v>
          </cell>
          <cell r="F293" t="str">
            <v>255ITC89</v>
          </cell>
          <cell r="G293" t="str">
            <v>255</v>
          </cell>
          <cell r="I293">
            <v>-427864</v>
          </cell>
        </row>
        <row r="294">
          <cell r="A294" t="str">
            <v>255ITC90</v>
          </cell>
          <cell r="B294" t="str">
            <v>255</v>
          </cell>
          <cell r="D294">
            <v>-287130</v>
          </cell>
          <cell r="F294" t="str">
            <v>255ITC90</v>
          </cell>
          <cell r="G294" t="str">
            <v>255</v>
          </cell>
          <cell r="I294">
            <v>-287130</v>
          </cell>
        </row>
        <row r="295">
          <cell r="A295" t="str">
            <v>282CA</v>
          </cell>
          <cell r="B295">
            <v>282</v>
          </cell>
          <cell r="D295">
            <v>-41601341</v>
          </cell>
          <cell r="F295" t="str">
            <v>282CA</v>
          </cell>
          <cell r="G295">
            <v>282</v>
          </cell>
          <cell r="I295">
            <v>-41601341</v>
          </cell>
        </row>
        <row r="296">
          <cell r="A296" t="str">
            <v>282CIAC</v>
          </cell>
          <cell r="B296">
            <v>282</v>
          </cell>
          <cell r="D296">
            <v>44024922</v>
          </cell>
          <cell r="F296" t="str">
            <v>282CIAC</v>
          </cell>
          <cell r="G296">
            <v>282</v>
          </cell>
          <cell r="I296">
            <v>44024922</v>
          </cell>
        </row>
        <row r="297">
          <cell r="A297" t="str">
            <v>282DGP</v>
          </cell>
          <cell r="B297">
            <v>282</v>
          </cell>
          <cell r="D297">
            <v>-20</v>
          </cell>
          <cell r="F297" t="str">
            <v>282DGP</v>
          </cell>
          <cell r="G297">
            <v>282</v>
          </cell>
          <cell r="I297">
            <v>-20</v>
          </cell>
        </row>
        <row r="298">
          <cell r="A298" t="str">
            <v>282DITBAL</v>
          </cell>
          <cell r="B298" t="str">
            <v>282</v>
          </cell>
          <cell r="D298">
            <v>-0.42000007629394531</v>
          </cell>
          <cell r="F298" t="str">
            <v>282DITBAL</v>
          </cell>
          <cell r="G298" t="str">
            <v>282</v>
          </cell>
          <cell r="I298">
            <v>-0.42000007629394531</v>
          </cell>
        </row>
        <row r="299">
          <cell r="A299" t="str">
            <v>282FERC</v>
          </cell>
          <cell r="B299">
            <v>282</v>
          </cell>
          <cell r="D299">
            <v>-3852767</v>
          </cell>
          <cell r="F299" t="str">
            <v>282FERC</v>
          </cell>
          <cell r="G299">
            <v>282</v>
          </cell>
          <cell r="I299">
            <v>-3852767</v>
          </cell>
        </row>
        <row r="300">
          <cell r="A300" t="str">
            <v>282GPS</v>
          </cell>
          <cell r="B300">
            <v>282</v>
          </cell>
          <cell r="D300">
            <v>-27281649</v>
          </cell>
          <cell r="F300" t="str">
            <v>282GPS</v>
          </cell>
          <cell r="G300">
            <v>282</v>
          </cell>
          <cell r="I300">
            <v>-27281649</v>
          </cell>
        </row>
        <row r="301">
          <cell r="A301" t="str">
            <v>282ID</v>
          </cell>
          <cell r="B301" t="str">
            <v>282</v>
          </cell>
          <cell r="D301">
            <v>-77130139.640000001</v>
          </cell>
          <cell r="F301" t="str">
            <v>282ID</v>
          </cell>
          <cell r="G301" t="str">
            <v>282</v>
          </cell>
          <cell r="I301">
            <v>-77130139.640000001</v>
          </cell>
        </row>
        <row r="302">
          <cell r="A302" t="str">
            <v>282OR</v>
          </cell>
          <cell r="B302" t="str">
            <v>282</v>
          </cell>
          <cell r="D302">
            <v>-458577117</v>
          </cell>
          <cell r="F302" t="str">
            <v>282OR</v>
          </cell>
          <cell r="G302" t="str">
            <v>282</v>
          </cell>
          <cell r="I302">
            <v>-458577117</v>
          </cell>
        </row>
        <row r="303">
          <cell r="A303" t="str">
            <v>282OTHER</v>
          </cell>
          <cell r="B303" t="str">
            <v>282</v>
          </cell>
          <cell r="D303">
            <v>14847701.58</v>
          </cell>
          <cell r="F303" t="str">
            <v>282OTHER</v>
          </cell>
          <cell r="G303" t="str">
            <v>282</v>
          </cell>
          <cell r="I303">
            <v>14847701.58</v>
          </cell>
        </row>
        <row r="304">
          <cell r="A304" t="str">
            <v>282SCHMDEXP</v>
          </cell>
          <cell r="B304">
            <v>282</v>
          </cell>
          <cell r="D304">
            <v>412140712</v>
          </cell>
          <cell r="F304" t="str">
            <v>282SCHMDEXP</v>
          </cell>
          <cell r="G304">
            <v>282</v>
          </cell>
          <cell r="I304">
            <v>412140712</v>
          </cell>
        </row>
        <row r="305">
          <cell r="A305" t="str">
            <v>282SE</v>
          </cell>
          <cell r="B305" t="str">
            <v>282</v>
          </cell>
          <cell r="D305">
            <v>-15587401.109999999</v>
          </cell>
          <cell r="F305" t="str">
            <v>282SE</v>
          </cell>
          <cell r="G305" t="str">
            <v>282</v>
          </cell>
          <cell r="I305">
            <v>-15587401.109999999</v>
          </cell>
        </row>
        <row r="306">
          <cell r="A306" t="str">
            <v>282SG</v>
          </cell>
          <cell r="B306" t="str">
            <v>282</v>
          </cell>
          <cell r="D306">
            <v>-322465203.85000002</v>
          </cell>
          <cell r="F306" t="str">
            <v>282SG</v>
          </cell>
          <cell r="G306" t="str">
            <v>282</v>
          </cell>
          <cell r="I306">
            <v>-322465203.85000002</v>
          </cell>
        </row>
        <row r="307">
          <cell r="A307" t="str">
            <v>282SNP</v>
          </cell>
          <cell r="B307">
            <v>282</v>
          </cell>
          <cell r="D307">
            <v>-4908621</v>
          </cell>
          <cell r="F307" t="str">
            <v>282SNP</v>
          </cell>
          <cell r="G307">
            <v>282</v>
          </cell>
          <cell r="I307">
            <v>-4908621</v>
          </cell>
        </row>
        <row r="308">
          <cell r="A308" t="str">
            <v>282SO</v>
          </cell>
          <cell r="B308" t="str">
            <v>282</v>
          </cell>
          <cell r="D308">
            <v>-6872413.5800000001</v>
          </cell>
          <cell r="F308" t="str">
            <v>282SO</v>
          </cell>
          <cell r="G308" t="str">
            <v>282</v>
          </cell>
          <cell r="I308">
            <v>-6872413.5800000001</v>
          </cell>
        </row>
        <row r="309">
          <cell r="A309" t="str">
            <v>282SSGCH</v>
          </cell>
          <cell r="B309">
            <v>282</v>
          </cell>
          <cell r="D309">
            <v>538368</v>
          </cell>
          <cell r="F309" t="str">
            <v>282SSGCH</v>
          </cell>
          <cell r="G309">
            <v>282</v>
          </cell>
          <cell r="I309">
            <v>538368</v>
          </cell>
        </row>
        <row r="310">
          <cell r="A310" t="str">
            <v>282TAXDEPR</v>
          </cell>
          <cell r="B310">
            <v>282</v>
          </cell>
          <cell r="D310">
            <v>-982583716</v>
          </cell>
          <cell r="F310" t="str">
            <v>282TAXDEPR</v>
          </cell>
          <cell r="G310">
            <v>282</v>
          </cell>
          <cell r="I310">
            <v>-982583716</v>
          </cell>
        </row>
        <row r="311">
          <cell r="A311" t="str">
            <v>282UT</v>
          </cell>
          <cell r="B311">
            <v>282</v>
          </cell>
          <cell r="D311">
            <v>-604288548</v>
          </cell>
          <cell r="F311" t="str">
            <v>282UT</v>
          </cell>
          <cell r="G311">
            <v>282</v>
          </cell>
          <cell r="I311">
            <v>-604288548</v>
          </cell>
        </row>
        <row r="312">
          <cell r="A312" t="str">
            <v>282WA</v>
          </cell>
          <cell r="B312">
            <v>282</v>
          </cell>
          <cell r="D312">
            <v>-83033943</v>
          </cell>
          <cell r="F312" t="str">
            <v>282WA</v>
          </cell>
          <cell r="G312">
            <v>282</v>
          </cell>
          <cell r="I312">
            <v>-83033943</v>
          </cell>
        </row>
        <row r="313">
          <cell r="A313" t="str">
            <v>282WYP</v>
          </cell>
          <cell r="B313">
            <v>282</v>
          </cell>
          <cell r="D313">
            <v>-205598567</v>
          </cell>
          <cell r="F313" t="str">
            <v>282WYP</v>
          </cell>
          <cell r="G313">
            <v>282</v>
          </cell>
          <cell r="I313">
            <v>-205598567</v>
          </cell>
        </row>
        <row r="314">
          <cell r="A314" t="str">
            <v>283CA</v>
          </cell>
          <cell r="B314" t="str">
            <v>283</v>
          </cell>
          <cell r="D314">
            <v>187630.44999999995</v>
          </cell>
          <cell r="F314" t="str">
            <v>283CA</v>
          </cell>
          <cell r="G314" t="str">
            <v>283</v>
          </cell>
          <cell r="I314">
            <v>187630.44999999995</v>
          </cell>
        </row>
        <row r="315">
          <cell r="A315" t="str">
            <v>283GPS</v>
          </cell>
          <cell r="B315" t="str">
            <v>283</v>
          </cell>
          <cell r="D315">
            <v>-15874138.16</v>
          </cell>
          <cell r="F315" t="str">
            <v>283GPS</v>
          </cell>
          <cell r="G315" t="str">
            <v>283</v>
          </cell>
          <cell r="I315">
            <v>-15874138.16</v>
          </cell>
        </row>
        <row r="316">
          <cell r="A316" t="str">
            <v>283ID</v>
          </cell>
          <cell r="B316" t="str">
            <v>283</v>
          </cell>
          <cell r="D316">
            <v>-250679.64999999991</v>
          </cell>
          <cell r="F316" t="str">
            <v>283ID</v>
          </cell>
          <cell r="G316" t="str">
            <v>283</v>
          </cell>
          <cell r="I316">
            <v>-250679.64999999991</v>
          </cell>
        </row>
        <row r="317">
          <cell r="A317" t="str">
            <v>283OR</v>
          </cell>
          <cell r="B317" t="str">
            <v>283</v>
          </cell>
          <cell r="D317">
            <v>2778289.84</v>
          </cell>
          <cell r="F317" t="str">
            <v>283OR</v>
          </cell>
          <cell r="G317" t="str">
            <v>283</v>
          </cell>
          <cell r="I317">
            <v>2778289.84</v>
          </cell>
        </row>
        <row r="318">
          <cell r="A318" t="str">
            <v>283OTHER</v>
          </cell>
          <cell r="B318" t="str">
            <v>283</v>
          </cell>
          <cell r="D318">
            <v>5344172.8000000007</v>
          </cell>
          <cell r="F318" t="str">
            <v>283OTHER</v>
          </cell>
          <cell r="G318" t="str">
            <v>283</v>
          </cell>
          <cell r="I318">
            <v>5344172.8000000007</v>
          </cell>
        </row>
        <row r="319">
          <cell r="A319" t="str">
            <v>283SE</v>
          </cell>
          <cell r="B319" t="str">
            <v>283</v>
          </cell>
          <cell r="D319">
            <v>-30650943.460000001</v>
          </cell>
          <cell r="F319" t="str">
            <v>283SE</v>
          </cell>
          <cell r="G319" t="str">
            <v>283</v>
          </cell>
          <cell r="I319">
            <v>-30650943.460000001</v>
          </cell>
        </row>
        <row r="320">
          <cell r="A320" t="str">
            <v>283SG</v>
          </cell>
          <cell r="B320" t="str">
            <v>283</v>
          </cell>
          <cell r="D320">
            <v>-3197418.2899999991</v>
          </cell>
          <cell r="F320" t="str">
            <v>283SG</v>
          </cell>
          <cell r="G320" t="str">
            <v>283</v>
          </cell>
          <cell r="I320">
            <v>-3197418.2899999991</v>
          </cell>
        </row>
        <row r="321">
          <cell r="A321" t="str">
            <v>283SGCT</v>
          </cell>
          <cell r="B321" t="str">
            <v>283</v>
          </cell>
          <cell r="D321">
            <v>-1839104</v>
          </cell>
          <cell r="F321" t="str">
            <v>283SGCT</v>
          </cell>
          <cell r="G321" t="str">
            <v>283</v>
          </cell>
          <cell r="I321">
            <v>-1839104</v>
          </cell>
        </row>
        <row r="322">
          <cell r="A322" t="str">
            <v>283SNP</v>
          </cell>
          <cell r="B322" t="str">
            <v>283</v>
          </cell>
          <cell r="D322">
            <v>-6341086.4199999999</v>
          </cell>
          <cell r="F322" t="str">
            <v>283SNP</v>
          </cell>
          <cell r="G322" t="str">
            <v>283</v>
          </cell>
          <cell r="I322">
            <v>-6341086.4199999999</v>
          </cell>
        </row>
        <row r="323">
          <cell r="A323" t="str">
            <v>283SO</v>
          </cell>
          <cell r="B323" t="str">
            <v>283</v>
          </cell>
          <cell r="D323">
            <v>-10312201.84</v>
          </cell>
          <cell r="F323" t="str">
            <v>283SO</v>
          </cell>
          <cell r="G323" t="str">
            <v>283</v>
          </cell>
          <cell r="I323">
            <v>-10312201.84</v>
          </cell>
        </row>
        <row r="324">
          <cell r="A324" t="str">
            <v>283TROJD</v>
          </cell>
          <cell r="B324" t="str">
            <v>283</v>
          </cell>
          <cell r="D324">
            <v>2003449.17</v>
          </cell>
          <cell r="F324" t="str">
            <v>283TROJD</v>
          </cell>
          <cell r="G324" t="str">
            <v>283</v>
          </cell>
          <cell r="I324">
            <v>2003449.17</v>
          </cell>
        </row>
        <row r="325">
          <cell r="A325" t="str">
            <v>283UT</v>
          </cell>
          <cell r="B325" t="str">
            <v>283</v>
          </cell>
          <cell r="D325">
            <v>3896451.07</v>
          </cell>
          <cell r="F325" t="str">
            <v>283UT</v>
          </cell>
          <cell r="G325" t="str">
            <v>283</v>
          </cell>
          <cell r="I325">
            <v>3896451.07</v>
          </cell>
        </row>
        <row r="326">
          <cell r="A326" t="str">
            <v>283WA</v>
          </cell>
          <cell r="B326" t="str">
            <v>283</v>
          </cell>
          <cell r="D326">
            <v>991571.89999999991</v>
          </cell>
          <cell r="F326" t="str">
            <v>283WA</v>
          </cell>
          <cell r="G326" t="str">
            <v>283</v>
          </cell>
          <cell r="I326">
            <v>991571.89999999991</v>
          </cell>
        </row>
        <row r="327">
          <cell r="A327" t="str">
            <v>283WYP</v>
          </cell>
          <cell r="B327" t="str">
            <v>283</v>
          </cell>
          <cell r="D327">
            <v>9017561.4499999993</v>
          </cell>
          <cell r="F327" t="str">
            <v>283WYP</v>
          </cell>
          <cell r="G327" t="str">
            <v>283</v>
          </cell>
          <cell r="I327">
            <v>9017561.4499999993</v>
          </cell>
        </row>
        <row r="328">
          <cell r="A328" t="str">
            <v>283WYU</v>
          </cell>
          <cell r="B328" t="str">
            <v>283</v>
          </cell>
          <cell r="D328">
            <v>-8932400</v>
          </cell>
          <cell r="F328" t="str">
            <v>283WYU</v>
          </cell>
          <cell r="G328" t="str">
            <v>283</v>
          </cell>
          <cell r="I328">
            <v>-8932400</v>
          </cell>
        </row>
        <row r="329">
          <cell r="A329" t="str">
            <v>302DGP</v>
          </cell>
          <cell r="B329" t="str">
            <v>302</v>
          </cell>
          <cell r="D329">
            <v>-111973.7968813295</v>
          </cell>
          <cell r="F329" t="str">
            <v>302DGP</v>
          </cell>
          <cell r="G329" t="str">
            <v>302</v>
          </cell>
          <cell r="I329">
            <v>-111973.7968813295</v>
          </cell>
        </row>
        <row r="330">
          <cell r="A330" t="str">
            <v>302DGU</v>
          </cell>
          <cell r="B330" t="str">
            <v>302</v>
          </cell>
          <cell r="D330">
            <v>600993.05000000005</v>
          </cell>
          <cell r="F330" t="str">
            <v>302DGU</v>
          </cell>
          <cell r="G330" t="str">
            <v>302</v>
          </cell>
          <cell r="I330">
            <v>600993.05000000005</v>
          </cell>
        </row>
        <row r="331">
          <cell r="A331" t="str">
            <v>302ID</v>
          </cell>
          <cell r="B331" t="str">
            <v>302</v>
          </cell>
          <cell r="D331">
            <v>2449200.11</v>
          </cell>
          <cell r="F331" t="str">
            <v>302ID</v>
          </cell>
          <cell r="G331" t="str">
            <v>302</v>
          </cell>
          <cell r="I331">
            <v>2449200.11</v>
          </cell>
        </row>
        <row r="332">
          <cell r="A332" t="str">
            <v>302SG</v>
          </cell>
          <cell r="B332" t="str">
            <v>302</v>
          </cell>
          <cell r="D332">
            <v>26714186.849760089</v>
          </cell>
          <cell r="F332" t="str">
            <v>302SG</v>
          </cell>
          <cell r="G332" t="str">
            <v>302</v>
          </cell>
          <cell r="I332">
            <v>26714186.849760089</v>
          </cell>
        </row>
        <row r="333">
          <cell r="A333" t="str">
            <v>302SG-P</v>
          </cell>
          <cell r="B333" t="str">
            <v>302</v>
          </cell>
          <cell r="D333">
            <v>96989963.379279971</v>
          </cell>
          <cell r="F333" t="str">
            <v>302SG-P</v>
          </cell>
          <cell r="G333" t="str">
            <v>302</v>
          </cell>
          <cell r="I333">
            <v>96989963.379279971</v>
          </cell>
        </row>
        <row r="334">
          <cell r="A334" t="str">
            <v>302SG-U</v>
          </cell>
          <cell r="B334" t="str">
            <v>302</v>
          </cell>
          <cell r="D334">
            <v>9240741.6099999994</v>
          </cell>
          <cell r="F334" t="str">
            <v>302SG-U</v>
          </cell>
          <cell r="G334" t="str">
            <v>302</v>
          </cell>
          <cell r="I334">
            <v>9240741.6099999994</v>
          </cell>
        </row>
        <row r="335">
          <cell r="A335" t="str">
            <v>303CN</v>
          </cell>
          <cell r="B335" t="str">
            <v>303</v>
          </cell>
          <cell r="D335">
            <v>118268650.1819741</v>
          </cell>
          <cell r="F335" t="str">
            <v>303CN</v>
          </cell>
          <cell r="G335" t="str">
            <v>303</v>
          </cell>
          <cell r="I335">
            <v>118268650.1819741</v>
          </cell>
        </row>
        <row r="336">
          <cell r="A336" t="str">
            <v>303DGP</v>
          </cell>
          <cell r="B336" t="str">
            <v>303</v>
          </cell>
          <cell r="D336">
            <v>344575.42</v>
          </cell>
          <cell r="F336" t="str">
            <v>303DGP</v>
          </cell>
          <cell r="G336" t="str">
            <v>303</v>
          </cell>
          <cell r="I336">
            <v>344575.42</v>
          </cell>
        </row>
        <row r="337">
          <cell r="A337" t="str">
            <v>303ID</v>
          </cell>
          <cell r="B337" t="str">
            <v>303</v>
          </cell>
          <cell r="D337">
            <v>392380.9</v>
          </cell>
          <cell r="F337" t="str">
            <v>303ID</v>
          </cell>
          <cell r="G337" t="str">
            <v>303</v>
          </cell>
          <cell r="I337">
            <v>392380.9</v>
          </cell>
        </row>
        <row r="338">
          <cell r="A338" t="str">
            <v>303OR</v>
          </cell>
          <cell r="B338" t="str">
            <v>303</v>
          </cell>
          <cell r="D338">
            <v>351352.01629211975</v>
          </cell>
          <cell r="F338" t="str">
            <v>303OR</v>
          </cell>
          <cell r="G338" t="str">
            <v>303</v>
          </cell>
          <cell r="I338">
            <v>351352.01629211975</v>
          </cell>
        </row>
        <row r="339">
          <cell r="A339" t="str">
            <v>303SE</v>
          </cell>
          <cell r="B339" t="str">
            <v>303</v>
          </cell>
          <cell r="D339">
            <v>3773864.69</v>
          </cell>
          <cell r="F339" t="str">
            <v>303SE</v>
          </cell>
          <cell r="G339" t="str">
            <v>303</v>
          </cell>
          <cell r="I339">
            <v>3773864.69</v>
          </cell>
        </row>
        <row r="340">
          <cell r="A340" t="str">
            <v>303SG</v>
          </cell>
          <cell r="B340" t="str">
            <v>303</v>
          </cell>
          <cell r="D340">
            <v>74975067.730000004</v>
          </cell>
          <cell r="F340" t="str">
            <v>303SG</v>
          </cell>
          <cell r="G340" t="str">
            <v>303</v>
          </cell>
          <cell r="I340">
            <v>74975067.730000004</v>
          </cell>
        </row>
        <row r="341">
          <cell r="A341" t="str">
            <v>303SO</v>
          </cell>
          <cell r="B341" t="str">
            <v>303</v>
          </cell>
          <cell r="D341">
            <v>402195992.48703367</v>
          </cell>
          <cell r="F341" t="str">
            <v>303SO</v>
          </cell>
          <cell r="G341" t="str">
            <v>303</v>
          </cell>
          <cell r="I341">
            <v>402195992.48703367</v>
          </cell>
        </row>
        <row r="342">
          <cell r="A342" t="str">
            <v>303UT</v>
          </cell>
          <cell r="B342" t="str">
            <v>303</v>
          </cell>
          <cell r="D342">
            <v>889166.23257339513</v>
          </cell>
          <cell r="F342" t="str">
            <v>303UT</v>
          </cell>
          <cell r="G342" t="str">
            <v>303</v>
          </cell>
          <cell r="I342">
            <v>889166.23257339513</v>
          </cell>
        </row>
        <row r="343">
          <cell r="A343" t="str">
            <v>303WA</v>
          </cell>
          <cell r="B343" t="str">
            <v>303</v>
          </cell>
          <cell r="D343">
            <v>1103.4751546730017</v>
          </cell>
          <cell r="F343" t="str">
            <v>303WA</v>
          </cell>
          <cell r="G343" t="str">
            <v>303</v>
          </cell>
          <cell r="I343">
            <v>1103.4751546730017</v>
          </cell>
        </row>
        <row r="344">
          <cell r="A344" t="str">
            <v>303WYP</v>
          </cell>
          <cell r="B344" t="str">
            <v>303</v>
          </cell>
          <cell r="D344">
            <v>246393.75</v>
          </cell>
          <cell r="F344" t="str">
            <v>303WYP</v>
          </cell>
          <cell r="G344" t="str">
            <v>303</v>
          </cell>
          <cell r="I344">
            <v>246393.75</v>
          </cell>
        </row>
        <row r="345">
          <cell r="A345" t="str">
            <v>310DGP</v>
          </cell>
          <cell r="B345" t="str">
            <v>310</v>
          </cell>
          <cell r="D345">
            <v>2329517.46</v>
          </cell>
          <cell r="F345" t="str">
            <v>310DGP</v>
          </cell>
          <cell r="G345" t="str">
            <v>310</v>
          </cell>
          <cell r="I345">
            <v>2329517.46</v>
          </cell>
        </row>
        <row r="346">
          <cell r="A346" t="str">
            <v>310DGU</v>
          </cell>
          <cell r="B346" t="str">
            <v>310</v>
          </cell>
          <cell r="D346">
            <v>34798445.670000002</v>
          </cell>
          <cell r="F346" t="str">
            <v>310DGU</v>
          </cell>
          <cell r="G346" t="str">
            <v>310</v>
          </cell>
          <cell r="I346">
            <v>34798445.670000002</v>
          </cell>
        </row>
        <row r="347">
          <cell r="A347" t="str">
            <v>310SG</v>
          </cell>
          <cell r="B347" t="str">
            <v>310</v>
          </cell>
          <cell r="D347">
            <v>56303434.969999999</v>
          </cell>
          <cell r="F347" t="str">
            <v>310SG</v>
          </cell>
          <cell r="G347" t="str">
            <v>310</v>
          </cell>
          <cell r="I347">
            <v>56303434.969999999</v>
          </cell>
        </row>
        <row r="348">
          <cell r="A348" t="str">
            <v>310SSGCH</v>
          </cell>
          <cell r="B348" t="str">
            <v>310</v>
          </cell>
          <cell r="D348">
            <v>2415101.8199999998</v>
          </cell>
          <cell r="F348" t="str">
            <v>310SSGCH</v>
          </cell>
          <cell r="G348" t="str">
            <v>310</v>
          </cell>
          <cell r="I348">
            <v>2415101.8199999998</v>
          </cell>
        </row>
        <row r="349">
          <cell r="A349" t="str">
            <v>311DGP</v>
          </cell>
          <cell r="B349" t="str">
            <v>311</v>
          </cell>
          <cell r="D349">
            <v>234877017.22999999</v>
          </cell>
          <cell r="F349" t="str">
            <v>311DGP</v>
          </cell>
          <cell r="G349" t="str">
            <v>311</v>
          </cell>
          <cell r="I349">
            <v>234877017.22999999</v>
          </cell>
        </row>
        <row r="350">
          <cell r="A350" t="str">
            <v>311DGU</v>
          </cell>
          <cell r="B350" t="str">
            <v>311</v>
          </cell>
          <cell r="D350">
            <v>326027802.31</v>
          </cell>
          <cell r="F350" t="str">
            <v>311DGU</v>
          </cell>
          <cell r="G350" t="str">
            <v>311</v>
          </cell>
          <cell r="I350">
            <v>326027802.31</v>
          </cell>
        </row>
        <row r="351">
          <cell r="A351" t="str">
            <v>311SG</v>
          </cell>
          <cell r="B351" t="str">
            <v>311</v>
          </cell>
          <cell r="D351">
            <v>199554905.18000001</v>
          </cell>
          <cell r="F351" t="str">
            <v>311SG</v>
          </cell>
          <cell r="G351" t="str">
            <v>311</v>
          </cell>
          <cell r="I351">
            <v>199554905.18000001</v>
          </cell>
        </row>
        <row r="352">
          <cell r="A352" t="str">
            <v>311SSGCH</v>
          </cell>
          <cell r="B352" t="str">
            <v>311</v>
          </cell>
          <cell r="D352">
            <v>55364138.880000003</v>
          </cell>
          <cell r="F352" t="str">
            <v>311SSGCH</v>
          </cell>
          <cell r="G352" t="str">
            <v>311</v>
          </cell>
          <cell r="I352">
            <v>55364138.880000003</v>
          </cell>
        </row>
        <row r="353">
          <cell r="A353" t="str">
            <v>312DGP</v>
          </cell>
          <cell r="B353" t="str">
            <v>312</v>
          </cell>
          <cell r="D353">
            <v>689961194.71120131</v>
          </cell>
          <cell r="F353" t="str">
            <v>312DGP</v>
          </cell>
          <cell r="G353" t="str">
            <v>312</v>
          </cell>
          <cell r="I353">
            <v>689961194.71120131</v>
          </cell>
        </row>
        <row r="354">
          <cell r="A354" t="str">
            <v>312DGU</v>
          </cell>
          <cell r="B354" t="str">
            <v>312</v>
          </cell>
          <cell r="D354">
            <v>639444274.92576325</v>
          </cell>
          <cell r="F354" t="str">
            <v>312DGU</v>
          </cell>
          <cell r="G354" t="str">
            <v>312</v>
          </cell>
          <cell r="I354">
            <v>639444274.92576325</v>
          </cell>
        </row>
        <row r="355">
          <cell r="A355" t="str">
            <v>312SG</v>
          </cell>
          <cell r="B355" t="str">
            <v>312</v>
          </cell>
          <cell r="D355">
            <v>2248158945.537591</v>
          </cell>
          <cell r="F355" t="str">
            <v>312SG</v>
          </cell>
          <cell r="G355" t="str">
            <v>312</v>
          </cell>
          <cell r="I355">
            <v>2248158945.537591</v>
          </cell>
        </row>
        <row r="356">
          <cell r="A356" t="str">
            <v>312SSGCH</v>
          </cell>
          <cell r="B356" t="str">
            <v>312</v>
          </cell>
          <cell r="D356">
            <v>328910176.86818779</v>
          </cell>
          <cell r="F356" t="str">
            <v>312SSGCH</v>
          </cell>
          <cell r="G356" t="str">
            <v>312</v>
          </cell>
          <cell r="I356">
            <v>328910176.86818779</v>
          </cell>
        </row>
        <row r="357">
          <cell r="A357" t="str">
            <v>314DGP</v>
          </cell>
          <cell r="B357" t="str">
            <v>314</v>
          </cell>
          <cell r="D357">
            <v>143451708.65000001</v>
          </cell>
          <cell r="F357" t="str">
            <v>314DGP</v>
          </cell>
          <cell r="G357" t="str">
            <v>314</v>
          </cell>
          <cell r="I357">
            <v>143451708.65000001</v>
          </cell>
        </row>
        <row r="358">
          <cell r="A358" t="str">
            <v>314DGU</v>
          </cell>
          <cell r="B358" t="str">
            <v>314</v>
          </cell>
          <cell r="D358">
            <v>144201509.99000001</v>
          </cell>
          <cell r="F358" t="str">
            <v>314DGU</v>
          </cell>
          <cell r="G358" t="str">
            <v>314</v>
          </cell>
          <cell r="I358">
            <v>144201509.99000001</v>
          </cell>
        </row>
        <row r="359">
          <cell r="A359" t="str">
            <v>314SG</v>
          </cell>
          <cell r="B359" t="str">
            <v>314</v>
          </cell>
          <cell r="D359">
            <v>453192965.38</v>
          </cell>
          <cell r="F359" t="str">
            <v>314SG</v>
          </cell>
          <cell r="G359" t="str">
            <v>314</v>
          </cell>
          <cell r="I359">
            <v>453192965.38</v>
          </cell>
        </row>
        <row r="360">
          <cell r="A360" t="str">
            <v>314SSGCH</v>
          </cell>
          <cell r="B360" t="str">
            <v>314</v>
          </cell>
          <cell r="D360">
            <v>63438406.380000003</v>
          </cell>
          <cell r="F360" t="str">
            <v>314SSGCH</v>
          </cell>
          <cell r="G360" t="str">
            <v>314</v>
          </cell>
          <cell r="I360">
            <v>63438406.380000003</v>
          </cell>
        </row>
        <row r="361">
          <cell r="A361" t="str">
            <v>315DGP</v>
          </cell>
          <cell r="B361" t="str">
            <v>315</v>
          </cell>
          <cell r="D361">
            <v>87991118.680000007</v>
          </cell>
          <cell r="F361" t="str">
            <v>315DGP</v>
          </cell>
          <cell r="G361" t="str">
            <v>315</v>
          </cell>
          <cell r="I361">
            <v>87991118.680000007</v>
          </cell>
        </row>
        <row r="362">
          <cell r="A362" t="str">
            <v>315DGU</v>
          </cell>
          <cell r="B362" t="str">
            <v>315</v>
          </cell>
          <cell r="D362">
            <v>139006394.46000001</v>
          </cell>
          <cell r="F362" t="str">
            <v>315DGU</v>
          </cell>
          <cell r="G362" t="str">
            <v>315</v>
          </cell>
          <cell r="I362">
            <v>139006394.46000001</v>
          </cell>
        </row>
        <row r="363">
          <cell r="A363" t="str">
            <v>315SG</v>
          </cell>
          <cell r="B363" t="str">
            <v>315</v>
          </cell>
          <cell r="D363">
            <v>70531111.799999997</v>
          </cell>
          <cell r="F363" t="str">
            <v>315SG</v>
          </cell>
          <cell r="G363" t="str">
            <v>315</v>
          </cell>
          <cell r="I363">
            <v>70531111.799999997</v>
          </cell>
        </row>
        <row r="364">
          <cell r="A364" t="str">
            <v>315SSGCH</v>
          </cell>
          <cell r="B364" t="str">
            <v>315</v>
          </cell>
          <cell r="D364">
            <v>64911564.43</v>
          </cell>
          <cell r="F364" t="str">
            <v>315SSGCH</v>
          </cell>
          <cell r="G364" t="str">
            <v>315</v>
          </cell>
          <cell r="I364">
            <v>64911564.43</v>
          </cell>
        </row>
        <row r="365">
          <cell r="A365" t="str">
            <v>316DGP</v>
          </cell>
          <cell r="B365" t="str">
            <v>316</v>
          </cell>
          <cell r="D365">
            <v>4915805.96</v>
          </cell>
          <cell r="F365" t="str">
            <v>316DGP</v>
          </cell>
          <cell r="G365" t="str">
            <v>316</v>
          </cell>
          <cell r="I365">
            <v>4915805.96</v>
          </cell>
        </row>
        <row r="366">
          <cell r="A366" t="str">
            <v>316DGU</v>
          </cell>
          <cell r="B366" t="str">
            <v>316</v>
          </cell>
          <cell r="D366">
            <v>5295901</v>
          </cell>
          <cell r="F366" t="str">
            <v>316DGU</v>
          </cell>
          <cell r="G366" t="str">
            <v>316</v>
          </cell>
          <cell r="I366">
            <v>5295901</v>
          </cell>
        </row>
        <row r="367">
          <cell r="A367" t="str">
            <v>316SG</v>
          </cell>
          <cell r="B367" t="str">
            <v>316</v>
          </cell>
          <cell r="D367">
            <v>13086245.65</v>
          </cell>
          <cell r="F367" t="str">
            <v>316SG</v>
          </cell>
          <cell r="G367" t="str">
            <v>316</v>
          </cell>
          <cell r="I367">
            <v>13086245.65</v>
          </cell>
        </row>
        <row r="368">
          <cell r="A368" t="str">
            <v>316SSGCH</v>
          </cell>
          <cell r="B368" t="str">
            <v>316</v>
          </cell>
          <cell r="D368">
            <v>3162939.33</v>
          </cell>
          <cell r="F368" t="str">
            <v>316SSGCH</v>
          </cell>
          <cell r="G368" t="str">
            <v>316</v>
          </cell>
          <cell r="I368">
            <v>3162939.33</v>
          </cell>
        </row>
        <row r="369">
          <cell r="A369" t="str">
            <v>330DGP</v>
          </cell>
          <cell r="B369" t="str">
            <v>330</v>
          </cell>
          <cell r="D369">
            <v>10626875.310000001</v>
          </cell>
          <cell r="F369" t="str">
            <v>330DGP</v>
          </cell>
          <cell r="G369" t="str">
            <v>330</v>
          </cell>
          <cell r="I369">
            <v>10626875.310000001</v>
          </cell>
        </row>
        <row r="370">
          <cell r="A370" t="str">
            <v>330DGU</v>
          </cell>
          <cell r="B370" t="str">
            <v>330</v>
          </cell>
          <cell r="D370">
            <v>5307561.53</v>
          </cell>
          <cell r="F370" t="str">
            <v>330DGU</v>
          </cell>
          <cell r="G370" t="str">
            <v>330</v>
          </cell>
          <cell r="I370">
            <v>5307561.53</v>
          </cell>
        </row>
        <row r="371">
          <cell r="A371" t="str">
            <v>330SG-P</v>
          </cell>
          <cell r="B371" t="str">
            <v>330</v>
          </cell>
          <cell r="D371">
            <v>3122698.96</v>
          </cell>
          <cell r="F371" t="str">
            <v>330SG-P</v>
          </cell>
          <cell r="G371" t="str">
            <v>330</v>
          </cell>
          <cell r="I371">
            <v>3122698.96</v>
          </cell>
        </row>
        <row r="372">
          <cell r="A372" t="str">
            <v>330SG-U</v>
          </cell>
          <cell r="B372" t="str">
            <v>330</v>
          </cell>
          <cell r="D372">
            <v>635699.65</v>
          </cell>
          <cell r="F372" t="str">
            <v>330SG-U</v>
          </cell>
          <cell r="G372" t="str">
            <v>330</v>
          </cell>
          <cell r="I372">
            <v>635699.65</v>
          </cell>
        </row>
        <row r="373">
          <cell r="A373" t="str">
            <v>331DGP</v>
          </cell>
          <cell r="B373" t="str">
            <v>331</v>
          </cell>
          <cell r="D373">
            <v>21446832.329999998</v>
          </cell>
          <cell r="F373" t="str">
            <v>331DGP</v>
          </cell>
          <cell r="G373" t="str">
            <v>331</v>
          </cell>
          <cell r="I373">
            <v>21446832.329999998</v>
          </cell>
        </row>
        <row r="374">
          <cell r="A374" t="str">
            <v>331DGU</v>
          </cell>
          <cell r="B374" t="str">
            <v>331</v>
          </cell>
          <cell r="D374">
            <v>5315406.7</v>
          </cell>
          <cell r="F374" t="str">
            <v>331DGU</v>
          </cell>
          <cell r="G374" t="str">
            <v>331</v>
          </cell>
          <cell r="I374">
            <v>5315406.7</v>
          </cell>
        </row>
        <row r="375">
          <cell r="A375" t="str">
            <v>331SG-P</v>
          </cell>
          <cell r="B375" t="str">
            <v>331</v>
          </cell>
          <cell r="D375">
            <v>52712220.869999997</v>
          </cell>
          <cell r="F375" t="str">
            <v>331SG-P</v>
          </cell>
          <cell r="G375" t="str">
            <v>331</v>
          </cell>
          <cell r="I375">
            <v>52712220.869999997</v>
          </cell>
        </row>
        <row r="376">
          <cell r="A376" t="str">
            <v>331SG-U</v>
          </cell>
          <cell r="B376" t="str">
            <v>331</v>
          </cell>
          <cell r="D376">
            <v>7393542.75</v>
          </cell>
          <cell r="F376" t="str">
            <v>331SG-U</v>
          </cell>
          <cell r="G376" t="str">
            <v>331</v>
          </cell>
          <cell r="I376">
            <v>7393542.75</v>
          </cell>
        </row>
        <row r="377">
          <cell r="A377" t="str">
            <v>332DGP</v>
          </cell>
          <cell r="B377" t="str">
            <v>332</v>
          </cell>
          <cell r="D377">
            <v>150017615.8512218</v>
          </cell>
          <cell r="F377" t="str">
            <v>332DGP</v>
          </cell>
          <cell r="G377" t="str">
            <v>332</v>
          </cell>
          <cell r="I377">
            <v>150017615.8512218</v>
          </cell>
        </row>
        <row r="378">
          <cell r="A378" t="str">
            <v>332DGU</v>
          </cell>
          <cell r="B378" t="str">
            <v>332</v>
          </cell>
          <cell r="D378">
            <v>19915579.184886474</v>
          </cell>
          <cell r="F378" t="str">
            <v>332DGU</v>
          </cell>
          <cell r="G378" t="str">
            <v>332</v>
          </cell>
          <cell r="I378">
            <v>19915579.184886474</v>
          </cell>
        </row>
        <row r="379">
          <cell r="A379" t="str">
            <v>332SG-P</v>
          </cell>
          <cell r="B379" t="str">
            <v>332</v>
          </cell>
          <cell r="D379">
            <v>172458176.9784373</v>
          </cell>
          <cell r="F379" t="str">
            <v>332SG-P</v>
          </cell>
          <cell r="G379" t="str">
            <v>332</v>
          </cell>
          <cell r="I379">
            <v>172458176.9784373</v>
          </cell>
        </row>
        <row r="380">
          <cell r="A380" t="str">
            <v>332SG-U</v>
          </cell>
          <cell r="B380" t="str">
            <v>332</v>
          </cell>
          <cell r="D380">
            <v>57800746.651000917</v>
          </cell>
          <cell r="F380" t="str">
            <v>332SG-U</v>
          </cell>
          <cell r="G380" t="str">
            <v>332</v>
          </cell>
          <cell r="I380">
            <v>57800746.651000917</v>
          </cell>
        </row>
        <row r="381">
          <cell r="A381" t="str">
            <v>333DGP</v>
          </cell>
          <cell r="B381" t="str">
            <v>333</v>
          </cell>
          <cell r="D381">
            <v>32897569.190000001</v>
          </cell>
          <cell r="F381" t="str">
            <v>333DGP</v>
          </cell>
          <cell r="G381" t="str">
            <v>333</v>
          </cell>
          <cell r="I381">
            <v>32897569.190000001</v>
          </cell>
        </row>
        <row r="382">
          <cell r="A382" t="str">
            <v>333DGU</v>
          </cell>
          <cell r="B382" t="str">
            <v>333</v>
          </cell>
          <cell r="D382">
            <v>8946124.8499999996</v>
          </cell>
          <cell r="F382" t="str">
            <v>333DGU</v>
          </cell>
          <cell r="G382" t="str">
            <v>333</v>
          </cell>
          <cell r="I382">
            <v>8946124.8499999996</v>
          </cell>
        </row>
        <row r="383">
          <cell r="A383" t="str">
            <v>333SG-P</v>
          </cell>
          <cell r="B383" t="str">
            <v>333</v>
          </cell>
          <cell r="D383">
            <v>36001226.079999998</v>
          </cell>
          <cell r="F383" t="str">
            <v>333SG-P</v>
          </cell>
          <cell r="G383" t="str">
            <v>333</v>
          </cell>
          <cell r="I383">
            <v>36001226.079999998</v>
          </cell>
        </row>
        <row r="384">
          <cell r="A384" t="str">
            <v>333SG-U</v>
          </cell>
          <cell r="B384" t="str">
            <v>333</v>
          </cell>
          <cell r="D384">
            <v>25048207.25</v>
          </cell>
          <cell r="F384" t="str">
            <v>333SG-U</v>
          </cell>
          <cell r="G384" t="str">
            <v>333</v>
          </cell>
          <cell r="I384">
            <v>25048207.25</v>
          </cell>
        </row>
        <row r="385">
          <cell r="A385" t="str">
            <v>334DGP</v>
          </cell>
          <cell r="B385" t="str">
            <v>334</v>
          </cell>
          <cell r="D385">
            <v>4694160.9800000004</v>
          </cell>
          <cell r="F385" t="str">
            <v>334DGP</v>
          </cell>
          <cell r="G385" t="str">
            <v>334</v>
          </cell>
          <cell r="I385">
            <v>4694160.9800000004</v>
          </cell>
        </row>
        <row r="386">
          <cell r="A386" t="str">
            <v>334DGU</v>
          </cell>
          <cell r="B386" t="str">
            <v>334</v>
          </cell>
          <cell r="D386">
            <v>3889665.45</v>
          </cell>
          <cell r="F386" t="str">
            <v>334DGU</v>
          </cell>
          <cell r="G386" t="str">
            <v>334</v>
          </cell>
          <cell r="I386">
            <v>3889665.45</v>
          </cell>
        </row>
        <row r="387">
          <cell r="A387" t="str">
            <v>334SG-P</v>
          </cell>
          <cell r="B387" t="str">
            <v>334</v>
          </cell>
          <cell r="D387">
            <v>37854833.140000001</v>
          </cell>
          <cell r="F387" t="str">
            <v>334SG-P</v>
          </cell>
          <cell r="G387" t="str">
            <v>334</v>
          </cell>
          <cell r="I387">
            <v>37854833.140000001</v>
          </cell>
        </row>
        <row r="388">
          <cell r="A388" t="str">
            <v>334SG-U</v>
          </cell>
          <cell r="B388" t="str">
            <v>334</v>
          </cell>
          <cell r="D388">
            <v>5768179.4199999999</v>
          </cell>
          <cell r="F388" t="str">
            <v>334SG-U</v>
          </cell>
          <cell r="G388" t="str">
            <v>334</v>
          </cell>
          <cell r="I388">
            <v>5768179.4199999999</v>
          </cell>
        </row>
        <row r="389">
          <cell r="A389" t="str">
            <v>335DGP</v>
          </cell>
          <cell r="B389" t="str">
            <v>335</v>
          </cell>
          <cell r="D389">
            <v>1173712.57</v>
          </cell>
          <cell r="F389" t="str">
            <v>335DGP</v>
          </cell>
          <cell r="G389" t="str">
            <v>335</v>
          </cell>
          <cell r="I389">
            <v>1173712.57</v>
          </cell>
        </row>
        <row r="390">
          <cell r="A390" t="str">
            <v>335DGU</v>
          </cell>
          <cell r="B390" t="str">
            <v>335</v>
          </cell>
          <cell r="D390">
            <v>194396.5</v>
          </cell>
          <cell r="F390" t="str">
            <v>335DGU</v>
          </cell>
          <cell r="G390" t="str">
            <v>335</v>
          </cell>
          <cell r="I390">
            <v>194396.5</v>
          </cell>
        </row>
        <row r="391">
          <cell r="A391" t="str">
            <v>335SG-P</v>
          </cell>
          <cell r="B391" t="str">
            <v>335</v>
          </cell>
          <cell r="D391">
            <v>995384.94</v>
          </cell>
          <cell r="F391" t="str">
            <v>335SG-P</v>
          </cell>
          <cell r="G391" t="str">
            <v>335</v>
          </cell>
          <cell r="I391">
            <v>995384.94</v>
          </cell>
        </row>
        <row r="392">
          <cell r="A392" t="str">
            <v>335SG-U</v>
          </cell>
          <cell r="B392" t="str">
            <v>335</v>
          </cell>
          <cell r="D392">
            <v>14473.55</v>
          </cell>
          <cell r="F392" t="str">
            <v>335SG-U</v>
          </cell>
          <cell r="G392" t="str">
            <v>335</v>
          </cell>
          <cell r="I392">
            <v>14473.55</v>
          </cell>
        </row>
        <row r="393">
          <cell r="A393" t="str">
            <v>336DGP</v>
          </cell>
          <cell r="B393" t="str">
            <v>336</v>
          </cell>
          <cell r="D393">
            <v>4689356.8600000003</v>
          </cell>
          <cell r="F393" t="str">
            <v>336DGP</v>
          </cell>
          <cell r="G393" t="str">
            <v>336</v>
          </cell>
          <cell r="I393">
            <v>4689356.8600000003</v>
          </cell>
        </row>
        <row r="394">
          <cell r="A394" t="str">
            <v>336DGU</v>
          </cell>
          <cell r="B394" t="str">
            <v>336</v>
          </cell>
          <cell r="D394">
            <v>828975.78</v>
          </cell>
          <cell r="F394" t="str">
            <v>336DGU</v>
          </cell>
          <cell r="G394" t="str">
            <v>336</v>
          </cell>
          <cell r="I394">
            <v>828975.78</v>
          </cell>
        </row>
        <row r="395">
          <cell r="A395" t="str">
            <v>336SG-P</v>
          </cell>
          <cell r="B395" t="str">
            <v>336</v>
          </cell>
          <cell r="D395">
            <v>8475746.3699999992</v>
          </cell>
          <cell r="F395" t="str">
            <v>336SG-P</v>
          </cell>
          <cell r="G395" t="str">
            <v>336</v>
          </cell>
          <cell r="I395">
            <v>8475746.3699999992</v>
          </cell>
        </row>
        <row r="396">
          <cell r="A396" t="str">
            <v>336SG-U</v>
          </cell>
          <cell r="B396" t="str">
            <v>336</v>
          </cell>
          <cell r="D396">
            <v>624713.51</v>
          </cell>
          <cell r="F396" t="str">
            <v>336SG-U</v>
          </cell>
          <cell r="G396" t="str">
            <v>336</v>
          </cell>
          <cell r="I396">
            <v>624713.51</v>
          </cell>
        </row>
        <row r="397">
          <cell r="A397" t="str">
            <v>340SG</v>
          </cell>
          <cell r="B397" t="str">
            <v>340</v>
          </cell>
          <cell r="D397">
            <v>21542917.129999999</v>
          </cell>
          <cell r="F397" t="str">
            <v>340SG</v>
          </cell>
          <cell r="G397" t="str">
            <v>340</v>
          </cell>
          <cell r="I397">
            <v>21542917.129999999</v>
          </cell>
        </row>
        <row r="398">
          <cell r="A398" t="str">
            <v>341DGU</v>
          </cell>
          <cell r="B398" t="str">
            <v>341</v>
          </cell>
          <cell r="D398">
            <v>166098.76999999999</v>
          </cell>
          <cell r="F398" t="str">
            <v>341DGU</v>
          </cell>
          <cell r="G398" t="str">
            <v>341</v>
          </cell>
          <cell r="I398">
            <v>166098.76999999999</v>
          </cell>
        </row>
        <row r="399">
          <cell r="A399" t="str">
            <v>341SG</v>
          </cell>
          <cell r="B399" t="str">
            <v>341</v>
          </cell>
          <cell r="D399">
            <v>103830672.36</v>
          </cell>
          <cell r="F399" t="str">
            <v>341SG</v>
          </cell>
          <cell r="G399" t="str">
            <v>341</v>
          </cell>
          <cell r="I399">
            <v>103830672.36</v>
          </cell>
        </row>
        <row r="400">
          <cell r="A400" t="str">
            <v>341SSGCT</v>
          </cell>
          <cell r="B400" t="str">
            <v>341</v>
          </cell>
          <cell r="D400">
            <v>4121643.1</v>
          </cell>
          <cell r="F400" t="str">
            <v>341SSGCT</v>
          </cell>
          <cell r="G400" t="str">
            <v>341</v>
          </cell>
          <cell r="I400">
            <v>4121643.1</v>
          </cell>
        </row>
        <row r="401">
          <cell r="A401" t="str">
            <v>342DGU</v>
          </cell>
          <cell r="B401" t="str">
            <v>342</v>
          </cell>
          <cell r="D401">
            <v>121338.9</v>
          </cell>
          <cell r="F401" t="str">
            <v>342DGU</v>
          </cell>
          <cell r="G401" t="str">
            <v>342</v>
          </cell>
          <cell r="I401">
            <v>121338.9</v>
          </cell>
        </row>
        <row r="402">
          <cell r="A402" t="str">
            <v>342SG</v>
          </cell>
          <cell r="B402" t="str">
            <v>342</v>
          </cell>
          <cell r="D402">
            <v>6788799.1699999999</v>
          </cell>
          <cell r="F402" t="str">
            <v>342SG</v>
          </cell>
          <cell r="G402" t="str">
            <v>342</v>
          </cell>
          <cell r="I402">
            <v>6788799.1699999999</v>
          </cell>
        </row>
        <row r="403">
          <cell r="A403" t="str">
            <v>342SSGCT</v>
          </cell>
          <cell r="B403" t="str">
            <v>342</v>
          </cell>
          <cell r="D403">
            <v>2284125.7599999998</v>
          </cell>
          <cell r="F403" t="str">
            <v>342SSGCT</v>
          </cell>
          <cell r="G403" t="str">
            <v>342</v>
          </cell>
          <cell r="I403">
            <v>2284125.7599999998</v>
          </cell>
        </row>
        <row r="404">
          <cell r="A404" t="str">
            <v>343DGU</v>
          </cell>
          <cell r="B404" t="str">
            <v>343</v>
          </cell>
          <cell r="D404">
            <v>720393.59633708396</v>
          </cell>
          <cell r="F404" t="str">
            <v>343DGU</v>
          </cell>
          <cell r="G404" t="str">
            <v>343</v>
          </cell>
          <cell r="I404">
            <v>720393.59633708396</v>
          </cell>
        </row>
        <row r="405">
          <cell r="A405" t="str">
            <v>343SG</v>
          </cell>
          <cell r="B405" t="str">
            <v>343</v>
          </cell>
          <cell r="D405">
            <v>2174992166.1164088</v>
          </cell>
          <cell r="F405" t="str">
            <v>343SG</v>
          </cell>
          <cell r="G405" t="str">
            <v>343</v>
          </cell>
          <cell r="I405">
            <v>2174992166.1164088</v>
          </cell>
        </row>
        <row r="406">
          <cell r="A406" t="str">
            <v>343SSGCT</v>
          </cell>
          <cell r="B406" t="str">
            <v>343</v>
          </cell>
          <cell r="D406">
            <v>55093261.166487992</v>
          </cell>
          <cell r="F406" t="str">
            <v>343SSGCT</v>
          </cell>
          <cell r="G406" t="str">
            <v>343</v>
          </cell>
          <cell r="I406">
            <v>55093261.166487992</v>
          </cell>
        </row>
        <row r="407">
          <cell r="A407" t="str">
            <v>344SG</v>
          </cell>
          <cell r="B407" t="str">
            <v>344</v>
          </cell>
          <cell r="D407">
            <v>219348068.94</v>
          </cell>
          <cell r="F407" t="str">
            <v>344SG</v>
          </cell>
          <cell r="G407" t="str">
            <v>344</v>
          </cell>
          <cell r="I407">
            <v>219348068.94</v>
          </cell>
        </row>
        <row r="408">
          <cell r="A408" t="str">
            <v>344SSGCT</v>
          </cell>
          <cell r="B408" t="str">
            <v>344</v>
          </cell>
          <cell r="D408">
            <v>15873643.470000001</v>
          </cell>
          <cell r="F408" t="str">
            <v>344SSGCT</v>
          </cell>
          <cell r="G408" t="str">
            <v>344</v>
          </cell>
          <cell r="I408">
            <v>15873643.470000001</v>
          </cell>
        </row>
        <row r="409">
          <cell r="A409" t="str">
            <v>345DGU</v>
          </cell>
          <cell r="B409" t="str">
            <v>345</v>
          </cell>
          <cell r="D409">
            <v>156586.13</v>
          </cell>
          <cell r="F409" t="str">
            <v>345DGU</v>
          </cell>
          <cell r="G409" t="str">
            <v>345</v>
          </cell>
          <cell r="I409">
            <v>156586.13</v>
          </cell>
        </row>
        <row r="410">
          <cell r="A410" t="str">
            <v>345SG</v>
          </cell>
          <cell r="B410" t="str">
            <v>345</v>
          </cell>
          <cell r="D410">
            <v>131936991.67</v>
          </cell>
          <cell r="F410" t="str">
            <v>345SG</v>
          </cell>
          <cell r="G410" t="str">
            <v>345</v>
          </cell>
          <cell r="I410">
            <v>131936991.67</v>
          </cell>
        </row>
        <row r="411">
          <cell r="A411" t="str">
            <v>345SSGCT</v>
          </cell>
          <cell r="B411" t="str">
            <v>345</v>
          </cell>
          <cell r="D411">
            <v>2951100.66</v>
          </cell>
          <cell r="F411" t="str">
            <v>345SSGCT</v>
          </cell>
          <cell r="G411" t="str">
            <v>345</v>
          </cell>
          <cell r="I411">
            <v>2951100.66</v>
          </cell>
        </row>
        <row r="412">
          <cell r="A412" t="str">
            <v>346DGU</v>
          </cell>
          <cell r="B412" t="str">
            <v>346</v>
          </cell>
          <cell r="D412">
            <v>11813.11</v>
          </cell>
          <cell r="F412" t="str">
            <v>346DGU</v>
          </cell>
          <cell r="G412" t="str">
            <v>346</v>
          </cell>
          <cell r="I412">
            <v>11813.11</v>
          </cell>
        </row>
        <row r="413">
          <cell r="A413" t="str">
            <v>346SG</v>
          </cell>
          <cell r="B413" t="str">
            <v>346</v>
          </cell>
          <cell r="D413">
            <v>7172206.2199999997</v>
          </cell>
          <cell r="F413" t="str">
            <v>346SG</v>
          </cell>
          <cell r="G413" t="str">
            <v>346</v>
          </cell>
          <cell r="I413">
            <v>7172206.2199999997</v>
          </cell>
        </row>
        <row r="414">
          <cell r="A414" t="str">
            <v>350DGP</v>
          </cell>
          <cell r="B414" t="str">
            <v>350</v>
          </cell>
          <cell r="D414">
            <v>21182942.02</v>
          </cell>
          <cell r="F414" t="str">
            <v>350DGP</v>
          </cell>
          <cell r="G414" t="str">
            <v>350</v>
          </cell>
          <cell r="I414">
            <v>21182942.02</v>
          </cell>
        </row>
        <row r="415">
          <cell r="A415" t="str">
            <v>350DGU</v>
          </cell>
          <cell r="B415" t="str">
            <v>350</v>
          </cell>
          <cell r="D415">
            <v>48519152.909999996</v>
          </cell>
          <cell r="F415" t="str">
            <v>350DGU</v>
          </cell>
          <cell r="G415" t="str">
            <v>350</v>
          </cell>
          <cell r="I415">
            <v>48519152.909999996</v>
          </cell>
        </row>
        <row r="416">
          <cell r="A416" t="str">
            <v>350SG</v>
          </cell>
          <cell r="B416" t="str">
            <v>350</v>
          </cell>
          <cell r="D416">
            <v>25215546.620000001</v>
          </cell>
          <cell r="F416" t="str">
            <v>350SG</v>
          </cell>
          <cell r="G416" t="str">
            <v>350</v>
          </cell>
          <cell r="I416">
            <v>25215546.620000001</v>
          </cell>
        </row>
        <row r="417">
          <cell r="A417" t="str">
            <v>352DGP</v>
          </cell>
          <cell r="B417" t="str">
            <v>352</v>
          </cell>
          <cell r="D417">
            <v>7717845.6799999997</v>
          </cell>
          <cell r="F417" t="str">
            <v>352DGP</v>
          </cell>
          <cell r="G417" t="str">
            <v>352</v>
          </cell>
          <cell r="I417">
            <v>7717845.6799999997</v>
          </cell>
        </row>
        <row r="418">
          <cell r="A418" t="str">
            <v>352DGU</v>
          </cell>
          <cell r="B418" t="str">
            <v>352</v>
          </cell>
          <cell r="D418">
            <v>18343016.530000001</v>
          </cell>
          <cell r="F418" t="str">
            <v>352DGU</v>
          </cell>
          <cell r="G418" t="str">
            <v>352</v>
          </cell>
          <cell r="I418">
            <v>18343016.530000001</v>
          </cell>
        </row>
        <row r="419">
          <cell r="A419" t="str">
            <v>352SG</v>
          </cell>
          <cell r="B419" t="str">
            <v>352</v>
          </cell>
          <cell r="D419">
            <v>44586897.439999998</v>
          </cell>
          <cell r="F419" t="str">
            <v>352SG</v>
          </cell>
          <cell r="G419" t="str">
            <v>352</v>
          </cell>
          <cell r="I419">
            <v>44586897.439999998</v>
          </cell>
        </row>
        <row r="420">
          <cell r="A420" t="str">
            <v>353DGP</v>
          </cell>
          <cell r="B420" t="str">
            <v>353</v>
          </cell>
          <cell r="D420">
            <v>132310872.95</v>
          </cell>
          <cell r="F420" t="str">
            <v>353DGP</v>
          </cell>
          <cell r="G420" t="str">
            <v>353</v>
          </cell>
          <cell r="I420">
            <v>132310872.95</v>
          </cell>
        </row>
        <row r="421">
          <cell r="A421" t="str">
            <v>353DGU</v>
          </cell>
          <cell r="B421" t="str">
            <v>353</v>
          </cell>
          <cell r="D421">
            <v>192352318.31</v>
          </cell>
          <cell r="F421" t="str">
            <v>353DGU</v>
          </cell>
          <cell r="G421" t="str">
            <v>353</v>
          </cell>
          <cell r="I421">
            <v>192352318.31</v>
          </cell>
        </row>
        <row r="422">
          <cell r="A422" t="str">
            <v>353SG</v>
          </cell>
          <cell r="B422" t="str">
            <v>353</v>
          </cell>
          <cell r="D422">
            <v>824409675.84000003</v>
          </cell>
          <cell r="F422" t="str">
            <v>353SG</v>
          </cell>
          <cell r="G422" t="str">
            <v>353</v>
          </cell>
          <cell r="I422">
            <v>824409675.84000003</v>
          </cell>
        </row>
        <row r="423">
          <cell r="A423" t="str">
            <v>354DGP</v>
          </cell>
          <cell r="B423" t="str">
            <v>354</v>
          </cell>
          <cell r="D423">
            <v>156322773.03999999</v>
          </cell>
          <cell r="F423" t="str">
            <v>354DGP</v>
          </cell>
          <cell r="G423" t="str">
            <v>354</v>
          </cell>
          <cell r="I423">
            <v>156322773.03999999</v>
          </cell>
        </row>
        <row r="424">
          <cell r="A424" t="str">
            <v>354DGU</v>
          </cell>
          <cell r="B424" t="str">
            <v>354</v>
          </cell>
          <cell r="D424">
            <v>126427452</v>
          </cell>
          <cell r="F424" t="str">
            <v>354DGU</v>
          </cell>
          <cell r="G424" t="str">
            <v>354</v>
          </cell>
          <cell r="I424">
            <v>126427452</v>
          </cell>
        </row>
        <row r="425">
          <cell r="A425" t="str">
            <v>354SG</v>
          </cell>
          <cell r="B425" t="str">
            <v>354</v>
          </cell>
          <cell r="D425">
            <v>147566507.5</v>
          </cell>
          <cell r="F425" t="str">
            <v>354SG</v>
          </cell>
          <cell r="G425" t="str">
            <v>354</v>
          </cell>
          <cell r="I425">
            <v>147566507.5</v>
          </cell>
        </row>
        <row r="426">
          <cell r="A426" t="str">
            <v>355DGP</v>
          </cell>
          <cell r="B426" t="str">
            <v>355</v>
          </cell>
          <cell r="D426">
            <v>61323168.230491593</v>
          </cell>
          <cell r="F426" t="str">
            <v>355DGP</v>
          </cell>
          <cell r="G426" t="str">
            <v>355</v>
          </cell>
          <cell r="I426">
            <v>61323168.230491593</v>
          </cell>
        </row>
        <row r="427">
          <cell r="A427" t="str">
            <v>355DGU</v>
          </cell>
          <cell r="B427" t="str">
            <v>355</v>
          </cell>
          <cell r="D427">
            <v>111794398.24508977</v>
          </cell>
          <cell r="F427" t="str">
            <v>355DGU</v>
          </cell>
          <cell r="G427" t="str">
            <v>355</v>
          </cell>
          <cell r="I427">
            <v>111794398.24508977</v>
          </cell>
        </row>
        <row r="428">
          <cell r="A428" t="str">
            <v>355SG</v>
          </cell>
          <cell r="B428" t="str">
            <v>355</v>
          </cell>
          <cell r="D428">
            <v>862409072.09408069</v>
          </cell>
          <cell r="F428" t="str">
            <v>355SG</v>
          </cell>
          <cell r="G428" t="str">
            <v>355</v>
          </cell>
          <cell r="I428">
            <v>862409072.09408069</v>
          </cell>
        </row>
        <row r="429">
          <cell r="A429" t="str">
            <v>356DGP</v>
          </cell>
          <cell r="B429" t="str">
            <v>356</v>
          </cell>
          <cell r="D429">
            <v>197629452.24000001</v>
          </cell>
          <cell r="F429" t="str">
            <v>356DGP</v>
          </cell>
          <cell r="G429" t="str">
            <v>356</v>
          </cell>
          <cell r="I429">
            <v>197629452.24000001</v>
          </cell>
        </row>
        <row r="430">
          <cell r="A430" t="str">
            <v>356DGU</v>
          </cell>
          <cell r="B430" t="str">
            <v>356</v>
          </cell>
          <cell r="D430">
            <v>158102507</v>
          </cell>
          <cell r="F430" t="str">
            <v>356DGU</v>
          </cell>
          <cell r="G430" t="str">
            <v>356</v>
          </cell>
          <cell r="I430">
            <v>158102507</v>
          </cell>
        </row>
        <row r="431">
          <cell r="A431" t="str">
            <v>356SG</v>
          </cell>
          <cell r="B431" t="str">
            <v>356</v>
          </cell>
          <cell r="D431">
            <v>360143627.77999997</v>
          </cell>
          <cell r="F431" t="str">
            <v>356SG</v>
          </cell>
          <cell r="G431" t="str">
            <v>356</v>
          </cell>
          <cell r="I431">
            <v>360143627.77999997</v>
          </cell>
        </row>
        <row r="432">
          <cell r="A432" t="str">
            <v>357DGP</v>
          </cell>
          <cell r="B432" t="str">
            <v>357</v>
          </cell>
          <cell r="D432">
            <v>6370.99</v>
          </cell>
          <cell r="F432" t="str">
            <v>357DGP</v>
          </cell>
          <cell r="G432" t="str">
            <v>357</v>
          </cell>
          <cell r="I432">
            <v>6370.99</v>
          </cell>
        </row>
        <row r="433">
          <cell r="A433" t="str">
            <v>357DGU</v>
          </cell>
          <cell r="B433" t="str">
            <v>357</v>
          </cell>
          <cell r="D433">
            <v>91650.59</v>
          </cell>
          <cell r="F433" t="str">
            <v>357DGU</v>
          </cell>
          <cell r="G433" t="str">
            <v>357</v>
          </cell>
          <cell r="I433">
            <v>91650.59</v>
          </cell>
        </row>
        <row r="434">
          <cell r="A434" t="str">
            <v>357SG</v>
          </cell>
          <cell r="B434" t="str">
            <v>357</v>
          </cell>
          <cell r="D434">
            <v>3111560.47</v>
          </cell>
          <cell r="F434" t="str">
            <v>357SG</v>
          </cell>
          <cell r="G434" t="str">
            <v>357</v>
          </cell>
          <cell r="I434">
            <v>3111560.47</v>
          </cell>
        </row>
        <row r="435">
          <cell r="A435" t="str">
            <v>358DGU</v>
          </cell>
          <cell r="B435" t="str">
            <v>358</v>
          </cell>
          <cell r="D435">
            <v>1087552.1399999999</v>
          </cell>
          <cell r="F435" t="str">
            <v>358DGU</v>
          </cell>
          <cell r="G435" t="str">
            <v>358</v>
          </cell>
          <cell r="I435">
            <v>1087552.1399999999</v>
          </cell>
        </row>
        <row r="436">
          <cell r="A436" t="str">
            <v>358SG</v>
          </cell>
          <cell r="B436" t="str">
            <v>358</v>
          </cell>
          <cell r="D436">
            <v>6402623.1200000001</v>
          </cell>
          <cell r="F436" t="str">
            <v>358SG</v>
          </cell>
          <cell r="G436" t="str">
            <v>358</v>
          </cell>
          <cell r="I436">
            <v>6402623.1200000001</v>
          </cell>
        </row>
        <row r="437">
          <cell r="A437" t="str">
            <v>359DGP</v>
          </cell>
          <cell r="B437" t="str">
            <v>359</v>
          </cell>
          <cell r="D437">
            <v>1863031.54</v>
          </cell>
          <cell r="F437" t="str">
            <v>359DGP</v>
          </cell>
          <cell r="G437" t="str">
            <v>359</v>
          </cell>
          <cell r="I437">
            <v>1863031.54</v>
          </cell>
        </row>
        <row r="438">
          <cell r="A438" t="str">
            <v>359DGU</v>
          </cell>
          <cell r="B438" t="str">
            <v>359</v>
          </cell>
          <cell r="D438">
            <v>440513.21</v>
          </cell>
          <cell r="F438" t="str">
            <v>359DGU</v>
          </cell>
          <cell r="G438" t="str">
            <v>359</v>
          </cell>
          <cell r="I438">
            <v>440513.21</v>
          </cell>
        </row>
        <row r="439">
          <cell r="A439" t="str">
            <v>359SG</v>
          </cell>
          <cell r="B439" t="str">
            <v>359</v>
          </cell>
          <cell r="D439">
            <v>9149901.9499999993</v>
          </cell>
          <cell r="F439" t="str">
            <v>359SG</v>
          </cell>
          <cell r="G439" t="str">
            <v>359</v>
          </cell>
          <cell r="I439">
            <v>9149901.9499999993</v>
          </cell>
        </row>
        <row r="440">
          <cell r="A440" t="str">
            <v>360CA</v>
          </cell>
          <cell r="B440" t="str">
            <v>360</v>
          </cell>
          <cell r="D440">
            <v>1191917.97</v>
          </cell>
          <cell r="F440" t="str">
            <v>360CA</v>
          </cell>
          <cell r="G440" t="str">
            <v>360</v>
          </cell>
          <cell r="I440">
            <v>1191917.97</v>
          </cell>
        </row>
        <row r="441">
          <cell r="A441" t="str">
            <v>360ID</v>
          </cell>
          <cell r="B441" t="str">
            <v>360</v>
          </cell>
          <cell r="D441">
            <v>1253864.57</v>
          </cell>
          <cell r="F441" t="str">
            <v>360ID</v>
          </cell>
          <cell r="G441" t="str">
            <v>360</v>
          </cell>
          <cell r="I441">
            <v>1253864.57</v>
          </cell>
        </row>
        <row r="442">
          <cell r="A442" t="str">
            <v>360OR</v>
          </cell>
          <cell r="B442" t="str">
            <v>360</v>
          </cell>
          <cell r="D442">
            <v>8935527.7200000007</v>
          </cell>
          <cell r="F442" t="str">
            <v>360OR</v>
          </cell>
          <cell r="G442" t="str">
            <v>360</v>
          </cell>
          <cell r="I442">
            <v>8935527.7200000007</v>
          </cell>
        </row>
        <row r="443">
          <cell r="A443" t="str">
            <v>360UT</v>
          </cell>
          <cell r="B443" t="str">
            <v>360</v>
          </cell>
          <cell r="D443">
            <v>29780414.100000001</v>
          </cell>
          <cell r="F443" t="str">
            <v>360UT</v>
          </cell>
          <cell r="G443" t="str">
            <v>360</v>
          </cell>
          <cell r="I443">
            <v>29780414.100000001</v>
          </cell>
        </row>
        <row r="444">
          <cell r="A444" t="str">
            <v>360WA</v>
          </cell>
          <cell r="B444" t="str">
            <v>360</v>
          </cell>
          <cell r="D444">
            <v>1485966.36</v>
          </cell>
          <cell r="F444" t="str">
            <v>360WA</v>
          </cell>
          <cell r="G444" t="str">
            <v>360</v>
          </cell>
          <cell r="I444">
            <v>1485966.36</v>
          </cell>
        </row>
        <row r="445">
          <cell r="A445" t="str">
            <v>360WYP</v>
          </cell>
          <cell r="B445" t="str">
            <v>360</v>
          </cell>
          <cell r="D445">
            <v>2495451.71</v>
          </cell>
          <cell r="F445" t="str">
            <v>360WYP</v>
          </cell>
          <cell r="G445" t="str">
            <v>360</v>
          </cell>
          <cell r="I445">
            <v>2495451.71</v>
          </cell>
        </row>
        <row r="446">
          <cell r="A446" t="str">
            <v>360WYU</v>
          </cell>
          <cell r="B446" t="str">
            <v>360</v>
          </cell>
          <cell r="D446">
            <v>1383620.87</v>
          </cell>
          <cell r="F446" t="str">
            <v>360WYU</v>
          </cell>
          <cell r="G446" t="str">
            <v>360</v>
          </cell>
          <cell r="I446">
            <v>1383620.87</v>
          </cell>
        </row>
        <row r="447">
          <cell r="A447" t="str">
            <v>361CA</v>
          </cell>
          <cell r="B447" t="str">
            <v>361</v>
          </cell>
          <cell r="D447">
            <v>1480738.79</v>
          </cell>
          <cell r="F447" t="str">
            <v>361CA</v>
          </cell>
          <cell r="G447" t="str">
            <v>361</v>
          </cell>
          <cell r="I447">
            <v>1480738.79</v>
          </cell>
        </row>
        <row r="448">
          <cell r="A448" t="str">
            <v>361ID</v>
          </cell>
          <cell r="B448" t="str">
            <v>361</v>
          </cell>
          <cell r="D448">
            <v>1494643.96</v>
          </cell>
          <cell r="F448" t="str">
            <v>361ID</v>
          </cell>
          <cell r="G448" t="str">
            <v>361</v>
          </cell>
          <cell r="I448">
            <v>1494643.96</v>
          </cell>
        </row>
        <row r="449">
          <cell r="A449" t="str">
            <v>361OR</v>
          </cell>
          <cell r="B449" t="str">
            <v>361</v>
          </cell>
          <cell r="D449">
            <v>14744683.66</v>
          </cell>
          <cell r="F449" t="str">
            <v>361OR</v>
          </cell>
          <cell r="G449" t="str">
            <v>361</v>
          </cell>
          <cell r="I449">
            <v>14744683.66</v>
          </cell>
        </row>
        <row r="450">
          <cell r="A450" t="str">
            <v>361UT</v>
          </cell>
          <cell r="B450" t="str">
            <v>361</v>
          </cell>
          <cell r="D450">
            <v>31236867.600000001</v>
          </cell>
          <cell r="F450" t="str">
            <v>361UT</v>
          </cell>
          <cell r="G450" t="str">
            <v>361</v>
          </cell>
          <cell r="I450">
            <v>31236867.600000001</v>
          </cell>
        </row>
        <row r="451">
          <cell r="A451" t="str">
            <v>361WA</v>
          </cell>
          <cell r="B451" t="str">
            <v>361</v>
          </cell>
          <cell r="D451">
            <v>2238972.08</v>
          </cell>
          <cell r="F451" t="str">
            <v>361WA</v>
          </cell>
          <cell r="G451" t="str">
            <v>361</v>
          </cell>
          <cell r="I451">
            <v>2238972.08</v>
          </cell>
        </row>
        <row r="452">
          <cell r="A452" t="str">
            <v>361WYP</v>
          </cell>
          <cell r="B452" t="str">
            <v>361</v>
          </cell>
          <cell r="D452">
            <v>6928498.4699999997</v>
          </cell>
          <cell r="F452" t="str">
            <v>361WYP</v>
          </cell>
          <cell r="G452" t="str">
            <v>361</v>
          </cell>
          <cell r="I452">
            <v>6928498.4699999997</v>
          </cell>
        </row>
        <row r="453">
          <cell r="A453" t="str">
            <v>361WYU</v>
          </cell>
          <cell r="B453" t="str">
            <v>361</v>
          </cell>
          <cell r="D453">
            <v>167499.99</v>
          </cell>
          <cell r="F453" t="str">
            <v>361WYU</v>
          </cell>
          <cell r="G453" t="str">
            <v>361</v>
          </cell>
          <cell r="I453">
            <v>167499.99</v>
          </cell>
        </row>
        <row r="454">
          <cell r="A454" t="str">
            <v>362CA</v>
          </cell>
          <cell r="B454" t="str">
            <v>362</v>
          </cell>
          <cell r="D454">
            <v>20476500.43</v>
          </cell>
          <cell r="F454" t="str">
            <v>362CA</v>
          </cell>
          <cell r="G454" t="str">
            <v>362</v>
          </cell>
          <cell r="I454">
            <v>20476500.43</v>
          </cell>
        </row>
        <row r="455">
          <cell r="A455" t="str">
            <v>362ID</v>
          </cell>
          <cell r="B455" t="str">
            <v>362</v>
          </cell>
          <cell r="D455">
            <v>26264918.620000001</v>
          </cell>
          <cell r="F455" t="str">
            <v>362ID</v>
          </cell>
          <cell r="G455" t="str">
            <v>362</v>
          </cell>
          <cell r="I455">
            <v>26264918.620000001</v>
          </cell>
        </row>
        <row r="456">
          <cell r="A456" t="str">
            <v>362OR</v>
          </cell>
          <cell r="B456" t="str">
            <v>362</v>
          </cell>
          <cell r="D456">
            <v>177581114.09999999</v>
          </cell>
          <cell r="F456" t="str">
            <v>362OR</v>
          </cell>
          <cell r="G456" t="str">
            <v>362</v>
          </cell>
          <cell r="I456">
            <v>177581114.09999999</v>
          </cell>
        </row>
        <row r="457">
          <cell r="A457" t="str">
            <v>362UT</v>
          </cell>
          <cell r="B457" t="str">
            <v>362</v>
          </cell>
          <cell r="D457">
            <v>354779006.5</v>
          </cell>
          <cell r="F457" t="str">
            <v>362UT</v>
          </cell>
          <cell r="G457" t="str">
            <v>362</v>
          </cell>
          <cell r="I457">
            <v>354779006.5</v>
          </cell>
        </row>
        <row r="458">
          <cell r="A458" t="str">
            <v>362WA</v>
          </cell>
          <cell r="B458" t="str">
            <v>362</v>
          </cell>
          <cell r="D458">
            <v>46469283.590000004</v>
          </cell>
          <cell r="F458" t="str">
            <v>362WA</v>
          </cell>
          <cell r="G458" t="str">
            <v>362</v>
          </cell>
          <cell r="I458">
            <v>46469283.590000004</v>
          </cell>
        </row>
        <row r="459">
          <cell r="A459" t="str">
            <v>362WYP</v>
          </cell>
          <cell r="B459" t="str">
            <v>362</v>
          </cell>
          <cell r="D459">
            <v>100189206.28</v>
          </cell>
          <cell r="F459" t="str">
            <v>362WYP</v>
          </cell>
          <cell r="G459" t="str">
            <v>362</v>
          </cell>
          <cell r="I459">
            <v>100189206.28</v>
          </cell>
        </row>
        <row r="460">
          <cell r="A460" t="str">
            <v>362WYU</v>
          </cell>
          <cell r="B460" t="str">
            <v>362</v>
          </cell>
          <cell r="D460">
            <v>5880077.71</v>
          </cell>
          <cell r="F460" t="str">
            <v>362WYU</v>
          </cell>
          <cell r="G460" t="str">
            <v>362</v>
          </cell>
          <cell r="I460">
            <v>5880077.71</v>
          </cell>
        </row>
        <row r="461">
          <cell r="A461" t="str">
            <v>363UT</v>
          </cell>
          <cell r="B461" t="str">
            <v>363</v>
          </cell>
          <cell r="D461">
            <v>1457804.66</v>
          </cell>
          <cell r="F461" t="str">
            <v>363UT</v>
          </cell>
          <cell r="G461" t="str">
            <v>363</v>
          </cell>
          <cell r="I461">
            <v>1457804.66</v>
          </cell>
        </row>
        <row r="462">
          <cell r="A462" t="str">
            <v>364CA</v>
          </cell>
          <cell r="B462" t="str">
            <v>364</v>
          </cell>
          <cell r="D462">
            <v>62333717.220016383</v>
          </cell>
          <cell r="F462" t="str">
            <v>364CA</v>
          </cell>
          <cell r="G462" t="str">
            <v>364</v>
          </cell>
          <cell r="I462">
            <v>62333717.220016383</v>
          </cell>
        </row>
        <row r="463">
          <cell r="A463" t="str">
            <v>364ID</v>
          </cell>
          <cell r="B463" t="str">
            <v>364</v>
          </cell>
          <cell r="D463">
            <v>74278275.960706204</v>
          </cell>
          <cell r="F463" t="str">
            <v>364ID</v>
          </cell>
          <cell r="G463" t="str">
            <v>364</v>
          </cell>
          <cell r="I463">
            <v>74278275.960706204</v>
          </cell>
        </row>
        <row r="464">
          <cell r="A464" t="str">
            <v>364OR</v>
          </cell>
          <cell r="B464" t="str">
            <v>364</v>
          </cell>
          <cell r="D464">
            <v>406400030.27007556</v>
          </cell>
          <cell r="F464" t="str">
            <v>364OR</v>
          </cell>
          <cell r="G464" t="str">
            <v>364</v>
          </cell>
          <cell r="I464">
            <v>406400030.27007556</v>
          </cell>
        </row>
        <row r="465">
          <cell r="A465" t="str">
            <v>364UT</v>
          </cell>
          <cell r="B465" t="str">
            <v>364</v>
          </cell>
          <cell r="D465">
            <v>458569246.14619672</v>
          </cell>
          <cell r="F465" t="str">
            <v>364UT</v>
          </cell>
          <cell r="G465" t="str">
            <v>364</v>
          </cell>
          <cell r="I465">
            <v>458569246.14619672</v>
          </cell>
        </row>
        <row r="466">
          <cell r="A466" t="str">
            <v>364WA</v>
          </cell>
          <cell r="B466" t="str">
            <v>364</v>
          </cell>
          <cell r="D466">
            <v>109538591.33865395</v>
          </cell>
          <cell r="F466" t="str">
            <v>364WA</v>
          </cell>
          <cell r="G466" t="str">
            <v>364</v>
          </cell>
          <cell r="I466">
            <v>109538591.33865395</v>
          </cell>
        </row>
        <row r="467">
          <cell r="A467" t="str">
            <v>364WYP</v>
          </cell>
          <cell r="B467" t="str">
            <v>364</v>
          </cell>
          <cell r="D467">
            <v>145465310.35312355</v>
          </cell>
          <cell r="F467" t="str">
            <v>364WYP</v>
          </cell>
          <cell r="G467" t="str">
            <v>364</v>
          </cell>
          <cell r="I467">
            <v>145465310.35312355</v>
          </cell>
        </row>
        <row r="468">
          <cell r="A468" t="str">
            <v>364WYU</v>
          </cell>
          <cell r="B468" t="str">
            <v>364</v>
          </cell>
          <cell r="D468">
            <v>15229080.308631273</v>
          </cell>
          <cell r="F468" t="str">
            <v>364WYU</v>
          </cell>
          <cell r="G468" t="str">
            <v>364</v>
          </cell>
          <cell r="I468">
            <v>15229080.308631273</v>
          </cell>
        </row>
        <row r="469">
          <cell r="A469" t="str">
            <v>365CA</v>
          </cell>
          <cell r="B469" t="str">
            <v>365</v>
          </cell>
          <cell r="D469">
            <v>31785134.41</v>
          </cell>
          <cell r="F469" t="str">
            <v>365CA</v>
          </cell>
          <cell r="G469" t="str">
            <v>365</v>
          </cell>
          <cell r="I469">
            <v>31785134.41</v>
          </cell>
        </row>
        <row r="470">
          <cell r="A470" t="str">
            <v>365ID</v>
          </cell>
          <cell r="B470" t="str">
            <v>365</v>
          </cell>
          <cell r="D470">
            <v>33199928.32</v>
          </cell>
          <cell r="F470" t="str">
            <v>365ID</v>
          </cell>
          <cell r="G470" t="str">
            <v>365</v>
          </cell>
          <cell r="I470">
            <v>33199928.32</v>
          </cell>
        </row>
        <row r="471">
          <cell r="A471" t="str">
            <v>365OR</v>
          </cell>
          <cell r="B471" t="str">
            <v>365</v>
          </cell>
          <cell r="D471">
            <v>219470234.49000001</v>
          </cell>
          <cell r="F471" t="str">
            <v>365OR</v>
          </cell>
          <cell r="G471" t="str">
            <v>365</v>
          </cell>
          <cell r="I471">
            <v>219470234.49000001</v>
          </cell>
        </row>
        <row r="472">
          <cell r="A472" t="str">
            <v>365UT</v>
          </cell>
          <cell r="B472" t="str">
            <v>365</v>
          </cell>
          <cell r="D472">
            <v>189408672.46000001</v>
          </cell>
          <cell r="F472" t="str">
            <v>365UT</v>
          </cell>
          <cell r="G472" t="str">
            <v>365</v>
          </cell>
          <cell r="I472">
            <v>189408672.46000001</v>
          </cell>
        </row>
        <row r="473">
          <cell r="A473" t="str">
            <v>365WA</v>
          </cell>
          <cell r="B473" t="str">
            <v>365</v>
          </cell>
          <cell r="D473">
            <v>55518961.509999998</v>
          </cell>
          <cell r="F473" t="str">
            <v>365WA</v>
          </cell>
          <cell r="G473" t="str">
            <v>365</v>
          </cell>
          <cell r="I473">
            <v>55518961.509999998</v>
          </cell>
        </row>
        <row r="474">
          <cell r="A474" t="str">
            <v>365WYP</v>
          </cell>
          <cell r="B474" t="str">
            <v>365</v>
          </cell>
          <cell r="D474">
            <v>77433579.530000001</v>
          </cell>
          <cell r="F474" t="str">
            <v>365WYP</v>
          </cell>
          <cell r="G474" t="str">
            <v>365</v>
          </cell>
          <cell r="I474">
            <v>77433579.530000001</v>
          </cell>
        </row>
        <row r="475">
          <cell r="A475" t="str">
            <v>365WYU</v>
          </cell>
          <cell r="B475" t="str">
            <v>365</v>
          </cell>
          <cell r="D475">
            <v>10465606.859999999</v>
          </cell>
          <cell r="F475" t="str">
            <v>365WYU</v>
          </cell>
          <cell r="G475" t="str">
            <v>365</v>
          </cell>
          <cell r="I475">
            <v>10465606.859999999</v>
          </cell>
        </row>
        <row r="476">
          <cell r="A476" t="str">
            <v>366CA</v>
          </cell>
          <cell r="B476" t="str">
            <v>366</v>
          </cell>
          <cell r="D476">
            <v>14917811.49</v>
          </cell>
          <cell r="F476" t="str">
            <v>366CA</v>
          </cell>
          <cell r="G476" t="str">
            <v>366</v>
          </cell>
          <cell r="I476">
            <v>14917811.49</v>
          </cell>
        </row>
        <row r="477">
          <cell r="A477" t="str">
            <v>366ID</v>
          </cell>
          <cell r="B477" t="str">
            <v>366</v>
          </cell>
          <cell r="D477">
            <v>7137490.6299999999</v>
          </cell>
          <cell r="F477" t="str">
            <v>366ID</v>
          </cell>
          <cell r="G477" t="str">
            <v>366</v>
          </cell>
          <cell r="I477">
            <v>7137490.6299999999</v>
          </cell>
        </row>
        <row r="478">
          <cell r="A478" t="str">
            <v>366OR</v>
          </cell>
          <cell r="B478" t="str">
            <v>366</v>
          </cell>
          <cell r="D478">
            <v>79438345.040000007</v>
          </cell>
          <cell r="F478" t="str">
            <v>366OR</v>
          </cell>
          <cell r="G478" t="str">
            <v>366</v>
          </cell>
          <cell r="I478">
            <v>79438345.040000007</v>
          </cell>
        </row>
        <row r="479">
          <cell r="A479" t="str">
            <v>366UT</v>
          </cell>
          <cell r="B479" t="str">
            <v>366</v>
          </cell>
          <cell r="D479">
            <v>147470112.93000001</v>
          </cell>
          <cell r="F479" t="str">
            <v>366UT</v>
          </cell>
          <cell r="G479" t="str">
            <v>366</v>
          </cell>
          <cell r="I479">
            <v>147470112.93000001</v>
          </cell>
        </row>
        <row r="480">
          <cell r="A480" t="str">
            <v>366WA</v>
          </cell>
          <cell r="B480" t="str">
            <v>366</v>
          </cell>
          <cell r="D480">
            <v>14585657.060000001</v>
          </cell>
          <cell r="F480" t="str">
            <v>366WA</v>
          </cell>
          <cell r="G480" t="str">
            <v>366</v>
          </cell>
          <cell r="I480">
            <v>14585657.060000001</v>
          </cell>
        </row>
        <row r="481">
          <cell r="A481" t="str">
            <v>366WYP</v>
          </cell>
          <cell r="B481" t="str">
            <v>366</v>
          </cell>
          <cell r="D481">
            <v>11051988.57</v>
          </cell>
          <cell r="F481" t="str">
            <v>366WYP</v>
          </cell>
          <cell r="G481" t="str">
            <v>366</v>
          </cell>
          <cell r="I481">
            <v>11051988.57</v>
          </cell>
        </row>
        <row r="482">
          <cell r="A482" t="str">
            <v>366WYU</v>
          </cell>
          <cell r="B482" t="str">
            <v>366</v>
          </cell>
          <cell r="D482">
            <v>3598256.31</v>
          </cell>
          <cell r="F482" t="str">
            <v>366WYU</v>
          </cell>
          <cell r="G482" t="str">
            <v>366</v>
          </cell>
          <cell r="I482">
            <v>3598256.31</v>
          </cell>
        </row>
        <row r="483">
          <cell r="A483" t="str">
            <v>367CA</v>
          </cell>
          <cell r="B483" t="str">
            <v>367</v>
          </cell>
          <cell r="D483">
            <v>16393524.92</v>
          </cell>
          <cell r="F483" t="str">
            <v>367CA</v>
          </cell>
          <cell r="G483" t="str">
            <v>367</v>
          </cell>
          <cell r="I483">
            <v>16393524.92</v>
          </cell>
        </row>
        <row r="484">
          <cell r="A484" t="str">
            <v>367ID</v>
          </cell>
          <cell r="B484" t="str">
            <v>367</v>
          </cell>
          <cell r="D484">
            <v>23193959.609999999</v>
          </cell>
          <cell r="F484" t="str">
            <v>367ID</v>
          </cell>
          <cell r="G484" t="str">
            <v>367</v>
          </cell>
          <cell r="I484">
            <v>23193959.609999999</v>
          </cell>
        </row>
        <row r="485">
          <cell r="A485" t="str">
            <v>367OR</v>
          </cell>
          <cell r="B485" t="str">
            <v>367</v>
          </cell>
          <cell r="D485">
            <v>144271827.11000001</v>
          </cell>
          <cell r="F485" t="str">
            <v>367OR</v>
          </cell>
          <cell r="G485" t="str">
            <v>367</v>
          </cell>
          <cell r="I485">
            <v>144271827.11000001</v>
          </cell>
        </row>
        <row r="486">
          <cell r="A486" t="str">
            <v>367UT</v>
          </cell>
          <cell r="B486" t="str">
            <v>367</v>
          </cell>
          <cell r="D486">
            <v>426168354.31999999</v>
          </cell>
          <cell r="F486" t="str">
            <v>367UT</v>
          </cell>
          <cell r="G486" t="str">
            <v>367</v>
          </cell>
          <cell r="I486">
            <v>426168354.31999999</v>
          </cell>
        </row>
        <row r="487">
          <cell r="A487" t="str">
            <v>367WA</v>
          </cell>
          <cell r="B487" t="str">
            <v>367</v>
          </cell>
          <cell r="D487">
            <v>19451517.030000001</v>
          </cell>
          <cell r="F487" t="str">
            <v>367WA</v>
          </cell>
          <cell r="G487" t="str">
            <v>367</v>
          </cell>
          <cell r="I487">
            <v>19451517.030000001</v>
          </cell>
        </row>
        <row r="488">
          <cell r="A488" t="str">
            <v>367WYP</v>
          </cell>
          <cell r="B488" t="str">
            <v>367</v>
          </cell>
          <cell r="D488">
            <v>27460289.199999999</v>
          </cell>
          <cell r="F488" t="str">
            <v>367WYP</v>
          </cell>
          <cell r="G488" t="str">
            <v>367</v>
          </cell>
          <cell r="I488">
            <v>27460289.199999999</v>
          </cell>
        </row>
        <row r="489">
          <cell r="A489" t="str">
            <v>367WYU</v>
          </cell>
          <cell r="B489" t="str">
            <v>367</v>
          </cell>
          <cell r="D489">
            <v>15670342.1</v>
          </cell>
          <cell r="F489" t="str">
            <v>367WYU</v>
          </cell>
          <cell r="G489" t="str">
            <v>367</v>
          </cell>
          <cell r="I489">
            <v>15670342.1</v>
          </cell>
        </row>
        <row r="490">
          <cell r="A490" t="str">
            <v>368CA</v>
          </cell>
          <cell r="B490" t="str">
            <v>368</v>
          </cell>
          <cell r="D490">
            <v>44506228.310000002</v>
          </cell>
          <cell r="F490" t="str">
            <v>368CA</v>
          </cell>
          <cell r="G490" t="str">
            <v>368</v>
          </cell>
          <cell r="I490">
            <v>44506228.310000002</v>
          </cell>
        </row>
        <row r="491">
          <cell r="A491" t="str">
            <v>368ID</v>
          </cell>
          <cell r="B491" t="str">
            <v>368</v>
          </cell>
          <cell r="D491">
            <v>63512115.140000001</v>
          </cell>
          <cell r="F491" t="str">
            <v>368ID</v>
          </cell>
          <cell r="G491" t="str">
            <v>368</v>
          </cell>
          <cell r="I491">
            <v>63512115.140000001</v>
          </cell>
        </row>
        <row r="492">
          <cell r="A492" t="str">
            <v>368OR</v>
          </cell>
          <cell r="B492" t="str">
            <v>368</v>
          </cell>
          <cell r="D492">
            <v>364484261.67000002</v>
          </cell>
          <cell r="F492" t="str">
            <v>368OR</v>
          </cell>
          <cell r="G492" t="str">
            <v>368</v>
          </cell>
          <cell r="I492">
            <v>364484261.67000002</v>
          </cell>
        </row>
        <row r="493">
          <cell r="A493" t="str">
            <v>368UT</v>
          </cell>
          <cell r="B493" t="str">
            <v>368</v>
          </cell>
          <cell r="D493">
            <v>370913897.55000001</v>
          </cell>
          <cell r="F493" t="str">
            <v>368UT</v>
          </cell>
          <cell r="G493" t="str">
            <v>368</v>
          </cell>
          <cell r="I493">
            <v>370913897.55000001</v>
          </cell>
        </row>
        <row r="494">
          <cell r="A494" t="str">
            <v>368WA</v>
          </cell>
          <cell r="B494" t="str">
            <v>368</v>
          </cell>
          <cell r="D494">
            <v>89292191.739999995</v>
          </cell>
          <cell r="F494" t="str">
            <v>368WA</v>
          </cell>
          <cell r="G494" t="str">
            <v>368</v>
          </cell>
          <cell r="I494">
            <v>89292191.739999995</v>
          </cell>
        </row>
        <row r="495">
          <cell r="A495" t="str">
            <v>368WYP</v>
          </cell>
          <cell r="B495" t="str">
            <v>368</v>
          </cell>
          <cell r="D495">
            <v>70024353.609999999</v>
          </cell>
          <cell r="F495" t="str">
            <v>368WYP</v>
          </cell>
          <cell r="G495" t="str">
            <v>368</v>
          </cell>
          <cell r="I495">
            <v>70024353.609999999</v>
          </cell>
        </row>
        <row r="496">
          <cell r="A496" t="str">
            <v>368WYU</v>
          </cell>
          <cell r="B496" t="str">
            <v>368</v>
          </cell>
          <cell r="D496">
            <v>11408928.74</v>
          </cell>
          <cell r="F496" t="str">
            <v>368WYU</v>
          </cell>
          <cell r="G496" t="str">
            <v>368</v>
          </cell>
          <cell r="I496">
            <v>11408928.74</v>
          </cell>
        </row>
        <row r="497">
          <cell r="A497" t="str">
            <v>369CA</v>
          </cell>
          <cell r="B497" t="str">
            <v>369</v>
          </cell>
          <cell r="D497">
            <v>21553108.199999999</v>
          </cell>
          <cell r="F497" t="str">
            <v>369CA</v>
          </cell>
          <cell r="G497" t="str">
            <v>369</v>
          </cell>
          <cell r="I497">
            <v>21553108.199999999</v>
          </cell>
        </row>
        <row r="498">
          <cell r="A498" t="str">
            <v>369ID</v>
          </cell>
          <cell r="B498" t="str">
            <v>369</v>
          </cell>
          <cell r="D498">
            <v>26576634.219999999</v>
          </cell>
          <cell r="F498" t="str">
            <v>369ID</v>
          </cell>
          <cell r="G498" t="str">
            <v>369</v>
          </cell>
          <cell r="I498">
            <v>26576634.219999999</v>
          </cell>
        </row>
        <row r="499">
          <cell r="A499" t="str">
            <v>369OR</v>
          </cell>
          <cell r="B499" t="str">
            <v>369</v>
          </cell>
          <cell r="D499">
            <v>205647718.59999999</v>
          </cell>
          <cell r="F499" t="str">
            <v>369OR</v>
          </cell>
          <cell r="G499" t="str">
            <v>369</v>
          </cell>
          <cell r="I499">
            <v>205647718.59999999</v>
          </cell>
        </row>
        <row r="500">
          <cell r="A500" t="str">
            <v>369UT</v>
          </cell>
          <cell r="B500" t="str">
            <v>369</v>
          </cell>
          <cell r="D500">
            <v>194726412.47999999</v>
          </cell>
          <cell r="F500" t="str">
            <v>369UT</v>
          </cell>
          <cell r="G500" t="str">
            <v>369</v>
          </cell>
          <cell r="I500">
            <v>194726412.47999999</v>
          </cell>
        </row>
        <row r="501">
          <cell r="A501" t="str">
            <v>369WA</v>
          </cell>
          <cell r="B501" t="str">
            <v>369</v>
          </cell>
          <cell r="D501">
            <v>45036420.479999997</v>
          </cell>
          <cell r="F501" t="str">
            <v>369WA</v>
          </cell>
          <cell r="G501" t="str">
            <v>369</v>
          </cell>
          <cell r="I501">
            <v>45036420.479999997</v>
          </cell>
        </row>
        <row r="502">
          <cell r="A502" t="str">
            <v>369WYP</v>
          </cell>
          <cell r="B502" t="str">
            <v>369</v>
          </cell>
          <cell r="D502">
            <v>33268749.260000002</v>
          </cell>
          <cell r="F502" t="str">
            <v>369WYP</v>
          </cell>
          <cell r="G502" t="str">
            <v>369</v>
          </cell>
          <cell r="I502">
            <v>33268749.260000002</v>
          </cell>
        </row>
        <row r="503">
          <cell r="A503" t="str">
            <v>369WYU</v>
          </cell>
          <cell r="B503" t="str">
            <v>369</v>
          </cell>
          <cell r="D503">
            <v>8134480.2300000004</v>
          </cell>
          <cell r="F503" t="str">
            <v>369WYU</v>
          </cell>
          <cell r="G503" t="str">
            <v>369</v>
          </cell>
          <cell r="I503">
            <v>8134480.2300000004</v>
          </cell>
        </row>
        <row r="504">
          <cell r="A504" t="str">
            <v>370CA</v>
          </cell>
          <cell r="B504" t="str">
            <v>370</v>
          </cell>
          <cell r="D504">
            <v>3939119.26</v>
          </cell>
          <cell r="F504" t="str">
            <v>370CA</v>
          </cell>
          <cell r="G504" t="str">
            <v>370</v>
          </cell>
          <cell r="I504">
            <v>3939119.26</v>
          </cell>
        </row>
        <row r="505">
          <cell r="A505" t="str">
            <v>370ID</v>
          </cell>
          <cell r="B505" t="str">
            <v>370</v>
          </cell>
          <cell r="D505">
            <v>13899680.15</v>
          </cell>
          <cell r="F505" t="str">
            <v>370ID</v>
          </cell>
          <cell r="G505" t="str">
            <v>370</v>
          </cell>
          <cell r="I505">
            <v>13899680.15</v>
          </cell>
        </row>
        <row r="506">
          <cell r="A506" t="str">
            <v>370OR</v>
          </cell>
          <cell r="B506" t="str">
            <v>370</v>
          </cell>
          <cell r="D506">
            <v>60037965.439999998</v>
          </cell>
          <cell r="F506" t="str">
            <v>370OR</v>
          </cell>
          <cell r="G506" t="str">
            <v>370</v>
          </cell>
          <cell r="I506">
            <v>60037965.439999998</v>
          </cell>
        </row>
        <row r="507">
          <cell r="A507" t="str">
            <v>370UT</v>
          </cell>
          <cell r="B507" t="str">
            <v>370</v>
          </cell>
          <cell r="D507">
            <v>80051986.200000003</v>
          </cell>
          <cell r="F507" t="str">
            <v>370UT</v>
          </cell>
          <cell r="G507" t="str">
            <v>370</v>
          </cell>
          <cell r="I507">
            <v>80051986.200000003</v>
          </cell>
        </row>
        <row r="508">
          <cell r="A508" t="str">
            <v>370WA</v>
          </cell>
          <cell r="B508" t="str">
            <v>370</v>
          </cell>
          <cell r="D508">
            <v>13845824.619999999</v>
          </cell>
          <cell r="F508" t="str">
            <v>370WA</v>
          </cell>
          <cell r="G508" t="str">
            <v>370</v>
          </cell>
          <cell r="I508">
            <v>13845824.619999999</v>
          </cell>
        </row>
        <row r="509">
          <cell r="A509" t="str">
            <v>370WYP</v>
          </cell>
          <cell r="B509" t="str">
            <v>370</v>
          </cell>
          <cell r="D509">
            <v>12678086.49</v>
          </cell>
          <cell r="F509" t="str">
            <v>370WYP</v>
          </cell>
          <cell r="G509" t="str">
            <v>370</v>
          </cell>
          <cell r="I509">
            <v>12678086.49</v>
          </cell>
        </row>
        <row r="510">
          <cell r="A510" t="str">
            <v>370WYU</v>
          </cell>
          <cell r="B510" t="str">
            <v>370</v>
          </cell>
          <cell r="D510">
            <v>2890065.14</v>
          </cell>
          <cell r="F510" t="str">
            <v>370WYU</v>
          </cell>
          <cell r="G510" t="str">
            <v>370</v>
          </cell>
          <cell r="I510">
            <v>2890065.14</v>
          </cell>
        </row>
        <row r="511">
          <cell r="A511" t="str">
            <v>371CA</v>
          </cell>
          <cell r="B511" t="str">
            <v>371</v>
          </cell>
          <cell r="D511">
            <v>270707.40999999997</v>
          </cell>
          <cell r="F511" t="str">
            <v>371CA</v>
          </cell>
          <cell r="G511" t="str">
            <v>371</v>
          </cell>
          <cell r="I511">
            <v>270707.40999999997</v>
          </cell>
        </row>
        <row r="512">
          <cell r="A512" t="str">
            <v>371ID</v>
          </cell>
          <cell r="B512" t="str">
            <v>371</v>
          </cell>
          <cell r="D512">
            <v>164853.82</v>
          </cell>
          <cell r="F512" t="str">
            <v>371ID</v>
          </cell>
          <cell r="G512" t="str">
            <v>371</v>
          </cell>
          <cell r="I512">
            <v>164853.82</v>
          </cell>
        </row>
        <row r="513">
          <cell r="A513" t="str">
            <v>371OR</v>
          </cell>
          <cell r="B513" t="str">
            <v>371</v>
          </cell>
          <cell r="D513">
            <v>2431995.2200000002</v>
          </cell>
          <cell r="F513" t="str">
            <v>371OR</v>
          </cell>
          <cell r="G513" t="str">
            <v>371</v>
          </cell>
          <cell r="I513">
            <v>2431995.2200000002</v>
          </cell>
        </row>
        <row r="514">
          <cell r="A514" t="str">
            <v>371UT</v>
          </cell>
          <cell r="B514" t="str">
            <v>371</v>
          </cell>
          <cell r="D514">
            <v>4517120.53</v>
          </cell>
          <cell r="F514" t="str">
            <v>371UT</v>
          </cell>
          <cell r="G514" t="str">
            <v>371</v>
          </cell>
          <cell r="I514">
            <v>4517120.53</v>
          </cell>
        </row>
        <row r="515">
          <cell r="A515" t="str">
            <v>371WA</v>
          </cell>
          <cell r="B515" t="str">
            <v>371</v>
          </cell>
          <cell r="D515">
            <v>526808.76</v>
          </cell>
          <cell r="F515" t="str">
            <v>371WA</v>
          </cell>
          <cell r="G515" t="str">
            <v>371</v>
          </cell>
          <cell r="I515">
            <v>526808.76</v>
          </cell>
        </row>
        <row r="516">
          <cell r="A516" t="str">
            <v>371WYP</v>
          </cell>
          <cell r="B516" t="str">
            <v>371</v>
          </cell>
          <cell r="D516">
            <v>761902.9</v>
          </cell>
          <cell r="F516" t="str">
            <v>371WYP</v>
          </cell>
          <cell r="G516" t="str">
            <v>371</v>
          </cell>
          <cell r="I516">
            <v>761902.9</v>
          </cell>
        </row>
        <row r="517">
          <cell r="A517" t="str">
            <v>371WYU</v>
          </cell>
          <cell r="B517" t="str">
            <v>371</v>
          </cell>
          <cell r="D517">
            <v>140460.43</v>
          </cell>
          <cell r="F517" t="str">
            <v>371WYU</v>
          </cell>
          <cell r="G517" t="str">
            <v>371</v>
          </cell>
          <cell r="I517">
            <v>140460.43</v>
          </cell>
        </row>
        <row r="518">
          <cell r="A518" t="str">
            <v>373CA</v>
          </cell>
          <cell r="B518" t="str">
            <v>373</v>
          </cell>
          <cell r="D518">
            <v>659639.72</v>
          </cell>
          <cell r="F518" t="str">
            <v>373CA</v>
          </cell>
          <cell r="G518" t="str">
            <v>373</v>
          </cell>
          <cell r="I518">
            <v>659639.72</v>
          </cell>
        </row>
        <row r="519">
          <cell r="A519" t="str">
            <v>373ID</v>
          </cell>
          <cell r="B519" t="str">
            <v>373</v>
          </cell>
          <cell r="D519">
            <v>598233.93000000005</v>
          </cell>
          <cell r="F519" t="str">
            <v>373ID</v>
          </cell>
          <cell r="G519" t="str">
            <v>373</v>
          </cell>
          <cell r="I519">
            <v>598233.93000000005</v>
          </cell>
        </row>
        <row r="520">
          <cell r="A520" t="str">
            <v>373OR</v>
          </cell>
          <cell r="B520" t="str">
            <v>373</v>
          </cell>
          <cell r="D520">
            <v>21350152.449999999</v>
          </cell>
          <cell r="F520" t="str">
            <v>373OR</v>
          </cell>
          <cell r="G520" t="str">
            <v>373</v>
          </cell>
          <cell r="I520">
            <v>21350152.449999999</v>
          </cell>
        </row>
        <row r="521">
          <cell r="A521" t="str">
            <v>373UT</v>
          </cell>
          <cell r="B521" t="str">
            <v>373</v>
          </cell>
          <cell r="D521">
            <v>26226122.129999999</v>
          </cell>
          <cell r="F521" t="str">
            <v>373UT</v>
          </cell>
          <cell r="G521" t="str">
            <v>373</v>
          </cell>
          <cell r="I521">
            <v>26226122.129999999</v>
          </cell>
        </row>
        <row r="522">
          <cell r="A522" t="str">
            <v>373WA</v>
          </cell>
          <cell r="B522" t="str">
            <v>373</v>
          </cell>
          <cell r="D522">
            <v>3740744.89</v>
          </cell>
          <cell r="F522" t="str">
            <v>373WA</v>
          </cell>
          <cell r="G522" t="str">
            <v>373</v>
          </cell>
          <cell r="I522">
            <v>3740744.89</v>
          </cell>
        </row>
        <row r="523">
          <cell r="A523" t="str">
            <v>373WYP</v>
          </cell>
          <cell r="B523" t="str">
            <v>373</v>
          </cell>
          <cell r="D523">
            <v>6768660.9900000002</v>
          </cell>
          <cell r="F523" t="str">
            <v>373WYP</v>
          </cell>
          <cell r="G523" t="str">
            <v>373</v>
          </cell>
          <cell r="I523">
            <v>6768660.9900000002</v>
          </cell>
        </row>
        <row r="524">
          <cell r="A524" t="str">
            <v>373WYU</v>
          </cell>
          <cell r="B524" t="str">
            <v>373</v>
          </cell>
          <cell r="D524">
            <v>2152583.84</v>
          </cell>
          <cell r="F524" t="str">
            <v>373WYU</v>
          </cell>
          <cell r="G524" t="str">
            <v>373</v>
          </cell>
          <cell r="I524">
            <v>2152583.84</v>
          </cell>
        </row>
        <row r="525">
          <cell r="A525" t="str">
            <v>389CA</v>
          </cell>
          <cell r="B525" t="str">
            <v>389</v>
          </cell>
          <cell r="D525">
            <v>217568.45</v>
          </cell>
          <cell r="F525" t="str">
            <v>389CA</v>
          </cell>
          <cell r="G525" t="str">
            <v>389</v>
          </cell>
          <cell r="I525">
            <v>217568.45</v>
          </cell>
        </row>
        <row r="526">
          <cell r="A526" t="str">
            <v>389CN</v>
          </cell>
          <cell r="B526" t="str">
            <v>389</v>
          </cell>
          <cell r="D526">
            <v>1128505.79</v>
          </cell>
          <cell r="F526" t="str">
            <v>389CN</v>
          </cell>
          <cell r="G526" t="str">
            <v>389</v>
          </cell>
          <cell r="I526">
            <v>1128505.79</v>
          </cell>
        </row>
        <row r="527">
          <cell r="A527" t="str">
            <v>389DGU</v>
          </cell>
          <cell r="B527" t="str">
            <v>389</v>
          </cell>
          <cell r="D527">
            <v>332.32</v>
          </cell>
          <cell r="F527" t="str">
            <v>389DGU</v>
          </cell>
          <cell r="G527" t="str">
            <v>389</v>
          </cell>
          <cell r="I527">
            <v>332.32</v>
          </cell>
        </row>
        <row r="528">
          <cell r="A528" t="str">
            <v>389ID</v>
          </cell>
          <cell r="B528" t="str">
            <v>389</v>
          </cell>
          <cell r="D528">
            <v>197638.82</v>
          </cell>
          <cell r="F528" t="str">
            <v>389ID</v>
          </cell>
          <cell r="G528" t="str">
            <v>389</v>
          </cell>
          <cell r="I528">
            <v>197638.82</v>
          </cell>
        </row>
        <row r="529">
          <cell r="A529" t="str">
            <v>389OR</v>
          </cell>
          <cell r="B529" t="str">
            <v>389</v>
          </cell>
          <cell r="D529">
            <v>3046461.57</v>
          </cell>
          <cell r="F529" t="str">
            <v>389OR</v>
          </cell>
          <cell r="G529" t="str">
            <v>389</v>
          </cell>
          <cell r="I529">
            <v>3046461.57</v>
          </cell>
        </row>
        <row r="530">
          <cell r="A530" t="str">
            <v>389SG</v>
          </cell>
          <cell r="B530" t="str">
            <v>389</v>
          </cell>
          <cell r="D530">
            <v>1227.55</v>
          </cell>
          <cell r="F530" t="str">
            <v>389SG</v>
          </cell>
          <cell r="G530" t="str">
            <v>389</v>
          </cell>
          <cell r="I530">
            <v>1227.55</v>
          </cell>
        </row>
        <row r="531">
          <cell r="A531" t="str">
            <v>389SO</v>
          </cell>
          <cell r="B531" t="str">
            <v>389</v>
          </cell>
          <cell r="D531">
            <v>5598054.8600000003</v>
          </cell>
          <cell r="F531" t="str">
            <v>389SO</v>
          </cell>
          <cell r="G531" t="str">
            <v>389</v>
          </cell>
          <cell r="I531">
            <v>5598054.8600000003</v>
          </cell>
        </row>
        <row r="532">
          <cell r="A532" t="str">
            <v>389UT</v>
          </cell>
          <cell r="B532" t="str">
            <v>389</v>
          </cell>
          <cell r="D532">
            <v>3912172.9</v>
          </cell>
          <cell r="F532" t="str">
            <v>389UT</v>
          </cell>
          <cell r="G532" t="str">
            <v>389</v>
          </cell>
          <cell r="I532">
            <v>3912172.9</v>
          </cell>
        </row>
        <row r="533">
          <cell r="A533" t="str">
            <v>389WA</v>
          </cell>
          <cell r="B533" t="str">
            <v>389</v>
          </cell>
          <cell r="D533">
            <v>1098826.3500000001</v>
          </cell>
          <cell r="F533" t="str">
            <v>389WA</v>
          </cell>
          <cell r="G533" t="str">
            <v>389</v>
          </cell>
          <cell r="I533">
            <v>1098826.3500000001</v>
          </cell>
        </row>
        <row r="534">
          <cell r="A534" t="str">
            <v>389WYP</v>
          </cell>
          <cell r="B534" t="str">
            <v>389</v>
          </cell>
          <cell r="D534">
            <v>365107.63</v>
          </cell>
          <cell r="F534" t="str">
            <v>389WYP</v>
          </cell>
          <cell r="G534" t="str">
            <v>389</v>
          </cell>
          <cell r="I534">
            <v>365107.63</v>
          </cell>
        </row>
        <row r="535">
          <cell r="A535" t="str">
            <v>389WYU</v>
          </cell>
          <cell r="B535" t="str">
            <v>389</v>
          </cell>
          <cell r="D535">
            <v>528370.06999999995</v>
          </cell>
          <cell r="F535" t="str">
            <v>389WYU</v>
          </cell>
          <cell r="G535" t="str">
            <v>389</v>
          </cell>
          <cell r="I535">
            <v>528370.06999999995</v>
          </cell>
        </row>
        <row r="536">
          <cell r="A536" t="str">
            <v>390CA</v>
          </cell>
          <cell r="B536" t="str">
            <v>390</v>
          </cell>
          <cell r="D536">
            <v>2806708.79</v>
          </cell>
          <cell r="F536" t="str">
            <v>390CA</v>
          </cell>
          <cell r="G536" t="str">
            <v>390</v>
          </cell>
          <cell r="I536">
            <v>2806708.79</v>
          </cell>
        </row>
        <row r="537">
          <cell r="A537" t="str">
            <v>390CN</v>
          </cell>
          <cell r="B537" t="str">
            <v>390</v>
          </cell>
          <cell r="D537">
            <v>12129443.380000001</v>
          </cell>
          <cell r="F537" t="str">
            <v>390CN</v>
          </cell>
          <cell r="G537" t="str">
            <v>390</v>
          </cell>
          <cell r="I537">
            <v>12129443.380000001</v>
          </cell>
        </row>
        <row r="538">
          <cell r="A538" t="str">
            <v>390DGP</v>
          </cell>
          <cell r="B538" t="str">
            <v>390</v>
          </cell>
          <cell r="D538">
            <v>358127.47</v>
          </cell>
          <cell r="F538" t="str">
            <v>390DGP</v>
          </cell>
          <cell r="G538" t="str">
            <v>390</v>
          </cell>
          <cell r="I538">
            <v>358127.47</v>
          </cell>
        </row>
        <row r="539">
          <cell r="A539" t="str">
            <v>390DGU</v>
          </cell>
          <cell r="B539" t="str">
            <v>390</v>
          </cell>
          <cell r="D539">
            <v>1573572.34</v>
          </cell>
          <cell r="F539" t="str">
            <v>390DGU</v>
          </cell>
          <cell r="G539" t="str">
            <v>390</v>
          </cell>
          <cell r="I539">
            <v>1573572.34</v>
          </cell>
        </row>
        <row r="540">
          <cell r="A540" t="str">
            <v>390ID</v>
          </cell>
          <cell r="B540" t="str">
            <v>390</v>
          </cell>
          <cell r="D540">
            <v>9659972.2300000004</v>
          </cell>
          <cell r="F540" t="str">
            <v>390ID</v>
          </cell>
          <cell r="G540" t="str">
            <v>390</v>
          </cell>
          <cell r="I540">
            <v>9659972.2300000004</v>
          </cell>
        </row>
        <row r="541">
          <cell r="A541" t="str">
            <v>390OR</v>
          </cell>
          <cell r="B541" t="str">
            <v>390</v>
          </cell>
          <cell r="D541">
            <v>33638127.850000001</v>
          </cell>
          <cell r="F541" t="str">
            <v>390OR</v>
          </cell>
          <cell r="G541" t="str">
            <v>390</v>
          </cell>
          <cell r="I541">
            <v>33638127.850000001</v>
          </cell>
        </row>
        <row r="542">
          <cell r="A542" t="str">
            <v>390SG</v>
          </cell>
          <cell r="B542" t="str">
            <v>390</v>
          </cell>
          <cell r="D542">
            <v>3923901.97</v>
          </cell>
          <cell r="F542" t="str">
            <v>390SG</v>
          </cell>
          <cell r="G542" t="str">
            <v>390</v>
          </cell>
          <cell r="I542">
            <v>3923901.97</v>
          </cell>
        </row>
        <row r="543">
          <cell r="A543" t="str">
            <v>390SO</v>
          </cell>
          <cell r="B543" t="str">
            <v>390</v>
          </cell>
          <cell r="D543">
            <v>101392050.22</v>
          </cell>
          <cell r="F543" t="str">
            <v>390SO</v>
          </cell>
          <cell r="G543" t="str">
            <v>390</v>
          </cell>
          <cell r="I543">
            <v>101392050.22</v>
          </cell>
        </row>
        <row r="544">
          <cell r="A544" t="str">
            <v>390UT</v>
          </cell>
          <cell r="B544" t="str">
            <v>390</v>
          </cell>
          <cell r="D544">
            <v>36639635.68</v>
          </cell>
          <cell r="F544" t="str">
            <v>390UT</v>
          </cell>
          <cell r="G544" t="str">
            <v>390</v>
          </cell>
          <cell r="I544">
            <v>36639635.68</v>
          </cell>
        </row>
        <row r="545">
          <cell r="A545" t="str">
            <v>390WA</v>
          </cell>
          <cell r="B545" t="str">
            <v>390</v>
          </cell>
          <cell r="D545">
            <v>13352427.57</v>
          </cell>
          <cell r="F545" t="str">
            <v>390WA</v>
          </cell>
          <cell r="G545" t="str">
            <v>390</v>
          </cell>
          <cell r="I545">
            <v>13352427.57</v>
          </cell>
        </row>
        <row r="546">
          <cell r="A546" t="str">
            <v>390WYP</v>
          </cell>
          <cell r="B546" t="str">
            <v>390</v>
          </cell>
          <cell r="D546">
            <v>11610521.699999999</v>
          </cell>
          <cell r="F546" t="str">
            <v>390WYP</v>
          </cell>
          <cell r="G546" t="str">
            <v>390</v>
          </cell>
          <cell r="I546">
            <v>11610521.699999999</v>
          </cell>
        </row>
        <row r="547">
          <cell r="A547" t="str">
            <v>390WYU</v>
          </cell>
          <cell r="B547" t="str">
            <v>390</v>
          </cell>
          <cell r="D547">
            <v>2353773.84</v>
          </cell>
          <cell r="F547" t="str">
            <v>390WYU</v>
          </cell>
          <cell r="G547" t="str">
            <v>390</v>
          </cell>
          <cell r="I547">
            <v>2353773.84</v>
          </cell>
        </row>
        <row r="548">
          <cell r="A548" t="str">
            <v>391CA</v>
          </cell>
          <cell r="B548" t="str">
            <v>391</v>
          </cell>
          <cell r="D548">
            <v>296681.62</v>
          </cell>
          <cell r="F548" t="str">
            <v>391CA</v>
          </cell>
          <cell r="G548" t="str">
            <v>391</v>
          </cell>
          <cell r="I548">
            <v>296681.62</v>
          </cell>
        </row>
        <row r="549">
          <cell r="A549" t="str">
            <v>391CN</v>
          </cell>
          <cell r="B549" t="str">
            <v>391</v>
          </cell>
          <cell r="D549">
            <v>8262759.8799999999</v>
          </cell>
          <cell r="F549" t="str">
            <v>391CN</v>
          </cell>
          <cell r="G549" t="str">
            <v>391</v>
          </cell>
          <cell r="I549">
            <v>8262759.8799999999</v>
          </cell>
        </row>
        <row r="550">
          <cell r="A550" t="str">
            <v>391DGP</v>
          </cell>
          <cell r="B550" t="str">
            <v>391</v>
          </cell>
          <cell r="D550">
            <v>15878.62</v>
          </cell>
          <cell r="F550" t="str">
            <v>391DGP</v>
          </cell>
          <cell r="G550" t="str">
            <v>391</v>
          </cell>
          <cell r="I550">
            <v>15878.62</v>
          </cell>
        </row>
        <row r="551">
          <cell r="A551" t="str">
            <v>391DGU</v>
          </cell>
          <cell r="B551" t="str">
            <v>391</v>
          </cell>
          <cell r="D551">
            <v>22267.51</v>
          </cell>
          <cell r="F551" t="str">
            <v>391DGU</v>
          </cell>
          <cell r="G551" t="str">
            <v>391</v>
          </cell>
          <cell r="I551">
            <v>22267.51</v>
          </cell>
        </row>
        <row r="552">
          <cell r="A552" t="str">
            <v>391ID</v>
          </cell>
          <cell r="B552" t="str">
            <v>391</v>
          </cell>
          <cell r="D552">
            <v>959497.01</v>
          </cell>
          <cell r="F552" t="str">
            <v>391ID</v>
          </cell>
          <cell r="G552" t="str">
            <v>391</v>
          </cell>
          <cell r="I552">
            <v>959497.01</v>
          </cell>
        </row>
        <row r="553">
          <cell r="A553" t="str">
            <v>391OR</v>
          </cell>
          <cell r="B553" t="str">
            <v>391</v>
          </cell>
          <cell r="D553">
            <v>4819188.33</v>
          </cell>
          <cell r="F553" t="str">
            <v>391OR</v>
          </cell>
          <cell r="G553" t="str">
            <v>391</v>
          </cell>
          <cell r="I553">
            <v>4819188.33</v>
          </cell>
        </row>
        <row r="554">
          <cell r="A554" t="str">
            <v>391SE</v>
          </cell>
          <cell r="B554" t="str">
            <v>391</v>
          </cell>
          <cell r="D554">
            <v>111674.93</v>
          </cell>
          <cell r="F554" t="str">
            <v>391SE</v>
          </cell>
          <cell r="G554" t="str">
            <v>391</v>
          </cell>
          <cell r="I554">
            <v>111674.93</v>
          </cell>
        </row>
        <row r="555">
          <cell r="A555" t="str">
            <v>391SG</v>
          </cell>
          <cell r="B555" t="str">
            <v>391</v>
          </cell>
          <cell r="D555">
            <v>4661186.4400000004</v>
          </cell>
          <cell r="F555" t="str">
            <v>391SG</v>
          </cell>
          <cell r="G555" t="str">
            <v>391</v>
          </cell>
          <cell r="I555">
            <v>4661186.4400000004</v>
          </cell>
        </row>
        <row r="556">
          <cell r="A556" t="str">
            <v>391SO</v>
          </cell>
          <cell r="B556" t="str">
            <v>391</v>
          </cell>
          <cell r="D556">
            <v>61775600.640000001</v>
          </cell>
          <cell r="F556" t="str">
            <v>391SO</v>
          </cell>
          <cell r="G556" t="str">
            <v>391</v>
          </cell>
          <cell r="I556">
            <v>61775600.640000001</v>
          </cell>
        </row>
        <row r="557">
          <cell r="A557" t="str">
            <v>391SSGCH</v>
          </cell>
          <cell r="B557" t="str">
            <v>391</v>
          </cell>
          <cell r="D557">
            <v>74351.23</v>
          </cell>
          <cell r="F557" t="str">
            <v>391SSGCH</v>
          </cell>
          <cell r="G557" t="str">
            <v>391</v>
          </cell>
          <cell r="I557">
            <v>74351.23</v>
          </cell>
        </row>
        <row r="558">
          <cell r="A558" t="str">
            <v>391UT</v>
          </cell>
          <cell r="B558" t="str">
            <v>391</v>
          </cell>
          <cell r="D558">
            <v>3257958.51</v>
          </cell>
          <cell r="F558" t="str">
            <v>391UT</v>
          </cell>
          <cell r="G558" t="str">
            <v>391</v>
          </cell>
          <cell r="I558">
            <v>3257958.51</v>
          </cell>
        </row>
        <row r="559">
          <cell r="A559" t="str">
            <v>391WA</v>
          </cell>
          <cell r="B559" t="str">
            <v>391</v>
          </cell>
          <cell r="D559">
            <v>1494077.56</v>
          </cell>
          <cell r="F559" t="str">
            <v>391WA</v>
          </cell>
          <cell r="G559" t="str">
            <v>391</v>
          </cell>
          <cell r="I559">
            <v>1494077.56</v>
          </cell>
        </row>
        <row r="560">
          <cell r="A560" t="str">
            <v>391WYP</v>
          </cell>
          <cell r="B560" t="str">
            <v>391</v>
          </cell>
          <cell r="D560">
            <v>3103414.55</v>
          </cell>
          <cell r="F560" t="str">
            <v>391WYP</v>
          </cell>
          <cell r="G560" t="str">
            <v>391</v>
          </cell>
          <cell r="I560">
            <v>3103414.55</v>
          </cell>
        </row>
        <row r="561">
          <cell r="A561" t="str">
            <v>391WYU</v>
          </cell>
          <cell r="B561" t="str">
            <v>391</v>
          </cell>
          <cell r="D561">
            <v>187477.93</v>
          </cell>
          <cell r="F561" t="str">
            <v>391WYU</v>
          </cell>
          <cell r="G561" t="str">
            <v>391</v>
          </cell>
          <cell r="I561">
            <v>187477.93</v>
          </cell>
        </row>
        <row r="562">
          <cell r="A562" t="str">
            <v>392CA</v>
          </cell>
          <cell r="B562" t="str">
            <v>392</v>
          </cell>
          <cell r="D562">
            <v>1671824.98</v>
          </cell>
          <cell r="F562" t="str">
            <v>392CA</v>
          </cell>
          <cell r="G562" t="str">
            <v>392</v>
          </cell>
          <cell r="I562">
            <v>1671824.98</v>
          </cell>
        </row>
        <row r="563">
          <cell r="A563" t="str">
            <v>392DGP</v>
          </cell>
          <cell r="B563" t="str">
            <v>392</v>
          </cell>
          <cell r="D563">
            <v>120285.85</v>
          </cell>
          <cell r="F563" t="str">
            <v>392DGP</v>
          </cell>
          <cell r="G563" t="str">
            <v>392</v>
          </cell>
          <cell r="I563">
            <v>120285.85</v>
          </cell>
        </row>
        <row r="564">
          <cell r="A564" t="str">
            <v>392DGU</v>
          </cell>
          <cell r="B564" t="str">
            <v>392</v>
          </cell>
          <cell r="D564">
            <v>930694.72</v>
          </cell>
          <cell r="F564" t="str">
            <v>392DGU</v>
          </cell>
          <cell r="G564" t="str">
            <v>392</v>
          </cell>
          <cell r="I564">
            <v>930694.72</v>
          </cell>
        </row>
        <row r="565">
          <cell r="A565" t="str">
            <v>392ID</v>
          </cell>
          <cell r="B565" t="str">
            <v>392</v>
          </cell>
          <cell r="D565">
            <v>5073000.0999999996</v>
          </cell>
          <cell r="F565" t="str">
            <v>392ID</v>
          </cell>
          <cell r="G565" t="str">
            <v>392</v>
          </cell>
          <cell r="I565">
            <v>5073000.0999999996</v>
          </cell>
        </row>
        <row r="566">
          <cell r="A566" t="str">
            <v>392OR</v>
          </cell>
          <cell r="B566" t="str">
            <v>392</v>
          </cell>
          <cell r="D566">
            <v>19935758.140000001</v>
          </cell>
          <cell r="F566" t="str">
            <v>392OR</v>
          </cell>
          <cell r="G566" t="str">
            <v>392</v>
          </cell>
          <cell r="I566">
            <v>19935758.140000001</v>
          </cell>
        </row>
        <row r="567">
          <cell r="A567" t="str">
            <v>392SE</v>
          </cell>
          <cell r="B567" t="str">
            <v>392</v>
          </cell>
          <cell r="D567">
            <v>655378.06000000006</v>
          </cell>
          <cell r="F567" t="str">
            <v>392SE</v>
          </cell>
          <cell r="G567" t="str">
            <v>392</v>
          </cell>
          <cell r="I567">
            <v>655378.06000000006</v>
          </cell>
        </row>
        <row r="568">
          <cell r="A568" t="str">
            <v>392SG</v>
          </cell>
          <cell r="B568" t="str">
            <v>392</v>
          </cell>
          <cell r="D568">
            <v>16345083.189999999</v>
          </cell>
          <cell r="F568" t="str">
            <v>392SG</v>
          </cell>
          <cell r="G568" t="str">
            <v>392</v>
          </cell>
          <cell r="I568">
            <v>16345083.189999999</v>
          </cell>
        </row>
        <row r="569">
          <cell r="A569" t="str">
            <v>392SO</v>
          </cell>
          <cell r="B569" t="str">
            <v>392</v>
          </cell>
          <cell r="D569">
            <v>8291073.2300000004</v>
          </cell>
          <cell r="F569" t="str">
            <v>392SO</v>
          </cell>
          <cell r="G569" t="str">
            <v>392</v>
          </cell>
          <cell r="I569">
            <v>8291073.2300000004</v>
          </cell>
        </row>
        <row r="570">
          <cell r="A570" t="str">
            <v>392SSGCH</v>
          </cell>
          <cell r="B570" t="str">
            <v>392</v>
          </cell>
          <cell r="D570">
            <v>374178.47</v>
          </cell>
          <cell r="F570" t="str">
            <v>392SSGCH</v>
          </cell>
          <cell r="G570" t="str">
            <v>392</v>
          </cell>
          <cell r="I570">
            <v>374178.47</v>
          </cell>
        </row>
        <row r="571">
          <cell r="A571" t="str">
            <v>392SSGCT</v>
          </cell>
          <cell r="B571" t="str">
            <v>392</v>
          </cell>
          <cell r="D571">
            <v>44655.09</v>
          </cell>
          <cell r="F571" t="str">
            <v>392SSGCT</v>
          </cell>
          <cell r="G571" t="str">
            <v>392</v>
          </cell>
          <cell r="I571">
            <v>44655.09</v>
          </cell>
        </row>
        <row r="572">
          <cell r="A572" t="str">
            <v>392UT</v>
          </cell>
          <cell r="B572" t="str">
            <v>392</v>
          </cell>
          <cell r="D572">
            <v>32334231.07</v>
          </cell>
          <cell r="F572" t="str">
            <v>392UT</v>
          </cell>
          <cell r="G572" t="str">
            <v>392</v>
          </cell>
          <cell r="I572">
            <v>32334231.07</v>
          </cell>
        </row>
        <row r="573">
          <cell r="A573" t="str">
            <v>392WA</v>
          </cell>
          <cell r="B573" t="str">
            <v>392</v>
          </cell>
          <cell r="D573">
            <v>4856461.8499999996</v>
          </cell>
          <cell r="F573" t="str">
            <v>392WA</v>
          </cell>
          <cell r="G573" t="str">
            <v>392</v>
          </cell>
          <cell r="I573">
            <v>4856461.8499999996</v>
          </cell>
        </row>
        <row r="574">
          <cell r="A574" t="str">
            <v>392WYP</v>
          </cell>
          <cell r="B574" t="str">
            <v>392</v>
          </cell>
          <cell r="D574">
            <v>7193208.6500000004</v>
          </cell>
          <cell r="F574" t="str">
            <v>392WYP</v>
          </cell>
          <cell r="G574" t="str">
            <v>392</v>
          </cell>
          <cell r="I574">
            <v>7193208.6500000004</v>
          </cell>
        </row>
        <row r="575">
          <cell r="A575" t="str">
            <v>392WYU</v>
          </cell>
          <cell r="B575" t="str">
            <v>392</v>
          </cell>
          <cell r="D575">
            <v>1529271.67</v>
          </cell>
          <cell r="F575" t="str">
            <v>392WYU</v>
          </cell>
          <cell r="G575" t="str">
            <v>392</v>
          </cell>
          <cell r="I575">
            <v>1529271.67</v>
          </cell>
        </row>
        <row r="576">
          <cell r="A576" t="str">
            <v>393CA</v>
          </cell>
          <cell r="B576" t="str">
            <v>393</v>
          </cell>
          <cell r="D576">
            <v>160993.4</v>
          </cell>
          <cell r="F576" t="str">
            <v>393CA</v>
          </cell>
          <cell r="G576" t="str">
            <v>393</v>
          </cell>
          <cell r="I576">
            <v>160993.4</v>
          </cell>
        </row>
        <row r="577">
          <cell r="A577" t="str">
            <v>393DGP</v>
          </cell>
          <cell r="B577" t="str">
            <v>393</v>
          </cell>
          <cell r="D577">
            <v>108431.15</v>
          </cell>
          <cell r="F577" t="str">
            <v>393DGP</v>
          </cell>
          <cell r="G577" t="str">
            <v>393</v>
          </cell>
          <cell r="I577">
            <v>108431.15</v>
          </cell>
        </row>
        <row r="578">
          <cell r="A578" t="str">
            <v>393DGU</v>
          </cell>
          <cell r="B578" t="str">
            <v>393</v>
          </cell>
          <cell r="D578">
            <v>626080.87</v>
          </cell>
          <cell r="F578" t="str">
            <v>393DGU</v>
          </cell>
          <cell r="G578" t="str">
            <v>393</v>
          </cell>
          <cell r="I578">
            <v>626080.87</v>
          </cell>
        </row>
        <row r="579">
          <cell r="A579" t="str">
            <v>393ID</v>
          </cell>
          <cell r="B579" t="str">
            <v>393</v>
          </cell>
          <cell r="D579">
            <v>550805.24</v>
          </cell>
          <cell r="F579" t="str">
            <v>393ID</v>
          </cell>
          <cell r="G579" t="str">
            <v>393</v>
          </cell>
          <cell r="I579">
            <v>550805.24</v>
          </cell>
        </row>
        <row r="580">
          <cell r="A580" t="str">
            <v>393OR</v>
          </cell>
          <cell r="B580" t="str">
            <v>393</v>
          </cell>
          <cell r="D580">
            <v>2484562.69</v>
          </cell>
          <cell r="F580" t="str">
            <v>393OR</v>
          </cell>
          <cell r="G580" t="str">
            <v>393</v>
          </cell>
          <cell r="I580">
            <v>2484562.69</v>
          </cell>
        </row>
        <row r="581">
          <cell r="A581" t="str">
            <v>393SG</v>
          </cell>
          <cell r="B581" t="str">
            <v>393</v>
          </cell>
          <cell r="D581">
            <v>3726427.16</v>
          </cell>
          <cell r="F581" t="str">
            <v>393SG</v>
          </cell>
          <cell r="G581" t="str">
            <v>393</v>
          </cell>
          <cell r="I581">
            <v>3726427.16</v>
          </cell>
        </row>
        <row r="582">
          <cell r="A582" t="str">
            <v>393SO</v>
          </cell>
          <cell r="B582" t="str">
            <v>393</v>
          </cell>
          <cell r="D582">
            <v>388792.41</v>
          </cell>
          <cell r="F582" t="str">
            <v>393SO</v>
          </cell>
          <cell r="G582" t="str">
            <v>393</v>
          </cell>
          <cell r="I582">
            <v>388792.41</v>
          </cell>
        </row>
        <row r="583">
          <cell r="A583" t="str">
            <v>393SSGCT</v>
          </cell>
          <cell r="B583" t="str">
            <v>393</v>
          </cell>
          <cell r="D583">
            <v>53970.76</v>
          </cell>
          <cell r="F583" t="str">
            <v>393SSGCT</v>
          </cell>
          <cell r="G583" t="str">
            <v>393</v>
          </cell>
          <cell r="I583">
            <v>53970.76</v>
          </cell>
        </row>
        <row r="584">
          <cell r="A584" t="str">
            <v>393UT</v>
          </cell>
          <cell r="B584" t="str">
            <v>393</v>
          </cell>
          <cell r="D584">
            <v>3694184.82</v>
          </cell>
          <cell r="F584" t="str">
            <v>393UT</v>
          </cell>
          <cell r="G584" t="str">
            <v>393</v>
          </cell>
          <cell r="I584">
            <v>3694184.82</v>
          </cell>
        </row>
        <row r="585">
          <cell r="A585" t="str">
            <v>393WA</v>
          </cell>
          <cell r="B585" t="str">
            <v>393</v>
          </cell>
          <cell r="D585">
            <v>507537.05</v>
          </cell>
          <cell r="F585" t="str">
            <v>393WA</v>
          </cell>
          <cell r="G585" t="str">
            <v>393</v>
          </cell>
          <cell r="I585">
            <v>507537.05</v>
          </cell>
        </row>
        <row r="586">
          <cell r="A586" t="str">
            <v>393WYP</v>
          </cell>
          <cell r="B586" t="str">
            <v>393</v>
          </cell>
          <cell r="D586">
            <v>1092408.8400000001</v>
          </cell>
          <cell r="F586" t="str">
            <v>393WYP</v>
          </cell>
          <cell r="G586" t="str">
            <v>393</v>
          </cell>
          <cell r="I586">
            <v>1092408.8400000001</v>
          </cell>
        </row>
        <row r="587">
          <cell r="A587" t="str">
            <v>393WYU</v>
          </cell>
          <cell r="B587" t="str">
            <v>393</v>
          </cell>
          <cell r="D587">
            <v>250146.34</v>
          </cell>
          <cell r="F587" t="str">
            <v>393WYU</v>
          </cell>
          <cell r="G587" t="str">
            <v>393</v>
          </cell>
          <cell r="I587">
            <v>250146.34</v>
          </cell>
        </row>
        <row r="588">
          <cell r="A588" t="str">
            <v>394CA</v>
          </cell>
          <cell r="B588" t="str">
            <v>394</v>
          </cell>
          <cell r="D588">
            <v>701968.3</v>
          </cell>
          <cell r="F588" t="str">
            <v>394CA</v>
          </cell>
          <cell r="G588" t="str">
            <v>394</v>
          </cell>
          <cell r="I588">
            <v>701968.3</v>
          </cell>
        </row>
        <row r="589">
          <cell r="A589" t="str">
            <v>394DGP</v>
          </cell>
          <cell r="B589" t="str">
            <v>394</v>
          </cell>
          <cell r="D589">
            <v>2221251.5099999998</v>
          </cell>
          <cell r="F589" t="str">
            <v>394DGP</v>
          </cell>
          <cell r="G589" t="str">
            <v>394</v>
          </cell>
          <cell r="I589">
            <v>2221251.5099999998</v>
          </cell>
        </row>
        <row r="590">
          <cell r="A590" t="str">
            <v>394DGU</v>
          </cell>
          <cell r="B590" t="str">
            <v>394</v>
          </cell>
          <cell r="D590">
            <v>3564506.32</v>
          </cell>
          <cell r="F590" t="str">
            <v>394DGU</v>
          </cell>
          <cell r="G590" t="str">
            <v>394</v>
          </cell>
          <cell r="I590">
            <v>3564506.32</v>
          </cell>
        </row>
        <row r="591">
          <cell r="A591" t="str">
            <v>394ID</v>
          </cell>
          <cell r="B591" t="str">
            <v>394</v>
          </cell>
          <cell r="D591">
            <v>1639949.6</v>
          </cell>
          <cell r="F591" t="str">
            <v>394ID</v>
          </cell>
          <cell r="G591" t="str">
            <v>394</v>
          </cell>
          <cell r="I591">
            <v>1639949.6</v>
          </cell>
        </row>
        <row r="592">
          <cell r="A592" t="str">
            <v>394OR</v>
          </cell>
          <cell r="B592" t="str">
            <v>394</v>
          </cell>
          <cell r="D592">
            <v>10096663.380000001</v>
          </cell>
          <cell r="F592" t="str">
            <v>394OR</v>
          </cell>
          <cell r="G592" t="str">
            <v>394</v>
          </cell>
          <cell r="I592">
            <v>10096663.380000001</v>
          </cell>
        </row>
        <row r="593">
          <cell r="A593" t="str">
            <v>394SE</v>
          </cell>
          <cell r="B593" t="str">
            <v>394</v>
          </cell>
          <cell r="D593">
            <v>7106.36</v>
          </cell>
          <cell r="F593" t="str">
            <v>394SE</v>
          </cell>
          <cell r="G593" t="str">
            <v>394</v>
          </cell>
          <cell r="I593">
            <v>7106.36</v>
          </cell>
        </row>
        <row r="594">
          <cell r="A594" t="str">
            <v>394SG</v>
          </cell>
          <cell r="B594" t="str">
            <v>394</v>
          </cell>
          <cell r="D594">
            <v>19573475.370000001</v>
          </cell>
          <cell r="F594" t="str">
            <v>394SG</v>
          </cell>
          <cell r="G594" t="str">
            <v>394</v>
          </cell>
          <cell r="I594">
            <v>19573475.370000001</v>
          </cell>
        </row>
        <row r="595">
          <cell r="A595" t="str">
            <v>394SO</v>
          </cell>
          <cell r="B595" t="str">
            <v>394</v>
          </cell>
          <cell r="D595">
            <v>4068324.25</v>
          </cell>
          <cell r="F595" t="str">
            <v>394SO</v>
          </cell>
          <cell r="G595" t="str">
            <v>394</v>
          </cell>
          <cell r="I595">
            <v>4068324.25</v>
          </cell>
        </row>
        <row r="596">
          <cell r="A596" t="str">
            <v>394SSGCH</v>
          </cell>
          <cell r="B596" t="str">
            <v>394</v>
          </cell>
          <cell r="D596">
            <v>1601736.92</v>
          </cell>
          <cell r="F596" t="str">
            <v>394SSGCH</v>
          </cell>
          <cell r="G596" t="str">
            <v>394</v>
          </cell>
          <cell r="I596">
            <v>1601736.92</v>
          </cell>
        </row>
        <row r="597">
          <cell r="A597" t="str">
            <v>394SSGCT</v>
          </cell>
          <cell r="B597" t="str">
            <v>394</v>
          </cell>
          <cell r="D597">
            <v>86334.01</v>
          </cell>
          <cell r="F597" t="str">
            <v>394SSGCT</v>
          </cell>
          <cell r="G597" t="str">
            <v>394</v>
          </cell>
          <cell r="I597">
            <v>86334.01</v>
          </cell>
        </row>
        <row r="598">
          <cell r="A598" t="str">
            <v>394UT</v>
          </cell>
          <cell r="B598" t="str">
            <v>394</v>
          </cell>
          <cell r="D598">
            <v>12214596.92</v>
          </cell>
          <cell r="F598" t="str">
            <v>394UT</v>
          </cell>
          <cell r="G598" t="str">
            <v>394</v>
          </cell>
          <cell r="I598">
            <v>12214596.92</v>
          </cell>
        </row>
        <row r="599">
          <cell r="A599" t="str">
            <v>394WA</v>
          </cell>
          <cell r="B599" t="str">
            <v>394</v>
          </cell>
          <cell r="D599">
            <v>2553459.13</v>
          </cell>
          <cell r="F599" t="str">
            <v>394WA</v>
          </cell>
          <cell r="G599" t="str">
            <v>394</v>
          </cell>
          <cell r="I599">
            <v>2553459.13</v>
          </cell>
        </row>
        <row r="600">
          <cell r="A600" t="str">
            <v>394WYP</v>
          </cell>
          <cell r="B600" t="str">
            <v>394</v>
          </cell>
          <cell r="D600">
            <v>3688932.99</v>
          </cell>
          <cell r="F600" t="str">
            <v>394WYP</v>
          </cell>
          <cell r="G600" t="str">
            <v>394</v>
          </cell>
          <cell r="I600">
            <v>3688932.99</v>
          </cell>
        </row>
        <row r="601">
          <cell r="A601" t="str">
            <v>394WYU</v>
          </cell>
          <cell r="B601" t="str">
            <v>394</v>
          </cell>
          <cell r="D601">
            <v>678627.87</v>
          </cell>
          <cell r="F601" t="str">
            <v>394WYU</v>
          </cell>
          <cell r="G601" t="str">
            <v>394</v>
          </cell>
          <cell r="I601">
            <v>678627.87</v>
          </cell>
        </row>
        <row r="602">
          <cell r="A602" t="str">
            <v>395CA</v>
          </cell>
          <cell r="B602" t="str">
            <v>395</v>
          </cell>
          <cell r="D602">
            <v>402623.17</v>
          </cell>
          <cell r="F602" t="str">
            <v>395CA</v>
          </cell>
          <cell r="G602" t="str">
            <v>395</v>
          </cell>
          <cell r="I602">
            <v>402623.17</v>
          </cell>
        </row>
        <row r="603">
          <cell r="A603" t="str">
            <v>395DGP</v>
          </cell>
          <cell r="B603" t="str">
            <v>395</v>
          </cell>
          <cell r="D603">
            <v>165007.63</v>
          </cell>
          <cell r="F603" t="str">
            <v>395DGP</v>
          </cell>
          <cell r="G603" t="str">
            <v>395</v>
          </cell>
          <cell r="I603">
            <v>165007.63</v>
          </cell>
        </row>
        <row r="604">
          <cell r="A604" t="str">
            <v>395DGU</v>
          </cell>
          <cell r="B604" t="str">
            <v>395</v>
          </cell>
          <cell r="D604">
            <v>179177.93</v>
          </cell>
          <cell r="F604" t="str">
            <v>395DGU</v>
          </cell>
          <cell r="G604" t="str">
            <v>395</v>
          </cell>
          <cell r="I604">
            <v>179177.93</v>
          </cell>
        </row>
        <row r="605">
          <cell r="A605" t="str">
            <v>395ID</v>
          </cell>
          <cell r="B605" t="str">
            <v>395</v>
          </cell>
          <cell r="D605">
            <v>1329518.6100000001</v>
          </cell>
          <cell r="F605" t="str">
            <v>395ID</v>
          </cell>
          <cell r="G605" t="str">
            <v>395</v>
          </cell>
          <cell r="I605">
            <v>1329518.6100000001</v>
          </cell>
        </row>
        <row r="606">
          <cell r="A606" t="str">
            <v>395OR</v>
          </cell>
          <cell r="B606" t="str">
            <v>395</v>
          </cell>
          <cell r="D606">
            <v>11063370.1</v>
          </cell>
          <cell r="F606" t="str">
            <v>395OR</v>
          </cell>
          <cell r="G606" t="str">
            <v>395</v>
          </cell>
          <cell r="I606">
            <v>11063370.1</v>
          </cell>
        </row>
        <row r="607">
          <cell r="A607" t="str">
            <v>395SE</v>
          </cell>
          <cell r="B607" t="str">
            <v>395</v>
          </cell>
          <cell r="D607">
            <v>42438.17</v>
          </cell>
          <cell r="F607" t="str">
            <v>395SE</v>
          </cell>
          <cell r="G607" t="str">
            <v>395</v>
          </cell>
          <cell r="I607">
            <v>42438.17</v>
          </cell>
        </row>
        <row r="608">
          <cell r="A608" t="str">
            <v>395SG</v>
          </cell>
          <cell r="B608" t="str">
            <v>395</v>
          </cell>
          <cell r="D608">
            <v>6018295.0599999996</v>
          </cell>
          <cell r="F608" t="str">
            <v>395SG</v>
          </cell>
          <cell r="G608" t="str">
            <v>395</v>
          </cell>
          <cell r="I608">
            <v>6018295.0599999996</v>
          </cell>
        </row>
        <row r="609">
          <cell r="A609" t="str">
            <v>395SO</v>
          </cell>
          <cell r="B609" t="str">
            <v>395</v>
          </cell>
          <cell r="D609">
            <v>5443121.6799999997</v>
          </cell>
          <cell r="F609" t="str">
            <v>395SO</v>
          </cell>
          <cell r="G609" t="str">
            <v>395</v>
          </cell>
          <cell r="I609">
            <v>5443121.6799999997</v>
          </cell>
        </row>
        <row r="610">
          <cell r="A610" t="str">
            <v>395SSGCH</v>
          </cell>
          <cell r="B610" t="str">
            <v>395</v>
          </cell>
          <cell r="D610">
            <v>253000.61</v>
          </cell>
          <cell r="F610" t="str">
            <v>395SSGCH</v>
          </cell>
          <cell r="G610" t="str">
            <v>395</v>
          </cell>
          <cell r="I610">
            <v>253000.61</v>
          </cell>
        </row>
        <row r="611">
          <cell r="A611" t="str">
            <v>395SSGCT</v>
          </cell>
          <cell r="B611" t="str">
            <v>395</v>
          </cell>
          <cell r="D611">
            <v>14021.51</v>
          </cell>
          <cell r="F611" t="str">
            <v>395SSGCT</v>
          </cell>
          <cell r="G611" t="str">
            <v>395</v>
          </cell>
          <cell r="I611">
            <v>14021.51</v>
          </cell>
        </row>
        <row r="612">
          <cell r="A612" t="str">
            <v>395UT</v>
          </cell>
          <cell r="B612" t="str">
            <v>395</v>
          </cell>
          <cell r="D612">
            <v>7551417.4299999997</v>
          </cell>
          <cell r="F612" t="str">
            <v>395UT</v>
          </cell>
          <cell r="G612" t="str">
            <v>395</v>
          </cell>
          <cell r="I612">
            <v>7551417.4299999997</v>
          </cell>
        </row>
        <row r="613">
          <cell r="A613" t="str">
            <v>395WA</v>
          </cell>
          <cell r="B613" t="str">
            <v>395</v>
          </cell>
          <cell r="D613">
            <v>2061785.97</v>
          </cell>
          <cell r="F613" t="str">
            <v>395WA</v>
          </cell>
          <cell r="G613" t="str">
            <v>395</v>
          </cell>
          <cell r="I613">
            <v>2061785.97</v>
          </cell>
        </row>
        <row r="614">
          <cell r="A614" t="str">
            <v>395WYP</v>
          </cell>
          <cell r="B614" t="str">
            <v>395</v>
          </cell>
          <cell r="D614">
            <v>3715818.24</v>
          </cell>
          <cell r="F614" t="str">
            <v>395WYP</v>
          </cell>
          <cell r="G614" t="str">
            <v>395</v>
          </cell>
          <cell r="I614">
            <v>3715818.24</v>
          </cell>
        </row>
        <row r="615">
          <cell r="A615" t="str">
            <v>395WYU</v>
          </cell>
          <cell r="B615" t="str">
            <v>395</v>
          </cell>
          <cell r="D615">
            <v>687637.12</v>
          </cell>
          <cell r="F615" t="str">
            <v>395WYU</v>
          </cell>
          <cell r="G615" t="str">
            <v>395</v>
          </cell>
          <cell r="I615">
            <v>687637.12</v>
          </cell>
        </row>
        <row r="616">
          <cell r="A616" t="str">
            <v>396CA</v>
          </cell>
          <cell r="B616" t="str">
            <v>396</v>
          </cell>
          <cell r="D616">
            <v>3366665.64</v>
          </cell>
          <cell r="F616" t="str">
            <v>396CA</v>
          </cell>
          <cell r="G616" t="str">
            <v>396</v>
          </cell>
          <cell r="I616">
            <v>3366665.64</v>
          </cell>
        </row>
        <row r="617">
          <cell r="A617" t="str">
            <v>396DGP</v>
          </cell>
          <cell r="B617" t="str">
            <v>396</v>
          </cell>
          <cell r="D617">
            <v>981699.09</v>
          </cell>
          <cell r="F617" t="str">
            <v>396DGP</v>
          </cell>
          <cell r="G617" t="str">
            <v>396</v>
          </cell>
          <cell r="I617">
            <v>981699.09</v>
          </cell>
        </row>
        <row r="618">
          <cell r="A618" t="str">
            <v>396DGU</v>
          </cell>
          <cell r="B618" t="str">
            <v>396</v>
          </cell>
          <cell r="D618">
            <v>1800488.09</v>
          </cell>
          <cell r="F618" t="str">
            <v>396DGU</v>
          </cell>
          <cell r="G618" t="str">
            <v>396</v>
          </cell>
          <cell r="I618">
            <v>1800488.09</v>
          </cell>
        </row>
        <row r="619">
          <cell r="A619" t="str">
            <v>396ID</v>
          </cell>
          <cell r="B619" t="str">
            <v>396</v>
          </cell>
          <cell r="D619">
            <v>7053669.8399999999</v>
          </cell>
          <cell r="F619" t="str">
            <v>396ID</v>
          </cell>
          <cell r="G619" t="str">
            <v>396</v>
          </cell>
          <cell r="I619">
            <v>7053669.8399999999</v>
          </cell>
        </row>
        <row r="620">
          <cell r="A620" t="str">
            <v>396OR</v>
          </cell>
          <cell r="B620" t="str">
            <v>396</v>
          </cell>
          <cell r="D620">
            <v>27411124.59</v>
          </cell>
          <cell r="F620" t="str">
            <v>396OR</v>
          </cell>
          <cell r="G620" t="str">
            <v>396</v>
          </cell>
          <cell r="I620">
            <v>27411124.59</v>
          </cell>
        </row>
        <row r="621">
          <cell r="A621" t="str">
            <v>396SE</v>
          </cell>
          <cell r="B621" t="str">
            <v>396</v>
          </cell>
          <cell r="D621">
            <v>73822.83</v>
          </cell>
          <cell r="F621" t="str">
            <v>396SE</v>
          </cell>
          <cell r="G621" t="str">
            <v>396</v>
          </cell>
          <cell r="I621">
            <v>73822.83</v>
          </cell>
        </row>
        <row r="622">
          <cell r="A622" t="str">
            <v>396SG</v>
          </cell>
          <cell r="B622" t="str">
            <v>396</v>
          </cell>
          <cell r="D622">
            <v>28644521.68</v>
          </cell>
          <cell r="F622" t="str">
            <v>396SG</v>
          </cell>
          <cell r="G622" t="str">
            <v>396</v>
          </cell>
          <cell r="I622">
            <v>28644521.68</v>
          </cell>
        </row>
        <row r="623">
          <cell r="A623" t="str">
            <v>396SO</v>
          </cell>
          <cell r="B623" t="str">
            <v>396</v>
          </cell>
          <cell r="D623">
            <v>1574391.4</v>
          </cell>
          <cell r="F623" t="str">
            <v>396SO</v>
          </cell>
          <cell r="G623" t="str">
            <v>396</v>
          </cell>
          <cell r="I623">
            <v>1574391.4</v>
          </cell>
        </row>
        <row r="624">
          <cell r="A624" t="str">
            <v>396SSGCH</v>
          </cell>
          <cell r="B624" t="str">
            <v>396</v>
          </cell>
          <cell r="D624">
            <v>968906.09</v>
          </cell>
          <cell r="F624" t="str">
            <v>396SSGCH</v>
          </cell>
          <cell r="G624" t="str">
            <v>396</v>
          </cell>
          <cell r="I624">
            <v>968906.09</v>
          </cell>
        </row>
        <row r="625">
          <cell r="A625" t="str">
            <v>396UT</v>
          </cell>
          <cell r="B625" t="str">
            <v>396</v>
          </cell>
          <cell r="D625">
            <v>34586079.380000003</v>
          </cell>
          <cell r="F625" t="str">
            <v>396UT</v>
          </cell>
          <cell r="G625" t="str">
            <v>396</v>
          </cell>
          <cell r="I625">
            <v>34586079.380000003</v>
          </cell>
        </row>
        <row r="626">
          <cell r="A626" t="str">
            <v>396WA</v>
          </cell>
          <cell r="B626" t="str">
            <v>396</v>
          </cell>
          <cell r="D626">
            <v>6541165.2400000002</v>
          </cell>
          <cell r="F626" t="str">
            <v>396WA</v>
          </cell>
          <cell r="G626" t="str">
            <v>396</v>
          </cell>
          <cell r="I626">
            <v>6541165.2400000002</v>
          </cell>
        </row>
        <row r="627">
          <cell r="A627" t="str">
            <v>396WYP</v>
          </cell>
          <cell r="B627" t="str">
            <v>396</v>
          </cell>
          <cell r="D627">
            <v>11117327.220000001</v>
          </cell>
          <cell r="F627" t="str">
            <v>396WYP</v>
          </cell>
          <cell r="G627" t="str">
            <v>396</v>
          </cell>
          <cell r="I627">
            <v>11117327.220000001</v>
          </cell>
        </row>
        <row r="628">
          <cell r="A628" t="str">
            <v>396WYU</v>
          </cell>
          <cell r="B628" t="str">
            <v>396</v>
          </cell>
          <cell r="D628">
            <v>2353630.59</v>
          </cell>
          <cell r="F628" t="str">
            <v>396WYU</v>
          </cell>
          <cell r="G628" t="str">
            <v>396</v>
          </cell>
          <cell r="I628">
            <v>2353630.59</v>
          </cell>
        </row>
        <row r="629">
          <cell r="A629" t="str">
            <v>397CA</v>
          </cell>
          <cell r="B629" t="str">
            <v>397</v>
          </cell>
          <cell r="D629">
            <v>6884126.763458509</v>
          </cell>
          <cell r="F629" t="str">
            <v>397CA</v>
          </cell>
          <cell r="G629" t="str">
            <v>397</v>
          </cell>
          <cell r="I629">
            <v>6884126.763458509</v>
          </cell>
        </row>
        <row r="630">
          <cell r="A630" t="str">
            <v>397CN</v>
          </cell>
          <cell r="B630" t="str">
            <v>397</v>
          </cell>
          <cell r="D630">
            <v>2085453.1392733715</v>
          </cell>
          <cell r="F630" t="str">
            <v>397CN</v>
          </cell>
          <cell r="G630" t="str">
            <v>397</v>
          </cell>
          <cell r="I630">
            <v>2085453.1392733715</v>
          </cell>
        </row>
        <row r="631">
          <cell r="A631" t="str">
            <v>397DGP</v>
          </cell>
          <cell r="B631" t="str">
            <v>397</v>
          </cell>
          <cell r="D631">
            <v>4176516.4895411958</v>
          </cell>
          <cell r="F631" t="str">
            <v>397DGP</v>
          </cell>
          <cell r="G631" t="str">
            <v>397</v>
          </cell>
          <cell r="I631">
            <v>4176516.4895411958</v>
          </cell>
        </row>
        <row r="632">
          <cell r="A632" t="str">
            <v>397DGU</v>
          </cell>
          <cell r="B632" t="str">
            <v>397</v>
          </cell>
          <cell r="D632">
            <v>6991699.3170500929</v>
          </cell>
          <cell r="F632" t="str">
            <v>397DGU</v>
          </cell>
          <cell r="G632" t="str">
            <v>397</v>
          </cell>
          <cell r="I632">
            <v>6991699.3170500929</v>
          </cell>
        </row>
        <row r="633">
          <cell r="A633" t="str">
            <v>397ID</v>
          </cell>
          <cell r="B633" t="str">
            <v>397</v>
          </cell>
          <cell r="D633">
            <v>10291522.094468134</v>
          </cell>
          <cell r="F633" t="str">
            <v>397ID</v>
          </cell>
          <cell r="G633" t="str">
            <v>397</v>
          </cell>
          <cell r="I633">
            <v>10291522.094468134</v>
          </cell>
        </row>
        <row r="634">
          <cell r="A634" t="str">
            <v>397OR</v>
          </cell>
          <cell r="B634" t="str">
            <v>397</v>
          </cell>
          <cell r="D634">
            <v>52294835.733854197</v>
          </cell>
          <cell r="F634" t="str">
            <v>397OR</v>
          </cell>
          <cell r="G634" t="str">
            <v>397</v>
          </cell>
          <cell r="I634">
            <v>52294835.733854197</v>
          </cell>
        </row>
        <row r="635">
          <cell r="A635" t="str">
            <v>397SE</v>
          </cell>
          <cell r="B635" t="str">
            <v>397</v>
          </cell>
          <cell r="D635">
            <v>119541.31789632926</v>
          </cell>
          <cell r="F635" t="str">
            <v>397SE</v>
          </cell>
          <cell r="G635" t="str">
            <v>397</v>
          </cell>
          <cell r="I635">
            <v>119541.31789632926</v>
          </cell>
        </row>
        <row r="636">
          <cell r="A636" t="str">
            <v>397SG</v>
          </cell>
          <cell r="B636" t="str">
            <v>397</v>
          </cell>
          <cell r="D636">
            <v>77625922.587647364</v>
          </cell>
          <cell r="F636" t="str">
            <v>397SG</v>
          </cell>
          <cell r="G636" t="str">
            <v>397</v>
          </cell>
          <cell r="I636">
            <v>77625922.587647364</v>
          </cell>
        </row>
        <row r="637">
          <cell r="A637" t="str">
            <v>397SO</v>
          </cell>
          <cell r="B637" t="str">
            <v>397</v>
          </cell>
          <cell r="D637">
            <v>54354975.634117045</v>
          </cell>
          <cell r="F637" t="str">
            <v>397SO</v>
          </cell>
          <cell r="G637" t="str">
            <v>397</v>
          </cell>
          <cell r="I637">
            <v>54354975.634117045</v>
          </cell>
        </row>
        <row r="638">
          <cell r="A638" t="str">
            <v>397SSGCH</v>
          </cell>
          <cell r="B638" t="str">
            <v>397</v>
          </cell>
          <cell r="D638">
            <v>735944.81197111751</v>
          </cell>
          <cell r="F638" t="str">
            <v>397SSGCH</v>
          </cell>
          <cell r="G638" t="str">
            <v>397</v>
          </cell>
          <cell r="I638">
            <v>735944.81197111751</v>
          </cell>
        </row>
        <row r="639">
          <cell r="A639" t="str">
            <v>397SSGCT</v>
          </cell>
          <cell r="B639" t="str">
            <v>397</v>
          </cell>
          <cell r="D639">
            <v>-12829.708591800059</v>
          </cell>
          <cell r="F639" t="str">
            <v>397SSGCT</v>
          </cell>
          <cell r="G639" t="str">
            <v>397</v>
          </cell>
          <cell r="I639">
            <v>-12829.708591800059</v>
          </cell>
        </row>
        <row r="640">
          <cell r="A640" t="str">
            <v>397UT</v>
          </cell>
          <cell r="B640" t="str">
            <v>397</v>
          </cell>
          <cell r="D640">
            <v>28635183.155097</v>
          </cell>
          <cell r="F640" t="str">
            <v>397UT</v>
          </cell>
          <cell r="G640" t="str">
            <v>397</v>
          </cell>
          <cell r="I640">
            <v>28635183.155097</v>
          </cell>
        </row>
        <row r="641">
          <cell r="A641" t="str">
            <v>397WA</v>
          </cell>
          <cell r="B641" t="str">
            <v>397</v>
          </cell>
          <cell r="D641">
            <v>11234400.556399779</v>
          </cell>
          <cell r="F641" t="str">
            <v>397WA</v>
          </cell>
          <cell r="G641" t="str">
            <v>397</v>
          </cell>
          <cell r="I641">
            <v>11234400.556399779</v>
          </cell>
        </row>
        <row r="642">
          <cell r="A642" t="str">
            <v>397WYP</v>
          </cell>
          <cell r="B642" t="str">
            <v>397</v>
          </cell>
          <cell r="D642">
            <v>22309927.796494149</v>
          </cell>
          <cell r="F642" t="str">
            <v>397WYP</v>
          </cell>
          <cell r="G642" t="str">
            <v>397</v>
          </cell>
          <cell r="I642">
            <v>22309927.796494149</v>
          </cell>
        </row>
        <row r="643">
          <cell r="A643" t="str">
            <v>397WYU</v>
          </cell>
          <cell r="B643" t="str">
            <v>397</v>
          </cell>
          <cell r="D643">
            <v>1769816.3428827145</v>
          </cell>
          <cell r="F643" t="str">
            <v>397WYU</v>
          </cell>
          <cell r="G643" t="str">
            <v>397</v>
          </cell>
          <cell r="I643">
            <v>1769816.3428827145</v>
          </cell>
        </row>
        <row r="644">
          <cell r="A644" t="str">
            <v>398CA</v>
          </cell>
          <cell r="B644" t="str">
            <v>398</v>
          </cell>
          <cell r="D644">
            <v>18598.349999999999</v>
          </cell>
          <cell r="F644" t="str">
            <v>398CA</v>
          </cell>
          <cell r="G644" t="str">
            <v>398</v>
          </cell>
          <cell r="I644">
            <v>18598.349999999999</v>
          </cell>
        </row>
        <row r="645">
          <cell r="A645" t="str">
            <v>398CN</v>
          </cell>
          <cell r="B645" t="str">
            <v>398</v>
          </cell>
          <cell r="D645">
            <v>197260.48</v>
          </cell>
          <cell r="F645" t="str">
            <v>398CN</v>
          </cell>
          <cell r="G645" t="str">
            <v>398</v>
          </cell>
          <cell r="I645">
            <v>197260.48</v>
          </cell>
        </row>
        <row r="646">
          <cell r="A646" t="str">
            <v>398DGP</v>
          </cell>
          <cell r="B646" t="str">
            <v>398</v>
          </cell>
          <cell r="D646">
            <v>12079</v>
          </cell>
          <cell r="F646" t="str">
            <v>398DGP</v>
          </cell>
          <cell r="G646" t="str">
            <v>398</v>
          </cell>
          <cell r="I646">
            <v>12079</v>
          </cell>
        </row>
        <row r="647">
          <cell r="A647" t="str">
            <v>398DGU</v>
          </cell>
          <cell r="B647" t="str">
            <v>398</v>
          </cell>
          <cell r="D647">
            <v>1996.96</v>
          </cell>
          <cell r="F647" t="str">
            <v>398DGU</v>
          </cell>
          <cell r="G647" t="str">
            <v>398</v>
          </cell>
          <cell r="I647">
            <v>1996.96</v>
          </cell>
        </row>
        <row r="648">
          <cell r="A648" t="str">
            <v>398ID</v>
          </cell>
          <cell r="B648" t="str">
            <v>398</v>
          </cell>
          <cell r="D648">
            <v>59574.31</v>
          </cell>
          <cell r="F648" t="str">
            <v>398ID</v>
          </cell>
          <cell r="G648" t="str">
            <v>398</v>
          </cell>
          <cell r="I648">
            <v>59574.31</v>
          </cell>
        </row>
        <row r="649">
          <cell r="A649" t="str">
            <v>398OR</v>
          </cell>
          <cell r="B649" t="str">
            <v>398</v>
          </cell>
          <cell r="D649">
            <v>482863.02</v>
          </cell>
          <cell r="F649" t="str">
            <v>398OR</v>
          </cell>
          <cell r="G649" t="str">
            <v>398</v>
          </cell>
          <cell r="I649">
            <v>482863.02</v>
          </cell>
        </row>
        <row r="650">
          <cell r="A650" t="str">
            <v>398SE</v>
          </cell>
          <cell r="B650" t="str">
            <v>398</v>
          </cell>
          <cell r="D650">
            <v>1667.75</v>
          </cell>
          <cell r="F650" t="str">
            <v>398SE</v>
          </cell>
          <cell r="G650" t="str">
            <v>398</v>
          </cell>
          <cell r="I650">
            <v>1667.75</v>
          </cell>
        </row>
        <row r="651">
          <cell r="A651" t="str">
            <v>398SG</v>
          </cell>
          <cell r="B651" t="str">
            <v>398</v>
          </cell>
          <cell r="D651">
            <v>1588847.72</v>
          </cell>
          <cell r="F651" t="str">
            <v>398SG</v>
          </cell>
          <cell r="G651" t="str">
            <v>398</v>
          </cell>
          <cell r="I651">
            <v>1588847.72</v>
          </cell>
        </row>
        <row r="652">
          <cell r="A652" t="str">
            <v>398SO</v>
          </cell>
          <cell r="B652" t="str">
            <v>398</v>
          </cell>
          <cell r="D652">
            <v>3406366.11</v>
          </cell>
          <cell r="F652" t="str">
            <v>398SO</v>
          </cell>
          <cell r="G652" t="str">
            <v>398</v>
          </cell>
          <cell r="I652">
            <v>3406366.11</v>
          </cell>
        </row>
        <row r="653">
          <cell r="A653" t="str">
            <v>398UT</v>
          </cell>
          <cell r="B653" t="str">
            <v>398</v>
          </cell>
          <cell r="D653">
            <v>328942.43</v>
          </cell>
          <cell r="F653" t="str">
            <v>398UT</v>
          </cell>
          <cell r="G653" t="str">
            <v>398</v>
          </cell>
          <cell r="I653">
            <v>328942.43</v>
          </cell>
        </row>
        <row r="654">
          <cell r="A654" t="str">
            <v>398WA</v>
          </cell>
          <cell r="B654" t="str">
            <v>398</v>
          </cell>
          <cell r="D654">
            <v>85066.49</v>
          </cell>
          <cell r="F654" t="str">
            <v>398WA</v>
          </cell>
          <cell r="G654" t="str">
            <v>398</v>
          </cell>
          <cell r="I654">
            <v>85066.49</v>
          </cell>
        </row>
        <row r="655">
          <cell r="A655" t="str">
            <v>398WYP</v>
          </cell>
          <cell r="B655" t="str">
            <v>398</v>
          </cell>
          <cell r="D655">
            <v>154171.10999999999</v>
          </cell>
          <cell r="F655" t="str">
            <v>398WYP</v>
          </cell>
          <cell r="G655" t="str">
            <v>398</v>
          </cell>
          <cell r="I655">
            <v>154171.10999999999</v>
          </cell>
        </row>
        <row r="656">
          <cell r="A656" t="str">
            <v>398WYU</v>
          </cell>
          <cell r="B656" t="str">
            <v>398</v>
          </cell>
          <cell r="D656">
            <v>19367.759999999998</v>
          </cell>
          <cell r="F656" t="str">
            <v>398WYU</v>
          </cell>
          <cell r="G656" t="str">
            <v>398</v>
          </cell>
          <cell r="I656">
            <v>19367.759999999998</v>
          </cell>
        </row>
        <row r="657">
          <cell r="A657" t="str">
            <v>399SE</v>
          </cell>
          <cell r="B657" t="str">
            <v>399</v>
          </cell>
          <cell r="D657">
            <v>506402040.8538295</v>
          </cell>
          <cell r="F657" t="str">
            <v>399SE</v>
          </cell>
          <cell r="G657" t="str">
            <v>399</v>
          </cell>
          <cell r="I657">
            <v>506402040.8538295</v>
          </cell>
        </row>
        <row r="658">
          <cell r="A658" t="str">
            <v>403360CA</v>
          </cell>
          <cell r="B658" t="str">
            <v>403360</v>
          </cell>
          <cell r="D658">
            <v>21086.639999999999</v>
          </cell>
          <cell r="F658" t="str">
            <v>403360CA</v>
          </cell>
          <cell r="G658" t="str">
            <v>403360</v>
          </cell>
          <cell r="I658">
            <v>21086.639999999999</v>
          </cell>
        </row>
        <row r="659">
          <cell r="A659" t="str">
            <v>403360ID</v>
          </cell>
          <cell r="B659" t="str">
            <v>403360</v>
          </cell>
          <cell r="D659">
            <v>16256.59</v>
          </cell>
          <cell r="F659" t="str">
            <v>403360ID</v>
          </cell>
          <cell r="G659" t="str">
            <v>403360</v>
          </cell>
          <cell r="I659">
            <v>16256.59</v>
          </cell>
        </row>
        <row r="660">
          <cell r="A660" t="str">
            <v>403360OR</v>
          </cell>
          <cell r="B660" t="str">
            <v>403360</v>
          </cell>
          <cell r="D660">
            <v>57624.44</v>
          </cell>
          <cell r="F660" t="str">
            <v>403360OR</v>
          </cell>
          <cell r="G660" t="str">
            <v>403360</v>
          </cell>
          <cell r="I660">
            <v>57624.44</v>
          </cell>
        </row>
        <row r="661">
          <cell r="A661" t="str">
            <v>403360UT</v>
          </cell>
          <cell r="B661" t="str">
            <v>403360</v>
          </cell>
          <cell r="D661">
            <v>119334.57</v>
          </cell>
          <cell r="F661" t="str">
            <v>403360UT</v>
          </cell>
          <cell r="G661" t="str">
            <v>403360</v>
          </cell>
          <cell r="I661">
            <v>119334.57</v>
          </cell>
        </row>
        <row r="662">
          <cell r="A662" t="str">
            <v>403360WA</v>
          </cell>
          <cell r="B662" t="str">
            <v>403360</v>
          </cell>
          <cell r="D662">
            <v>4434.8599999999997</v>
          </cell>
          <cell r="F662" t="str">
            <v>403360WA</v>
          </cell>
          <cell r="G662" t="str">
            <v>403360</v>
          </cell>
          <cell r="I662">
            <v>4434.8599999999997</v>
          </cell>
        </row>
        <row r="663">
          <cell r="A663" t="str">
            <v>403360WYP</v>
          </cell>
          <cell r="B663" t="str">
            <v>403360</v>
          </cell>
          <cell r="D663">
            <v>35541.47</v>
          </cell>
          <cell r="F663" t="str">
            <v>403360WYP</v>
          </cell>
          <cell r="G663" t="str">
            <v>403360</v>
          </cell>
          <cell r="I663">
            <v>35541.47</v>
          </cell>
        </row>
        <row r="664">
          <cell r="A664" t="str">
            <v>403360WYU</v>
          </cell>
          <cell r="B664" t="str">
            <v>403360</v>
          </cell>
          <cell r="D664">
            <v>23852.14</v>
          </cell>
          <cell r="F664" t="str">
            <v>403360WYU</v>
          </cell>
          <cell r="G664" t="str">
            <v>403360</v>
          </cell>
          <cell r="I664">
            <v>23852.14</v>
          </cell>
        </row>
        <row r="665">
          <cell r="A665" t="str">
            <v>403361CA</v>
          </cell>
          <cell r="B665" t="str">
            <v>403361</v>
          </cell>
          <cell r="D665">
            <v>30059.919999999998</v>
          </cell>
          <cell r="F665" t="str">
            <v>403361CA</v>
          </cell>
          <cell r="G665" t="str">
            <v>403361</v>
          </cell>
          <cell r="I665">
            <v>30059.919999999998</v>
          </cell>
        </row>
        <row r="666">
          <cell r="A666" t="str">
            <v>403361ID</v>
          </cell>
          <cell r="B666" t="str">
            <v>403361</v>
          </cell>
          <cell r="D666">
            <v>12904.42</v>
          </cell>
          <cell r="F666" t="str">
            <v>403361ID</v>
          </cell>
          <cell r="G666" t="str">
            <v>403361</v>
          </cell>
          <cell r="I666">
            <v>12904.42</v>
          </cell>
        </row>
        <row r="667">
          <cell r="A667" t="str">
            <v>403361OR</v>
          </cell>
          <cell r="B667" t="str">
            <v>403361</v>
          </cell>
          <cell r="D667">
            <v>229294.39</v>
          </cell>
          <cell r="F667" t="str">
            <v>403361OR</v>
          </cell>
          <cell r="G667" t="str">
            <v>403361</v>
          </cell>
          <cell r="I667">
            <v>229294.39</v>
          </cell>
        </row>
        <row r="668">
          <cell r="A668" t="str">
            <v>403361UT</v>
          </cell>
          <cell r="B668" t="str">
            <v>403361</v>
          </cell>
          <cell r="D668">
            <v>471597.73</v>
          </cell>
          <cell r="F668" t="str">
            <v>403361UT</v>
          </cell>
          <cell r="G668" t="str">
            <v>403361</v>
          </cell>
          <cell r="I668">
            <v>471597.73</v>
          </cell>
        </row>
        <row r="669">
          <cell r="A669" t="str">
            <v>403361WA</v>
          </cell>
          <cell r="B669" t="str">
            <v>403361</v>
          </cell>
          <cell r="D669">
            <v>38067.86</v>
          </cell>
          <cell r="F669" t="str">
            <v>403361WA</v>
          </cell>
          <cell r="G669" t="str">
            <v>403361</v>
          </cell>
          <cell r="I669">
            <v>38067.86</v>
          </cell>
        </row>
        <row r="670">
          <cell r="A670" t="str">
            <v>403361WYP</v>
          </cell>
          <cell r="B670" t="str">
            <v>403361</v>
          </cell>
          <cell r="D670">
            <v>121183.23</v>
          </cell>
          <cell r="F670" t="str">
            <v>403361WYP</v>
          </cell>
          <cell r="G670" t="str">
            <v>403361</v>
          </cell>
          <cell r="I670">
            <v>121183.23</v>
          </cell>
        </row>
        <row r="671">
          <cell r="A671" t="str">
            <v>403361WYU</v>
          </cell>
          <cell r="B671" t="str">
            <v>403361</v>
          </cell>
          <cell r="D671">
            <v>3196.16</v>
          </cell>
          <cell r="F671" t="str">
            <v>403361WYU</v>
          </cell>
          <cell r="G671" t="str">
            <v>403361</v>
          </cell>
          <cell r="I671">
            <v>3196.16</v>
          </cell>
        </row>
        <row r="672">
          <cell r="A672" t="str">
            <v>403362CA</v>
          </cell>
          <cell r="B672" t="str">
            <v>403362</v>
          </cell>
          <cell r="D672">
            <v>429613.33</v>
          </cell>
          <cell r="F672" t="str">
            <v>403362CA</v>
          </cell>
          <cell r="G672" t="str">
            <v>403362</v>
          </cell>
          <cell r="I672">
            <v>429613.33</v>
          </cell>
        </row>
        <row r="673">
          <cell r="A673" t="str">
            <v>403362ID</v>
          </cell>
          <cell r="B673" t="str">
            <v>403362</v>
          </cell>
          <cell r="D673">
            <v>619061.74</v>
          </cell>
          <cell r="F673" t="str">
            <v>403362ID</v>
          </cell>
          <cell r="G673" t="str">
            <v>403362</v>
          </cell>
          <cell r="I673">
            <v>619061.74</v>
          </cell>
        </row>
        <row r="674">
          <cell r="A674" t="str">
            <v>403362OR</v>
          </cell>
          <cell r="B674" t="str">
            <v>403362</v>
          </cell>
          <cell r="D674">
            <v>3838936.81</v>
          </cell>
          <cell r="F674" t="str">
            <v>403362OR</v>
          </cell>
          <cell r="G674" t="str">
            <v>403362</v>
          </cell>
          <cell r="I674">
            <v>3838936.81</v>
          </cell>
        </row>
        <row r="675">
          <cell r="A675" t="str">
            <v>403362UT</v>
          </cell>
          <cell r="B675" t="str">
            <v>403362</v>
          </cell>
          <cell r="D675">
            <v>8191424.9100000001</v>
          </cell>
          <cell r="F675" t="str">
            <v>403362UT</v>
          </cell>
          <cell r="G675" t="str">
            <v>403362</v>
          </cell>
          <cell r="I675">
            <v>8191424.9100000001</v>
          </cell>
        </row>
        <row r="676">
          <cell r="A676" t="str">
            <v>403362WA</v>
          </cell>
          <cell r="B676" t="str">
            <v>403362</v>
          </cell>
          <cell r="D676">
            <v>971089.74</v>
          </cell>
          <cell r="F676" t="str">
            <v>403362WA</v>
          </cell>
          <cell r="G676" t="str">
            <v>403362</v>
          </cell>
          <cell r="I676">
            <v>971089.74</v>
          </cell>
        </row>
        <row r="677">
          <cell r="A677" t="str">
            <v>403362WYP</v>
          </cell>
          <cell r="B677" t="str">
            <v>403362</v>
          </cell>
          <cell r="D677">
            <v>2175895.08</v>
          </cell>
          <cell r="F677" t="str">
            <v>403362WYP</v>
          </cell>
          <cell r="G677" t="str">
            <v>403362</v>
          </cell>
          <cell r="I677">
            <v>2175895.08</v>
          </cell>
        </row>
        <row r="678">
          <cell r="A678" t="str">
            <v>403362WYU</v>
          </cell>
          <cell r="B678" t="str">
            <v>403362</v>
          </cell>
          <cell r="D678">
            <v>121138.36</v>
          </cell>
          <cell r="F678" t="str">
            <v>403362WYU</v>
          </cell>
          <cell r="G678" t="str">
            <v>403362</v>
          </cell>
          <cell r="I678">
            <v>121138.36</v>
          </cell>
        </row>
        <row r="679">
          <cell r="A679" t="str">
            <v>403363UT</v>
          </cell>
          <cell r="B679" t="str">
            <v>403363</v>
          </cell>
          <cell r="D679">
            <v>91112.79</v>
          </cell>
          <cell r="F679" t="str">
            <v>403363UT</v>
          </cell>
          <cell r="G679" t="str">
            <v>403363</v>
          </cell>
          <cell r="I679">
            <v>91112.79</v>
          </cell>
        </row>
        <row r="680">
          <cell r="A680" t="str">
            <v>403364CA</v>
          </cell>
          <cell r="B680" t="str">
            <v>403364</v>
          </cell>
          <cell r="D680">
            <v>2851144.4213879481</v>
          </cell>
          <cell r="F680" t="str">
            <v>403364CA</v>
          </cell>
          <cell r="G680" t="str">
            <v>403364</v>
          </cell>
          <cell r="I680">
            <v>2851144.4213879481</v>
          </cell>
        </row>
        <row r="681">
          <cell r="A681" t="str">
            <v>403364ID</v>
          </cell>
          <cell r="B681" t="str">
            <v>403364</v>
          </cell>
          <cell r="D681">
            <v>2362901.9610292832</v>
          </cell>
          <cell r="F681" t="str">
            <v>403364ID</v>
          </cell>
          <cell r="G681" t="str">
            <v>403364</v>
          </cell>
          <cell r="I681">
            <v>2362901.9610292832</v>
          </cell>
        </row>
        <row r="682">
          <cell r="A682" t="str">
            <v>403364OR</v>
          </cell>
          <cell r="B682" t="str">
            <v>403364</v>
          </cell>
          <cell r="D682">
            <v>14739361.217392826</v>
          </cell>
          <cell r="F682" t="str">
            <v>403364OR</v>
          </cell>
          <cell r="G682" t="str">
            <v>403364</v>
          </cell>
          <cell r="I682">
            <v>14739361.217392826</v>
          </cell>
        </row>
        <row r="683">
          <cell r="A683" t="str">
            <v>403364UT</v>
          </cell>
          <cell r="B683" t="str">
            <v>403364</v>
          </cell>
          <cell r="D683">
            <v>14578857.424152264</v>
          </cell>
          <cell r="F683" t="str">
            <v>403364UT</v>
          </cell>
          <cell r="G683" t="str">
            <v>403364</v>
          </cell>
          <cell r="I683">
            <v>14578857.424152264</v>
          </cell>
        </row>
        <row r="684">
          <cell r="A684" t="str">
            <v>403364WA</v>
          </cell>
          <cell r="B684" t="str">
            <v>403364</v>
          </cell>
          <cell r="D684">
            <v>4256339.871120682</v>
          </cell>
          <cell r="F684" t="str">
            <v>403364WA</v>
          </cell>
          <cell r="G684" t="str">
            <v>403364</v>
          </cell>
          <cell r="I684">
            <v>4256339.871120682</v>
          </cell>
        </row>
        <row r="685">
          <cell r="A685" t="str">
            <v>403364WYP</v>
          </cell>
          <cell r="B685" t="str">
            <v>403364</v>
          </cell>
          <cell r="D685">
            <v>3636872.5202616737</v>
          </cell>
          <cell r="F685" t="str">
            <v>403364WYP</v>
          </cell>
          <cell r="G685" t="str">
            <v>403364</v>
          </cell>
          <cell r="I685">
            <v>3636872.5202616737</v>
          </cell>
        </row>
        <row r="686">
          <cell r="A686" t="str">
            <v>403364WYU</v>
          </cell>
          <cell r="B686" t="str">
            <v>403364</v>
          </cell>
          <cell r="D686">
            <v>636966.54642472556</v>
          </cell>
          <cell r="F686" t="str">
            <v>403364WYU</v>
          </cell>
          <cell r="G686" t="str">
            <v>403364</v>
          </cell>
          <cell r="I686">
            <v>636966.54642472556</v>
          </cell>
        </row>
        <row r="687">
          <cell r="A687" t="str">
            <v>403365CA</v>
          </cell>
          <cell r="B687" t="str">
            <v>403365</v>
          </cell>
          <cell r="D687">
            <v>987647.52</v>
          </cell>
          <cell r="F687" t="str">
            <v>403365CA</v>
          </cell>
          <cell r="G687" t="str">
            <v>403365</v>
          </cell>
          <cell r="I687">
            <v>987647.52</v>
          </cell>
        </row>
        <row r="688">
          <cell r="A688" t="str">
            <v>403365ID</v>
          </cell>
          <cell r="B688" t="str">
            <v>403365</v>
          </cell>
          <cell r="D688">
            <v>938071.74</v>
          </cell>
          <cell r="F688" t="str">
            <v>403365ID</v>
          </cell>
          <cell r="G688" t="str">
            <v>403365</v>
          </cell>
          <cell r="I688">
            <v>938071.74</v>
          </cell>
        </row>
        <row r="689">
          <cell r="A689" t="str">
            <v>403365OR</v>
          </cell>
          <cell r="B689" t="str">
            <v>403365</v>
          </cell>
          <cell r="D689">
            <v>6548533.0499999998</v>
          </cell>
          <cell r="F689" t="str">
            <v>403365OR</v>
          </cell>
          <cell r="G689" t="str">
            <v>403365</v>
          </cell>
          <cell r="I689">
            <v>6548533.0499999998</v>
          </cell>
        </row>
        <row r="690">
          <cell r="A690" t="str">
            <v>403365UT</v>
          </cell>
          <cell r="B690" t="str">
            <v>403365</v>
          </cell>
          <cell r="D690">
            <v>5880588.7199999997</v>
          </cell>
          <cell r="F690" t="str">
            <v>403365UT</v>
          </cell>
          <cell r="G690" t="str">
            <v>403365</v>
          </cell>
          <cell r="I690">
            <v>5880588.7199999997</v>
          </cell>
        </row>
        <row r="691">
          <cell r="A691" t="str">
            <v>403365WA</v>
          </cell>
          <cell r="B691" t="str">
            <v>403365</v>
          </cell>
          <cell r="D691">
            <v>1622378.27</v>
          </cell>
          <cell r="F691" t="str">
            <v>403365WA</v>
          </cell>
          <cell r="G691" t="str">
            <v>403365</v>
          </cell>
          <cell r="I691">
            <v>1622378.27</v>
          </cell>
        </row>
        <row r="692">
          <cell r="A692" t="str">
            <v>403365WYP</v>
          </cell>
          <cell r="B692" t="str">
            <v>403365</v>
          </cell>
          <cell r="D692">
            <v>2076038.97</v>
          </cell>
          <cell r="F692" t="str">
            <v>403365WYP</v>
          </cell>
          <cell r="G692" t="str">
            <v>403365</v>
          </cell>
          <cell r="I692">
            <v>2076038.97</v>
          </cell>
        </row>
        <row r="693">
          <cell r="A693" t="str">
            <v>403365WYU</v>
          </cell>
          <cell r="B693" t="str">
            <v>403365</v>
          </cell>
          <cell r="D693">
            <v>274996.99</v>
          </cell>
          <cell r="F693" t="str">
            <v>403365WYU</v>
          </cell>
          <cell r="G693" t="str">
            <v>403365</v>
          </cell>
          <cell r="I693">
            <v>274996.99</v>
          </cell>
        </row>
        <row r="694">
          <cell r="A694" t="str">
            <v>403366CA</v>
          </cell>
          <cell r="B694" t="str">
            <v>403366</v>
          </cell>
          <cell r="D694">
            <v>506038.29</v>
          </cell>
          <cell r="F694" t="str">
            <v>403366CA</v>
          </cell>
          <cell r="G694" t="str">
            <v>403366</v>
          </cell>
          <cell r="I694">
            <v>506038.29</v>
          </cell>
        </row>
        <row r="695">
          <cell r="A695" t="str">
            <v>403366ID</v>
          </cell>
          <cell r="B695" t="str">
            <v>403366</v>
          </cell>
          <cell r="D695">
            <v>151145.01999999999</v>
          </cell>
          <cell r="F695" t="str">
            <v>403366ID</v>
          </cell>
          <cell r="G695" t="str">
            <v>403366</v>
          </cell>
          <cell r="I695">
            <v>151145.01999999999</v>
          </cell>
        </row>
        <row r="696">
          <cell r="A696" t="str">
            <v>403366OR</v>
          </cell>
          <cell r="B696" t="str">
            <v>403366</v>
          </cell>
          <cell r="D696">
            <v>2058590.55</v>
          </cell>
          <cell r="F696" t="str">
            <v>403366OR</v>
          </cell>
          <cell r="G696" t="str">
            <v>403366</v>
          </cell>
          <cell r="I696">
            <v>2058590.55</v>
          </cell>
        </row>
        <row r="697">
          <cell r="A697" t="str">
            <v>403366UT</v>
          </cell>
          <cell r="B697" t="str">
            <v>403366</v>
          </cell>
          <cell r="D697">
            <v>3316413.62</v>
          </cell>
          <cell r="F697" t="str">
            <v>403366UT</v>
          </cell>
          <cell r="G697" t="str">
            <v>403366</v>
          </cell>
          <cell r="I697">
            <v>3316413.62</v>
          </cell>
        </row>
        <row r="698">
          <cell r="A698" t="str">
            <v>403366WA</v>
          </cell>
          <cell r="B698" t="str">
            <v>403366</v>
          </cell>
          <cell r="D698">
            <v>634636.76</v>
          </cell>
          <cell r="F698" t="str">
            <v>403366WA</v>
          </cell>
          <cell r="G698" t="str">
            <v>403366</v>
          </cell>
          <cell r="I698">
            <v>634636.76</v>
          </cell>
        </row>
        <row r="699">
          <cell r="A699" t="str">
            <v>403366WYP</v>
          </cell>
          <cell r="B699" t="str">
            <v>403366</v>
          </cell>
          <cell r="D699">
            <v>411379.3</v>
          </cell>
          <cell r="F699" t="str">
            <v>403366WYP</v>
          </cell>
          <cell r="G699" t="str">
            <v>403366</v>
          </cell>
          <cell r="I699">
            <v>411379.3</v>
          </cell>
        </row>
        <row r="700">
          <cell r="A700" t="str">
            <v>403366WYU</v>
          </cell>
          <cell r="B700" t="str">
            <v>403366</v>
          </cell>
          <cell r="D700">
            <v>135333.84</v>
          </cell>
          <cell r="F700" t="str">
            <v>403366WYU</v>
          </cell>
          <cell r="G700" t="str">
            <v>403366</v>
          </cell>
          <cell r="I700">
            <v>135333.84</v>
          </cell>
        </row>
        <row r="701">
          <cell r="A701" t="str">
            <v>403367CA</v>
          </cell>
          <cell r="B701" t="str">
            <v>403367</v>
          </cell>
          <cell r="D701">
            <v>918894.89</v>
          </cell>
          <cell r="F701" t="str">
            <v>403367CA</v>
          </cell>
          <cell r="G701" t="str">
            <v>403367</v>
          </cell>
          <cell r="I701">
            <v>918894.89</v>
          </cell>
        </row>
        <row r="702">
          <cell r="A702" t="str">
            <v>403367ID</v>
          </cell>
          <cell r="B702" t="str">
            <v>403367</v>
          </cell>
          <cell r="D702">
            <v>458835</v>
          </cell>
          <cell r="F702" t="str">
            <v>403367ID</v>
          </cell>
          <cell r="G702" t="str">
            <v>403367</v>
          </cell>
          <cell r="I702">
            <v>458835</v>
          </cell>
        </row>
        <row r="703">
          <cell r="A703" t="str">
            <v>403367OR</v>
          </cell>
          <cell r="B703" t="str">
            <v>403367</v>
          </cell>
          <cell r="D703">
            <v>3475562.73</v>
          </cell>
          <cell r="F703" t="str">
            <v>403367OR</v>
          </cell>
          <cell r="G703" t="str">
            <v>403367</v>
          </cell>
          <cell r="I703">
            <v>3475562.73</v>
          </cell>
        </row>
        <row r="704">
          <cell r="A704" t="str">
            <v>403367UT</v>
          </cell>
          <cell r="B704" t="str">
            <v>403367</v>
          </cell>
          <cell r="D704">
            <v>9818072.5199999996</v>
          </cell>
          <cell r="F704" t="str">
            <v>403367UT</v>
          </cell>
          <cell r="G704" t="str">
            <v>403367</v>
          </cell>
          <cell r="I704">
            <v>9818072.5199999996</v>
          </cell>
        </row>
        <row r="705">
          <cell r="A705" t="str">
            <v>403367WA</v>
          </cell>
          <cell r="B705" t="str">
            <v>403367</v>
          </cell>
          <cell r="D705">
            <v>561381.47</v>
          </cell>
          <cell r="F705" t="str">
            <v>403367WA</v>
          </cell>
          <cell r="G705" t="str">
            <v>403367</v>
          </cell>
          <cell r="I705">
            <v>561381.47</v>
          </cell>
        </row>
        <row r="706">
          <cell r="A706" t="str">
            <v>403367WYP</v>
          </cell>
          <cell r="B706" t="str">
            <v>403367</v>
          </cell>
          <cell r="D706">
            <v>924453.37</v>
          </cell>
          <cell r="F706" t="str">
            <v>403367WYP</v>
          </cell>
          <cell r="G706" t="str">
            <v>403367</v>
          </cell>
          <cell r="I706">
            <v>924453.37</v>
          </cell>
        </row>
        <row r="707">
          <cell r="A707" t="str">
            <v>403367WYU</v>
          </cell>
          <cell r="B707" t="str">
            <v>403367</v>
          </cell>
          <cell r="D707">
            <v>535067.42000000004</v>
          </cell>
          <cell r="F707" t="str">
            <v>403367WYU</v>
          </cell>
          <cell r="G707" t="str">
            <v>403367</v>
          </cell>
          <cell r="I707">
            <v>535067.42000000004</v>
          </cell>
        </row>
        <row r="708">
          <cell r="A708" t="str">
            <v>403368CA</v>
          </cell>
          <cell r="B708" t="str">
            <v>403368</v>
          </cell>
          <cell r="D708">
            <v>1379195.42</v>
          </cell>
          <cell r="F708" t="str">
            <v>403368CA</v>
          </cell>
          <cell r="G708" t="str">
            <v>403368</v>
          </cell>
          <cell r="I708">
            <v>1379195.42</v>
          </cell>
        </row>
        <row r="709">
          <cell r="A709" t="str">
            <v>403368ID</v>
          </cell>
          <cell r="B709" t="str">
            <v>403368</v>
          </cell>
          <cell r="D709">
            <v>1359063.71</v>
          </cell>
          <cell r="F709" t="str">
            <v>403368ID</v>
          </cell>
          <cell r="G709" t="str">
            <v>403368</v>
          </cell>
          <cell r="I709">
            <v>1359063.71</v>
          </cell>
        </row>
        <row r="710">
          <cell r="A710" t="str">
            <v>403368OR</v>
          </cell>
          <cell r="B710" t="str">
            <v>403368</v>
          </cell>
          <cell r="D710">
            <v>10327445.76</v>
          </cell>
          <cell r="F710" t="str">
            <v>403368OR</v>
          </cell>
          <cell r="G710" t="str">
            <v>403368</v>
          </cell>
          <cell r="I710">
            <v>10327445.76</v>
          </cell>
        </row>
        <row r="711">
          <cell r="A711" t="str">
            <v>403368UT</v>
          </cell>
          <cell r="B711" t="str">
            <v>403368</v>
          </cell>
          <cell r="D711">
            <v>7565700.0599999996</v>
          </cell>
          <cell r="F711" t="str">
            <v>403368UT</v>
          </cell>
          <cell r="G711" t="str">
            <v>403368</v>
          </cell>
          <cell r="I711">
            <v>7565700.0599999996</v>
          </cell>
        </row>
        <row r="712">
          <cell r="A712" t="str">
            <v>403368WA</v>
          </cell>
          <cell r="B712" t="str">
            <v>403368</v>
          </cell>
          <cell r="D712">
            <v>2534354.79</v>
          </cell>
          <cell r="F712" t="str">
            <v>403368WA</v>
          </cell>
          <cell r="G712" t="str">
            <v>403368</v>
          </cell>
          <cell r="I712">
            <v>2534354.79</v>
          </cell>
        </row>
        <row r="713">
          <cell r="A713" t="str">
            <v>403368WYP</v>
          </cell>
          <cell r="B713" t="str">
            <v>403368</v>
          </cell>
          <cell r="D713">
            <v>2041320.7</v>
          </cell>
          <cell r="F713" t="str">
            <v>403368WYP</v>
          </cell>
          <cell r="G713" t="str">
            <v>403368</v>
          </cell>
          <cell r="I713">
            <v>2041320.7</v>
          </cell>
        </row>
        <row r="714">
          <cell r="A714" t="str">
            <v>403368WYU</v>
          </cell>
          <cell r="B714" t="str">
            <v>403368</v>
          </cell>
          <cell r="D714">
            <v>324609.76</v>
          </cell>
          <cell r="F714" t="str">
            <v>403368WYU</v>
          </cell>
          <cell r="G714" t="str">
            <v>403368</v>
          </cell>
          <cell r="I714">
            <v>324609.76</v>
          </cell>
        </row>
        <row r="715">
          <cell r="A715" t="str">
            <v>403369CA</v>
          </cell>
          <cell r="B715" t="str">
            <v>403369</v>
          </cell>
          <cell r="D715">
            <v>786168.28</v>
          </cell>
          <cell r="F715" t="str">
            <v>403369CA</v>
          </cell>
          <cell r="G715" t="str">
            <v>403369</v>
          </cell>
          <cell r="I715">
            <v>786168.28</v>
          </cell>
        </row>
        <row r="716">
          <cell r="A716" t="str">
            <v>403369ID</v>
          </cell>
          <cell r="B716" t="str">
            <v>403369</v>
          </cell>
          <cell r="D716">
            <v>488129.56</v>
          </cell>
          <cell r="F716" t="str">
            <v>403369ID</v>
          </cell>
          <cell r="G716" t="str">
            <v>403369</v>
          </cell>
          <cell r="I716">
            <v>488129.56</v>
          </cell>
        </row>
        <row r="717">
          <cell r="A717" t="str">
            <v>403369OR</v>
          </cell>
          <cell r="B717" t="str">
            <v>403369</v>
          </cell>
          <cell r="D717">
            <v>4129027.22</v>
          </cell>
          <cell r="F717" t="str">
            <v>403369OR</v>
          </cell>
          <cell r="G717" t="str">
            <v>403369</v>
          </cell>
          <cell r="I717">
            <v>4129027.22</v>
          </cell>
        </row>
        <row r="718">
          <cell r="A718" t="str">
            <v>403369UT</v>
          </cell>
          <cell r="B718" t="str">
            <v>403369</v>
          </cell>
          <cell r="D718">
            <v>3435887.48</v>
          </cell>
          <cell r="F718" t="str">
            <v>403369UT</v>
          </cell>
          <cell r="G718" t="str">
            <v>403369</v>
          </cell>
          <cell r="I718">
            <v>3435887.48</v>
          </cell>
        </row>
        <row r="719">
          <cell r="A719" t="str">
            <v>403369WA</v>
          </cell>
          <cell r="B719" t="str">
            <v>403369</v>
          </cell>
          <cell r="D719">
            <v>1085680.33</v>
          </cell>
          <cell r="F719" t="str">
            <v>403369WA</v>
          </cell>
          <cell r="G719" t="str">
            <v>403369</v>
          </cell>
          <cell r="I719">
            <v>1085680.33</v>
          </cell>
        </row>
        <row r="720">
          <cell r="A720" t="str">
            <v>403369WYP</v>
          </cell>
          <cell r="B720" t="str">
            <v>403369</v>
          </cell>
          <cell r="D720">
            <v>808910.07</v>
          </cell>
          <cell r="F720" t="str">
            <v>403369WYP</v>
          </cell>
          <cell r="G720" t="str">
            <v>403369</v>
          </cell>
          <cell r="I720">
            <v>808910.07</v>
          </cell>
        </row>
        <row r="721">
          <cell r="A721" t="str">
            <v>403369WYU</v>
          </cell>
          <cell r="B721" t="str">
            <v>403369</v>
          </cell>
          <cell r="D721">
            <v>202919.81</v>
          </cell>
          <cell r="F721" t="str">
            <v>403369WYU</v>
          </cell>
          <cell r="G721" t="str">
            <v>403369</v>
          </cell>
          <cell r="I721">
            <v>202919.81</v>
          </cell>
        </row>
        <row r="722">
          <cell r="A722" t="str">
            <v>403370CA</v>
          </cell>
          <cell r="B722" t="str">
            <v>403370</v>
          </cell>
          <cell r="D722">
            <v>180716.15</v>
          </cell>
          <cell r="F722" t="str">
            <v>403370CA</v>
          </cell>
          <cell r="G722" t="str">
            <v>403370</v>
          </cell>
          <cell r="I722">
            <v>180716.15</v>
          </cell>
        </row>
        <row r="723">
          <cell r="A723" t="str">
            <v>403370ID</v>
          </cell>
          <cell r="B723" t="str">
            <v>403370</v>
          </cell>
          <cell r="D723">
            <v>442218.97</v>
          </cell>
          <cell r="F723" t="str">
            <v>403370ID</v>
          </cell>
          <cell r="G723" t="str">
            <v>403370</v>
          </cell>
          <cell r="I723">
            <v>442218.97</v>
          </cell>
        </row>
        <row r="724">
          <cell r="A724" t="str">
            <v>403370OR</v>
          </cell>
          <cell r="B724" t="str">
            <v>403370</v>
          </cell>
          <cell r="D724">
            <v>2171204.4700000002</v>
          </cell>
          <cell r="F724" t="str">
            <v>403370OR</v>
          </cell>
          <cell r="G724" t="str">
            <v>403370</v>
          </cell>
          <cell r="I724">
            <v>2171204.4700000002</v>
          </cell>
        </row>
        <row r="725">
          <cell r="A725" t="str">
            <v>403370UT</v>
          </cell>
          <cell r="B725" t="str">
            <v>403370</v>
          </cell>
          <cell r="D725">
            <v>2574142.3199999998</v>
          </cell>
          <cell r="F725" t="str">
            <v>403370UT</v>
          </cell>
          <cell r="G725" t="str">
            <v>403370</v>
          </cell>
          <cell r="I725">
            <v>2574142.3199999998</v>
          </cell>
        </row>
        <row r="726">
          <cell r="A726" t="str">
            <v>403370WA</v>
          </cell>
          <cell r="B726" t="str">
            <v>403370</v>
          </cell>
          <cell r="D726">
            <v>529320.81000000006</v>
          </cell>
          <cell r="F726" t="str">
            <v>403370WA</v>
          </cell>
          <cell r="G726" t="str">
            <v>403370</v>
          </cell>
          <cell r="I726">
            <v>529320.81000000006</v>
          </cell>
        </row>
        <row r="727">
          <cell r="A727" t="str">
            <v>403370WYP</v>
          </cell>
          <cell r="B727" t="str">
            <v>403370</v>
          </cell>
          <cell r="D727">
            <v>443192.16</v>
          </cell>
          <cell r="F727" t="str">
            <v>403370WYP</v>
          </cell>
          <cell r="G727" t="str">
            <v>403370</v>
          </cell>
          <cell r="I727">
            <v>443192.16</v>
          </cell>
        </row>
        <row r="728">
          <cell r="A728" t="str">
            <v>403370WYU</v>
          </cell>
          <cell r="B728" t="str">
            <v>403370</v>
          </cell>
          <cell r="D728">
            <v>104455.46</v>
          </cell>
          <cell r="F728" t="str">
            <v>403370WYU</v>
          </cell>
          <cell r="G728" t="str">
            <v>403370</v>
          </cell>
          <cell r="I728">
            <v>104455.46</v>
          </cell>
        </row>
        <row r="729">
          <cell r="A729" t="str">
            <v>403371CA</v>
          </cell>
          <cell r="B729" t="str">
            <v>403371</v>
          </cell>
          <cell r="D729">
            <v>23747.52</v>
          </cell>
          <cell r="F729" t="str">
            <v>403371CA</v>
          </cell>
          <cell r="G729" t="str">
            <v>403371</v>
          </cell>
          <cell r="I729">
            <v>23747.52</v>
          </cell>
        </row>
        <row r="730">
          <cell r="A730" t="str">
            <v>403371ID</v>
          </cell>
          <cell r="B730" t="str">
            <v>403371</v>
          </cell>
          <cell r="D730">
            <v>7505.33</v>
          </cell>
          <cell r="F730" t="str">
            <v>403371ID</v>
          </cell>
          <cell r="G730" t="str">
            <v>403371</v>
          </cell>
          <cell r="I730">
            <v>7505.33</v>
          </cell>
        </row>
        <row r="731">
          <cell r="A731" t="str">
            <v>403371OR</v>
          </cell>
          <cell r="B731" t="str">
            <v>403371</v>
          </cell>
          <cell r="D731">
            <v>116998.93</v>
          </cell>
          <cell r="F731" t="str">
            <v>403371OR</v>
          </cell>
          <cell r="G731" t="str">
            <v>403371</v>
          </cell>
          <cell r="I731">
            <v>116998.93</v>
          </cell>
        </row>
        <row r="732">
          <cell r="A732" t="str">
            <v>403371UT</v>
          </cell>
          <cell r="B732" t="str">
            <v>403371</v>
          </cell>
          <cell r="D732">
            <v>276347.46999999997</v>
          </cell>
          <cell r="F732" t="str">
            <v>403371UT</v>
          </cell>
          <cell r="G732" t="str">
            <v>403371</v>
          </cell>
          <cell r="I732">
            <v>276347.46999999997</v>
          </cell>
        </row>
        <row r="733">
          <cell r="A733" t="str">
            <v>403371WA</v>
          </cell>
          <cell r="B733" t="str">
            <v>403371</v>
          </cell>
          <cell r="D733">
            <v>19529.3</v>
          </cell>
          <cell r="F733" t="str">
            <v>403371WA</v>
          </cell>
          <cell r="G733" t="str">
            <v>403371</v>
          </cell>
          <cell r="I733">
            <v>19529.3</v>
          </cell>
        </row>
        <row r="734">
          <cell r="A734" t="str">
            <v>403371WYP</v>
          </cell>
          <cell r="B734" t="str">
            <v>403371</v>
          </cell>
          <cell r="D734">
            <v>45139.77</v>
          </cell>
          <cell r="F734" t="str">
            <v>403371WYP</v>
          </cell>
          <cell r="G734" t="str">
            <v>403371</v>
          </cell>
          <cell r="I734">
            <v>45139.77</v>
          </cell>
        </row>
        <row r="735">
          <cell r="A735" t="str">
            <v>403371WYU</v>
          </cell>
          <cell r="B735" t="str">
            <v>403371</v>
          </cell>
          <cell r="D735">
            <v>8318.25</v>
          </cell>
          <cell r="F735" t="str">
            <v>403371WYU</v>
          </cell>
          <cell r="G735" t="str">
            <v>403371</v>
          </cell>
          <cell r="I735">
            <v>8318.25</v>
          </cell>
        </row>
        <row r="736">
          <cell r="A736" t="str">
            <v>403372ID</v>
          </cell>
          <cell r="B736" t="str">
            <v>403372</v>
          </cell>
          <cell r="D736">
            <v>15.86</v>
          </cell>
          <cell r="F736" t="str">
            <v>403372ID</v>
          </cell>
          <cell r="G736" t="str">
            <v>403372</v>
          </cell>
          <cell r="I736">
            <v>15.86</v>
          </cell>
        </row>
        <row r="737">
          <cell r="A737" t="str">
            <v>403372UT</v>
          </cell>
          <cell r="B737" t="str">
            <v>403372</v>
          </cell>
          <cell r="D737">
            <v>145.74</v>
          </cell>
          <cell r="F737" t="str">
            <v>403372UT</v>
          </cell>
          <cell r="G737" t="str">
            <v>403372</v>
          </cell>
          <cell r="I737">
            <v>145.74</v>
          </cell>
        </row>
        <row r="738">
          <cell r="A738" t="str">
            <v>403373CA</v>
          </cell>
          <cell r="B738" t="str">
            <v>403373</v>
          </cell>
          <cell r="D738">
            <v>37689.269999999997</v>
          </cell>
          <cell r="F738" t="str">
            <v>403373CA</v>
          </cell>
          <cell r="G738" t="str">
            <v>403373</v>
          </cell>
          <cell r="I738">
            <v>37689.269999999997</v>
          </cell>
        </row>
        <row r="739">
          <cell r="A739" t="str">
            <v>403373ID</v>
          </cell>
          <cell r="B739" t="str">
            <v>403373</v>
          </cell>
          <cell r="D739">
            <v>28473.55</v>
          </cell>
          <cell r="F739" t="str">
            <v>403373ID</v>
          </cell>
          <cell r="G739" t="str">
            <v>403373</v>
          </cell>
          <cell r="I739">
            <v>28473.55</v>
          </cell>
        </row>
        <row r="740">
          <cell r="A740" t="str">
            <v>403373OR</v>
          </cell>
          <cell r="B740" t="str">
            <v>403373</v>
          </cell>
          <cell r="D740">
            <v>645774.81000000006</v>
          </cell>
          <cell r="F740" t="str">
            <v>403373OR</v>
          </cell>
          <cell r="G740" t="str">
            <v>403373</v>
          </cell>
          <cell r="I740">
            <v>645774.81000000006</v>
          </cell>
        </row>
        <row r="741">
          <cell r="A741" t="str">
            <v>403373UT</v>
          </cell>
          <cell r="B741" t="str">
            <v>403373</v>
          </cell>
          <cell r="D741">
            <v>1119407.2</v>
          </cell>
          <cell r="F741" t="str">
            <v>403373UT</v>
          </cell>
          <cell r="G741" t="str">
            <v>403373</v>
          </cell>
          <cell r="I741">
            <v>1119407.2</v>
          </cell>
        </row>
        <row r="742">
          <cell r="A742" t="str">
            <v>403373WA</v>
          </cell>
          <cell r="B742" t="str">
            <v>403373</v>
          </cell>
          <cell r="D742">
            <v>116737.62</v>
          </cell>
          <cell r="F742" t="str">
            <v>403373WA</v>
          </cell>
          <cell r="G742" t="str">
            <v>403373</v>
          </cell>
          <cell r="I742">
            <v>116737.62</v>
          </cell>
        </row>
        <row r="743">
          <cell r="A743" t="str">
            <v>403373WYP</v>
          </cell>
          <cell r="B743" t="str">
            <v>403373</v>
          </cell>
          <cell r="D743">
            <v>185709.3</v>
          </cell>
          <cell r="F743" t="str">
            <v>403373WYP</v>
          </cell>
          <cell r="G743" t="str">
            <v>403373</v>
          </cell>
          <cell r="I743">
            <v>185709.3</v>
          </cell>
        </row>
        <row r="744">
          <cell r="A744" t="str">
            <v>403373WYU</v>
          </cell>
          <cell r="B744" t="str">
            <v>403373</v>
          </cell>
          <cell r="D744">
            <v>59000.52</v>
          </cell>
          <cell r="F744" t="str">
            <v>403373WYU</v>
          </cell>
          <cell r="G744" t="str">
            <v>403373</v>
          </cell>
          <cell r="I744">
            <v>59000.52</v>
          </cell>
        </row>
        <row r="745">
          <cell r="A745" t="str">
            <v>403GPCA</v>
          </cell>
          <cell r="B745" t="str">
            <v>403GP</v>
          </cell>
          <cell r="D745">
            <v>313440.14053197822</v>
          </cell>
          <cell r="F745" t="str">
            <v>403GPCA</v>
          </cell>
          <cell r="G745" t="str">
            <v>403GP</v>
          </cell>
          <cell r="I745">
            <v>313440.14053197822</v>
          </cell>
        </row>
        <row r="746">
          <cell r="A746" t="str">
            <v>403GPCN</v>
          </cell>
          <cell r="B746" t="str">
            <v>403GP</v>
          </cell>
          <cell r="D746">
            <v>1640091.4365307409</v>
          </cell>
          <cell r="F746" t="str">
            <v>403GPCN</v>
          </cell>
          <cell r="G746" t="str">
            <v>403GP</v>
          </cell>
          <cell r="I746">
            <v>1640091.4365307409</v>
          </cell>
        </row>
        <row r="747">
          <cell r="A747" t="str">
            <v>403GPDGP</v>
          </cell>
          <cell r="B747" t="str">
            <v>403GP</v>
          </cell>
          <cell r="D747">
            <v>317985.56232708861</v>
          </cell>
          <cell r="F747" t="str">
            <v>403GPDGP</v>
          </cell>
          <cell r="G747" t="str">
            <v>403GP</v>
          </cell>
          <cell r="I747">
            <v>317985.56232708861</v>
          </cell>
        </row>
        <row r="748">
          <cell r="A748" t="str">
            <v>403GPDGU</v>
          </cell>
          <cell r="B748" t="str">
            <v>403GP</v>
          </cell>
          <cell r="D748">
            <v>557940.04238733428</v>
          </cell>
          <cell r="F748" t="str">
            <v>403GPDGU</v>
          </cell>
          <cell r="G748" t="str">
            <v>403GP</v>
          </cell>
          <cell r="I748">
            <v>557940.04238733428</v>
          </cell>
        </row>
        <row r="749">
          <cell r="A749" t="str">
            <v>403GPID</v>
          </cell>
          <cell r="B749" t="str">
            <v>403GP</v>
          </cell>
          <cell r="D749">
            <v>860027.76169100183</v>
          </cell>
          <cell r="F749" t="str">
            <v>403GPID</v>
          </cell>
          <cell r="G749" t="str">
            <v>403GP</v>
          </cell>
          <cell r="I749">
            <v>860027.76169100183</v>
          </cell>
        </row>
        <row r="750">
          <cell r="A750" t="str">
            <v>403GPOR</v>
          </cell>
          <cell r="B750" t="str">
            <v>403GP</v>
          </cell>
          <cell r="D750">
            <v>3980562.3130408786</v>
          </cell>
          <cell r="F750" t="str">
            <v>403GPOR</v>
          </cell>
          <cell r="G750" t="str">
            <v>403GP</v>
          </cell>
          <cell r="I750">
            <v>3980562.3130408786</v>
          </cell>
        </row>
        <row r="751">
          <cell r="A751" t="str">
            <v>403GPSE</v>
          </cell>
          <cell r="B751" t="str">
            <v>403GP</v>
          </cell>
          <cell r="D751">
            <v>30156.756857101391</v>
          </cell>
          <cell r="F751" t="str">
            <v>403GPSE</v>
          </cell>
          <cell r="G751" t="str">
            <v>403GP</v>
          </cell>
          <cell r="I751">
            <v>30156.756857101391</v>
          </cell>
        </row>
        <row r="752">
          <cell r="A752" t="str">
            <v>403GPSG</v>
          </cell>
          <cell r="B752" t="str">
            <v>403GP</v>
          </cell>
          <cell r="D752">
            <v>5139407.2345095556</v>
          </cell>
          <cell r="F752" t="str">
            <v>403GPSG</v>
          </cell>
          <cell r="G752" t="str">
            <v>403GP</v>
          </cell>
          <cell r="I752">
            <v>5139407.2345095556</v>
          </cell>
        </row>
        <row r="753">
          <cell r="A753" t="str">
            <v>403GPSO</v>
          </cell>
          <cell r="B753" t="str">
            <v>403GP</v>
          </cell>
          <cell r="D753">
            <v>15409371.93741844</v>
          </cell>
          <cell r="F753" t="str">
            <v>403GPSO</v>
          </cell>
          <cell r="G753" t="str">
            <v>403GP</v>
          </cell>
          <cell r="I753">
            <v>15409371.93741844</v>
          </cell>
        </row>
        <row r="754">
          <cell r="A754" t="str">
            <v>403GPSSGCH</v>
          </cell>
          <cell r="B754" t="str">
            <v>403GP</v>
          </cell>
          <cell r="D754">
            <v>110576.87938167086</v>
          </cell>
          <cell r="F754" t="str">
            <v>403GPSSGCH</v>
          </cell>
          <cell r="G754" t="str">
            <v>403GP</v>
          </cell>
          <cell r="I754">
            <v>110576.87938167086</v>
          </cell>
        </row>
        <row r="755">
          <cell r="A755" t="str">
            <v>403GPSSGCT</v>
          </cell>
          <cell r="B755" t="str">
            <v>403GP</v>
          </cell>
          <cell r="D755">
            <v>6205.8691678853083</v>
          </cell>
          <cell r="F755" t="str">
            <v>403GPSSGCT</v>
          </cell>
          <cell r="G755" t="str">
            <v>403GP</v>
          </cell>
          <cell r="I755">
            <v>6205.8691678853083</v>
          </cell>
        </row>
        <row r="756">
          <cell r="A756" t="str">
            <v>403GPUT</v>
          </cell>
          <cell r="B756" t="str">
            <v>403GP</v>
          </cell>
          <cell r="D756">
            <v>3600459.3623469449</v>
          </cell>
          <cell r="F756" t="str">
            <v>403GPUT</v>
          </cell>
          <cell r="G756" t="str">
            <v>403GP</v>
          </cell>
          <cell r="I756">
            <v>3600459.3623469449</v>
          </cell>
        </row>
        <row r="757">
          <cell r="A757" t="str">
            <v>403GPWA</v>
          </cell>
          <cell r="B757" t="str">
            <v>403GP</v>
          </cell>
          <cell r="D757">
            <v>1364325.8357327718</v>
          </cell>
          <cell r="F757" t="str">
            <v>403GPWA</v>
          </cell>
          <cell r="G757" t="str">
            <v>403GP</v>
          </cell>
          <cell r="I757">
            <v>1364325.8357327718</v>
          </cell>
        </row>
        <row r="758">
          <cell r="A758" t="str">
            <v>403GPWYP</v>
          </cell>
          <cell r="B758" t="str">
            <v>403GP</v>
          </cell>
          <cell r="D758">
            <v>1920282.7699575059</v>
          </cell>
          <cell r="F758" t="str">
            <v>403GPWYP</v>
          </cell>
          <cell r="G758" t="str">
            <v>403GP</v>
          </cell>
          <cell r="I758">
            <v>1920282.7699575059</v>
          </cell>
        </row>
        <row r="759">
          <cell r="A759" t="str">
            <v>403GPWYU</v>
          </cell>
          <cell r="B759" t="str">
            <v>403GP</v>
          </cell>
          <cell r="D759">
            <v>306696.19820031663</v>
          </cell>
          <cell r="F759" t="str">
            <v>403GPWYU</v>
          </cell>
          <cell r="G759" t="str">
            <v>403GP</v>
          </cell>
          <cell r="I759">
            <v>306696.19820031663</v>
          </cell>
        </row>
        <row r="760">
          <cell r="A760" t="str">
            <v>403HPDGP</v>
          </cell>
          <cell r="B760" t="str">
            <v>403HP</v>
          </cell>
          <cell r="D760">
            <v>3900117.6641545347</v>
          </cell>
          <cell r="F760" t="str">
            <v>403HPDGP</v>
          </cell>
          <cell r="G760" t="str">
            <v>403HP</v>
          </cell>
          <cell r="I760">
            <v>3900117.6641545347</v>
          </cell>
        </row>
        <row r="761">
          <cell r="A761" t="str">
            <v>403HPDGU</v>
          </cell>
          <cell r="B761" t="str">
            <v>403HP</v>
          </cell>
          <cell r="D761">
            <v>995986.09623588691</v>
          </cell>
          <cell r="F761" t="str">
            <v>403HPDGU</v>
          </cell>
          <cell r="G761" t="str">
            <v>403HP</v>
          </cell>
          <cell r="I761">
            <v>995986.09623588691</v>
          </cell>
        </row>
        <row r="762">
          <cell r="A762" t="str">
            <v>403HPSG-P</v>
          </cell>
          <cell r="B762" t="str">
            <v>403HP</v>
          </cell>
          <cell r="D762">
            <v>8610327.427881889</v>
          </cell>
          <cell r="F762" t="str">
            <v>403HPSG-P</v>
          </cell>
          <cell r="G762" t="str">
            <v>403HP</v>
          </cell>
          <cell r="I762">
            <v>8610327.427881889</v>
          </cell>
        </row>
        <row r="763">
          <cell r="A763" t="str">
            <v>403HPSG-U</v>
          </cell>
          <cell r="B763" t="str">
            <v>403HP</v>
          </cell>
          <cell r="D763">
            <v>3676947.7923451308</v>
          </cell>
          <cell r="F763" t="str">
            <v>403HPSG-U</v>
          </cell>
          <cell r="G763" t="str">
            <v>403HP</v>
          </cell>
          <cell r="I763">
            <v>3676947.7923451308</v>
          </cell>
        </row>
        <row r="764">
          <cell r="A764" t="str">
            <v>403OPDGU</v>
          </cell>
          <cell r="B764" t="str">
            <v>403OP</v>
          </cell>
          <cell r="D764">
            <v>121823.45827292808</v>
          </cell>
          <cell r="F764" t="str">
            <v>403OPDGU</v>
          </cell>
          <cell r="G764" t="str">
            <v>403OP</v>
          </cell>
          <cell r="I764">
            <v>121823.45827292808</v>
          </cell>
        </row>
        <row r="765">
          <cell r="A765" t="str">
            <v>403OPSG</v>
          </cell>
          <cell r="B765" t="str">
            <v>403OP</v>
          </cell>
          <cell r="D765">
            <v>103276635.35818975</v>
          </cell>
          <cell r="F765" t="str">
            <v>403OPSG</v>
          </cell>
          <cell r="G765" t="str">
            <v>403OP</v>
          </cell>
          <cell r="I765">
            <v>103276635.35818975</v>
          </cell>
        </row>
        <row r="766">
          <cell r="A766" t="str">
            <v>403OPSSGCT</v>
          </cell>
          <cell r="B766" t="str">
            <v>403OP</v>
          </cell>
          <cell r="D766">
            <v>2655797.3707591631</v>
          </cell>
          <cell r="F766" t="str">
            <v>403OPSSGCT</v>
          </cell>
          <cell r="G766" t="str">
            <v>403OP</v>
          </cell>
          <cell r="I766">
            <v>2655797.3707591631</v>
          </cell>
        </row>
        <row r="767">
          <cell r="A767" t="str">
            <v>403SPDGP</v>
          </cell>
          <cell r="B767" t="str">
            <v>403SP</v>
          </cell>
          <cell r="D767">
            <v>22850332.020769466</v>
          </cell>
          <cell r="F767" t="str">
            <v>403SPDGP</v>
          </cell>
          <cell r="G767" t="str">
            <v>403SP</v>
          </cell>
          <cell r="I767">
            <v>22850332.020769466</v>
          </cell>
        </row>
        <row r="768">
          <cell r="A768" t="str">
            <v>403SPDGU</v>
          </cell>
          <cell r="B768" t="str">
            <v>403SP</v>
          </cell>
          <cell r="D768">
            <v>25714613.138666019</v>
          </cell>
          <cell r="F768" t="str">
            <v>403SPDGU</v>
          </cell>
          <cell r="G768" t="str">
            <v>403SP</v>
          </cell>
          <cell r="I768">
            <v>25714613.138666019</v>
          </cell>
        </row>
        <row r="769">
          <cell r="A769" t="str">
            <v>403SPSG</v>
          </cell>
          <cell r="B769" t="str">
            <v>403SP</v>
          </cell>
          <cell r="D769">
            <v>61959982.324207582</v>
          </cell>
          <cell r="F769" t="str">
            <v>403SPSG</v>
          </cell>
          <cell r="G769" t="str">
            <v>403SP</v>
          </cell>
          <cell r="I769">
            <v>61959982.324207582</v>
          </cell>
        </row>
        <row r="770">
          <cell r="A770" t="str">
            <v>403SPSSGCH</v>
          </cell>
          <cell r="B770" t="str">
            <v>403SP</v>
          </cell>
          <cell r="D770">
            <v>7829351.4008827358</v>
          </cell>
          <cell r="F770" t="str">
            <v>403SPSSGCH</v>
          </cell>
          <cell r="G770" t="str">
            <v>403SP</v>
          </cell>
          <cell r="I770">
            <v>7829351.4008827358</v>
          </cell>
        </row>
        <row r="771">
          <cell r="A771" t="str">
            <v>403TPDGP</v>
          </cell>
          <cell r="B771" t="str">
            <v>403TP</v>
          </cell>
          <cell r="D771">
            <v>11218222.735286532</v>
          </cell>
          <cell r="F771" t="str">
            <v>403TPDGP</v>
          </cell>
          <cell r="G771" t="str">
            <v>403TP</v>
          </cell>
          <cell r="I771">
            <v>11218222.735286532</v>
          </cell>
        </row>
        <row r="772">
          <cell r="A772" t="str">
            <v>403TPDGU</v>
          </cell>
          <cell r="B772" t="str">
            <v>403TP</v>
          </cell>
          <cell r="D772">
            <v>12507946.196864694</v>
          </cell>
          <cell r="F772" t="str">
            <v>403TPDGU</v>
          </cell>
          <cell r="G772" t="str">
            <v>403TP</v>
          </cell>
          <cell r="I772">
            <v>12507946.196864694</v>
          </cell>
        </row>
        <row r="773">
          <cell r="A773" t="str">
            <v>403TPSG</v>
          </cell>
          <cell r="B773" t="str">
            <v>403TP</v>
          </cell>
          <cell r="D773">
            <v>46071265.448170029</v>
          </cell>
          <cell r="F773" t="str">
            <v>403TPSG</v>
          </cell>
          <cell r="G773" t="str">
            <v>403TP</v>
          </cell>
          <cell r="I773">
            <v>46071265.448170029</v>
          </cell>
        </row>
        <row r="774">
          <cell r="A774" t="str">
            <v>404GPCA</v>
          </cell>
          <cell r="B774" t="str">
            <v>404GP</v>
          </cell>
          <cell r="D774">
            <v>158390.55000000005</v>
          </cell>
          <cell r="F774" t="str">
            <v>404GPCA</v>
          </cell>
          <cell r="G774" t="str">
            <v>404GP</v>
          </cell>
          <cell r="I774">
            <v>158390.55000000005</v>
          </cell>
        </row>
        <row r="775">
          <cell r="A775" t="str">
            <v>404GPCN</v>
          </cell>
          <cell r="B775" t="str">
            <v>404GP</v>
          </cell>
          <cell r="D775">
            <v>240237.81923942154</v>
          </cell>
          <cell r="F775" t="str">
            <v>404GPCN</v>
          </cell>
          <cell r="G775" t="str">
            <v>404GP</v>
          </cell>
          <cell r="I775">
            <v>240237.81923942154</v>
          </cell>
        </row>
        <row r="776">
          <cell r="A776" t="str">
            <v>404GPOR</v>
          </cell>
          <cell r="B776" t="str">
            <v>404GP</v>
          </cell>
          <cell r="D776">
            <v>602273.36490433011</v>
          </cell>
          <cell r="F776" t="str">
            <v>404GPOR</v>
          </cell>
          <cell r="G776" t="str">
            <v>404GP</v>
          </cell>
          <cell r="I776">
            <v>602273.36490433011</v>
          </cell>
        </row>
        <row r="777">
          <cell r="A777" t="str">
            <v>404GPSO</v>
          </cell>
          <cell r="B777" t="str">
            <v>404GP</v>
          </cell>
          <cell r="D777">
            <v>883805.11853834975</v>
          </cell>
          <cell r="F777" t="str">
            <v>404GPSO</v>
          </cell>
          <cell r="G777" t="str">
            <v>404GP</v>
          </cell>
          <cell r="I777">
            <v>883805.11853834975</v>
          </cell>
        </row>
        <row r="778">
          <cell r="A778" t="str">
            <v>404GPUT</v>
          </cell>
          <cell r="B778" t="str">
            <v>404GP</v>
          </cell>
          <cell r="D778">
            <v>729.04</v>
          </cell>
          <cell r="F778" t="str">
            <v>404GPUT</v>
          </cell>
          <cell r="G778" t="str">
            <v>404GP</v>
          </cell>
          <cell r="I778">
            <v>729.04</v>
          </cell>
        </row>
        <row r="779">
          <cell r="A779" t="str">
            <v>404GPWA</v>
          </cell>
          <cell r="B779" t="str">
            <v>404GP</v>
          </cell>
          <cell r="D779">
            <v>90336.428245355375</v>
          </cell>
          <cell r="F779" t="str">
            <v>404GPWA</v>
          </cell>
          <cell r="G779" t="str">
            <v>404GP</v>
          </cell>
          <cell r="I779">
            <v>90336.428245355375</v>
          </cell>
        </row>
        <row r="780">
          <cell r="A780" t="str">
            <v>404GPWYP</v>
          </cell>
          <cell r="B780" t="str">
            <v>404GP</v>
          </cell>
          <cell r="D780">
            <v>462317.94648649503</v>
          </cell>
          <cell r="F780" t="str">
            <v>404GPWYP</v>
          </cell>
          <cell r="G780" t="str">
            <v>404GP</v>
          </cell>
          <cell r="I780">
            <v>462317.94648649503</v>
          </cell>
        </row>
        <row r="781">
          <cell r="A781" t="str">
            <v>404GPWYU</v>
          </cell>
          <cell r="B781" t="str">
            <v>404GP</v>
          </cell>
          <cell r="D781">
            <v>1727.0699999999995</v>
          </cell>
          <cell r="F781" t="str">
            <v>404GPWYU</v>
          </cell>
          <cell r="G781" t="str">
            <v>404GP</v>
          </cell>
          <cell r="I781">
            <v>1727.0699999999995</v>
          </cell>
        </row>
        <row r="782">
          <cell r="A782" t="str">
            <v>404HPSG-P</v>
          </cell>
          <cell r="B782" t="str">
            <v>404HP</v>
          </cell>
          <cell r="D782">
            <v>2282.9802283080012</v>
          </cell>
          <cell r="F782" t="str">
            <v>404HPSG-P</v>
          </cell>
          <cell r="G782" t="str">
            <v>404HP</v>
          </cell>
          <cell r="I782">
            <v>2282.9802283080012</v>
          </cell>
        </row>
        <row r="783">
          <cell r="A783" t="str">
            <v>404HPSG-U</v>
          </cell>
          <cell r="B783" t="str">
            <v>404HP</v>
          </cell>
          <cell r="D783">
            <v>39321.463932170693</v>
          </cell>
          <cell r="F783" t="str">
            <v>404HPSG-U</v>
          </cell>
          <cell r="G783" t="str">
            <v>404HP</v>
          </cell>
          <cell r="I783">
            <v>39321.463932170693</v>
          </cell>
        </row>
        <row r="784">
          <cell r="A784" t="str">
            <v>404IPCN</v>
          </cell>
          <cell r="B784" t="str">
            <v>404IP</v>
          </cell>
          <cell r="D784">
            <v>4924681.5285943579</v>
          </cell>
          <cell r="F784" t="str">
            <v>404IPCN</v>
          </cell>
          <cell r="G784" t="str">
            <v>404IP</v>
          </cell>
          <cell r="I784">
            <v>4924681.5285943579</v>
          </cell>
        </row>
        <row r="785">
          <cell r="A785" t="str">
            <v>404IPDGU</v>
          </cell>
          <cell r="B785" t="str">
            <v>404IP</v>
          </cell>
          <cell r="D785">
            <v>16758.325241788774</v>
          </cell>
          <cell r="F785" t="str">
            <v>404IPDGU</v>
          </cell>
          <cell r="G785" t="str">
            <v>404IP</v>
          </cell>
          <cell r="I785">
            <v>16758.325241788774</v>
          </cell>
        </row>
        <row r="786">
          <cell r="A786" t="str">
            <v>404IPID</v>
          </cell>
          <cell r="B786" t="str">
            <v>404IP</v>
          </cell>
          <cell r="D786">
            <v>49705.222654377016</v>
          </cell>
          <cell r="F786" t="str">
            <v>404IPID</v>
          </cell>
          <cell r="G786" t="str">
            <v>404IP</v>
          </cell>
          <cell r="I786">
            <v>49705.222654377016</v>
          </cell>
        </row>
        <row r="787">
          <cell r="A787" t="str">
            <v>404IPOR</v>
          </cell>
          <cell r="B787" t="str">
            <v>404IP</v>
          </cell>
          <cell r="D787">
            <v>9011.6561594256127</v>
          </cell>
          <cell r="F787" t="str">
            <v>404IPOR</v>
          </cell>
          <cell r="G787" t="str">
            <v>404IP</v>
          </cell>
          <cell r="I787">
            <v>9011.6561594256127</v>
          </cell>
        </row>
        <row r="788">
          <cell r="A788" t="str">
            <v>404IPSE</v>
          </cell>
          <cell r="B788" t="str">
            <v>404IP</v>
          </cell>
          <cell r="D788">
            <v>262062.01310816189</v>
          </cell>
          <cell r="F788" t="str">
            <v>404IPSE</v>
          </cell>
          <cell r="G788" t="str">
            <v>404IP</v>
          </cell>
          <cell r="I788">
            <v>262062.01310816189</v>
          </cell>
        </row>
        <row r="789">
          <cell r="A789" t="str">
            <v>404IPSG</v>
          </cell>
          <cell r="B789" t="str">
            <v>404IP</v>
          </cell>
          <cell r="D789">
            <v>3612361.7561472766</v>
          </cell>
          <cell r="F789" t="str">
            <v>404IPSG</v>
          </cell>
          <cell r="G789" t="str">
            <v>404IP</v>
          </cell>
          <cell r="I789">
            <v>3612361.7561472766</v>
          </cell>
        </row>
        <row r="790">
          <cell r="A790" t="str">
            <v>404IPSG-P</v>
          </cell>
          <cell r="B790" t="str">
            <v>404IP</v>
          </cell>
          <cell r="D790">
            <v>6492892.7234065766</v>
          </cell>
          <cell r="F790" t="str">
            <v>404IPSG-P</v>
          </cell>
          <cell r="G790" t="str">
            <v>404IP</v>
          </cell>
          <cell r="I790">
            <v>6492892.7234065766</v>
          </cell>
        </row>
        <row r="791">
          <cell r="A791" t="str">
            <v>404IPSG-U</v>
          </cell>
          <cell r="B791" t="str">
            <v>404IP</v>
          </cell>
          <cell r="D791">
            <v>310431.73475821991</v>
          </cell>
          <cell r="F791" t="str">
            <v>404IPSG-U</v>
          </cell>
          <cell r="G791" t="str">
            <v>404IP</v>
          </cell>
          <cell r="I791">
            <v>310431.73475821991</v>
          </cell>
        </row>
        <row r="792">
          <cell r="A792" t="str">
            <v>404IPSO</v>
          </cell>
          <cell r="B792" t="str">
            <v>404IP</v>
          </cell>
          <cell r="D792">
            <v>25479148.022255175</v>
          </cell>
          <cell r="F792" t="str">
            <v>404IPSO</v>
          </cell>
          <cell r="G792" t="str">
            <v>404IP</v>
          </cell>
          <cell r="I792">
            <v>25479148.022255175</v>
          </cell>
        </row>
        <row r="793">
          <cell r="A793" t="str">
            <v>404IPSSGCH</v>
          </cell>
          <cell r="B793" t="str">
            <v>404IP</v>
          </cell>
          <cell r="D793">
            <v>0</v>
          </cell>
          <cell r="F793" t="str">
            <v>404IPSSGCH</v>
          </cell>
          <cell r="G793" t="str">
            <v>404IP</v>
          </cell>
          <cell r="I793">
            <v>0</v>
          </cell>
        </row>
        <row r="794">
          <cell r="A794" t="str">
            <v>404IPUT</v>
          </cell>
          <cell r="B794" t="str">
            <v>404IP</v>
          </cell>
          <cell r="D794">
            <v>3079.2125197428222</v>
          </cell>
          <cell r="F794" t="str">
            <v>404IPUT</v>
          </cell>
          <cell r="G794" t="str">
            <v>404IP</v>
          </cell>
          <cell r="I794">
            <v>3079.2125197428222</v>
          </cell>
        </row>
        <row r="795">
          <cell r="A795" t="str">
            <v>404IPWA</v>
          </cell>
          <cell r="B795" t="str">
            <v>404IP</v>
          </cell>
          <cell r="D795">
            <v>270.19610527435208</v>
          </cell>
          <cell r="F795" t="str">
            <v>404IPWA</v>
          </cell>
          <cell r="G795" t="str">
            <v>404IP</v>
          </cell>
          <cell r="I795">
            <v>270.19610527435208</v>
          </cell>
        </row>
        <row r="796">
          <cell r="A796" t="str">
            <v>404IPWYP</v>
          </cell>
          <cell r="B796" t="str">
            <v>404IP</v>
          </cell>
          <cell r="D796">
            <v>10675.79</v>
          </cell>
          <cell r="F796" t="str">
            <v>404IPWYP</v>
          </cell>
          <cell r="G796" t="str">
            <v>404IP</v>
          </cell>
          <cell r="I796">
            <v>10675.79</v>
          </cell>
        </row>
        <row r="797">
          <cell r="A797" t="str">
            <v>404OPSSGCT</v>
          </cell>
          <cell r="B797" t="str">
            <v>404OP</v>
          </cell>
          <cell r="D797">
            <v>0</v>
          </cell>
          <cell r="F797" t="str">
            <v>404OPSSGCT</v>
          </cell>
          <cell r="G797" t="str">
            <v>404OP</v>
          </cell>
          <cell r="I797">
            <v>0</v>
          </cell>
        </row>
        <row r="798">
          <cell r="A798" t="str">
            <v>406SG</v>
          </cell>
          <cell r="B798" t="str">
            <v>406</v>
          </cell>
          <cell r="D798">
            <v>5479352.9199999999</v>
          </cell>
          <cell r="F798" t="str">
            <v>406SG</v>
          </cell>
          <cell r="G798" t="str">
            <v>406</v>
          </cell>
          <cell r="I798">
            <v>5479352.9199999999</v>
          </cell>
        </row>
        <row r="799">
          <cell r="A799" t="str">
            <v>407OR</v>
          </cell>
          <cell r="B799" t="str">
            <v>407</v>
          </cell>
          <cell r="D799">
            <v>-67953.119999999995</v>
          </cell>
          <cell r="F799" t="str">
            <v>407OR</v>
          </cell>
          <cell r="G799" t="str">
            <v>407</v>
          </cell>
          <cell r="I799">
            <v>-67953.119999999995</v>
          </cell>
        </row>
        <row r="800">
          <cell r="A800" t="str">
            <v>407OTHER</v>
          </cell>
          <cell r="B800" t="str">
            <v>407</v>
          </cell>
          <cell r="D800">
            <v>5519072.8300000001</v>
          </cell>
          <cell r="F800" t="str">
            <v>407OTHER</v>
          </cell>
          <cell r="G800" t="str">
            <v>407</v>
          </cell>
          <cell r="I800">
            <v>5519072.8300000001</v>
          </cell>
        </row>
        <row r="801">
          <cell r="A801" t="str">
            <v>407SG</v>
          </cell>
          <cell r="B801" t="str">
            <v>407</v>
          </cell>
          <cell r="D801">
            <v>305346.09999999998</v>
          </cell>
          <cell r="F801" t="str">
            <v>407SG</v>
          </cell>
          <cell r="G801" t="str">
            <v>407</v>
          </cell>
          <cell r="I801">
            <v>305346.09999999998</v>
          </cell>
        </row>
        <row r="802">
          <cell r="A802" t="str">
            <v>407SG-P</v>
          </cell>
          <cell r="B802" t="str">
            <v>407</v>
          </cell>
          <cell r="D802">
            <v>0.12000000011175871</v>
          </cell>
          <cell r="F802" t="str">
            <v>407SG-P</v>
          </cell>
          <cell r="G802" t="str">
            <v>407</v>
          </cell>
          <cell r="I802">
            <v>0.12000000011175871</v>
          </cell>
        </row>
        <row r="803">
          <cell r="A803" t="str">
            <v>407TROJP</v>
          </cell>
          <cell r="B803" t="str">
            <v>407</v>
          </cell>
          <cell r="D803">
            <v>2013725.28</v>
          </cell>
          <cell r="F803" t="str">
            <v>407TROJP</v>
          </cell>
          <cell r="G803" t="str">
            <v>407</v>
          </cell>
          <cell r="I803">
            <v>2013725.28</v>
          </cell>
        </row>
        <row r="804">
          <cell r="A804" t="str">
            <v>407WA</v>
          </cell>
          <cell r="B804" t="str">
            <v>407</v>
          </cell>
          <cell r="D804">
            <v>-275765.40000000002</v>
          </cell>
          <cell r="F804" t="str">
            <v>407WA</v>
          </cell>
          <cell r="G804" t="str">
            <v>407</v>
          </cell>
          <cell r="I804">
            <v>-275765.40000000002</v>
          </cell>
        </row>
        <row r="805">
          <cell r="A805" t="str">
            <v>408CA</v>
          </cell>
          <cell r="B805" t="str">
            <v>408</v>
          </cell>
          <cell r="D805">
            <v>1110884.6299999999</v>
          </cell>
          <cell r="F805" t="str">
            <v>408CA</v>
          </cell>
          <cell r="G805" t="str">
            <v>408</v>
          </cell>
          <cell r="I805">
            <v>1110884.6299999999</v>
          </cell>
        </row>
        <row r="806">
          <cell r="A806" t="str">
            <v>408GPS</v>
          </cell>
          <cell r="B806" t="str">
            <v>408</v>
          </cell>
          <cell r="D806">
            <v>95786000</v>
          </cell>
          <cell r="F806" t="str">
            <v>408GPS</v>
          </cell>
          <cell r="G806" t="str">
            <v>408</v>
          </cell>
          <cell r="I806">
            <v>95786000</v>
          </cell>
        </row>
        <row r="807">
          <cell r="A807" t="str">
            <v>408OR</v>
          </cell>
          <cell r="B807" t="str">
            <v>408</v>
          </cell>
          <cell r="D807">
            <v>22416584.27</v>
          </cell>
          <cell r="F807" t="str">
            <v>408OR</v>
          </cell>
          <cell r="G807" t="str">
            <v>408</v>
          </cell>
          <cell r="I807">
            <v>22416584.27</v>
          </cell>
        </row>
        <row r="808">
          <cell r="A808" t="str">
            <v>408SE</v>
          </cell>
          <cell r="B808" t="str">
            <v>408</v>
          </cell>
          <cell r="D808">
            <v>834427.46</v>
          </cell>
          <cell r="F808" t="str">
            <v>408SE</v>
          </cell>
          <cell r="G808" t="str">
            <v>408</v>
          </cell>
          <cell r="I808">
            <v>834427.46</v>
          </cell>
        </row>
        <row r="809">
          <cell r="A809" t="str">
            <v>408SO</v>
          </cell>
          <cell r="B809" t="str">
            <v>408</v>
          </cell>
          <cell r="D809">
            <v>8932611.9000000004</v>
          </cell>
          <cell r="F809" t="str">
            <v>408SO</v>
          </cell>
          <cell r="G809" t="str">
            <v>408</v>
          </cell>
          <cell r="I809">
            <v>8932611.9000000004</v>
          </cell>
        </row>
        <row r="810">
          <cell r="A810" t="str">
            <v>408UT</v>
          </cell>
          <cell r="B810" t="str">
            <v>408</v>
          </cell>
          <cell r="D810">
            <v>62241</v>
          </cell>
          <cell r="F810" t="str">
            <v>408UT</v>
          </cell>
          <cell r="G810" t="str">
            <v>408</v>
          </cell>
          <cell r="I810">
            <v>62241</v>
          </cell>
        </row>
        <row r="811">
          <cell r="A811" t="str">
            <v>408WA</v>
          </cell>
          <cell r="B811" t="str">
            <v>408</v>
          </cell>
          <cell r="D811">
            <v>6828.94</v>
          </cell>
          <cell r="F811" t="str">
            <v>408WA</v>
          </cell>
          <cell r="G811" t="str">
            <v>408</v>
          </cell>
          <cell r="I811">
            <v>6828.94</v>
          </cell>
        </row>
        <row r="812">
          <cell r="A812" t="str">
            <v>408WYP</v>
          </cell>
          <cell r="B812" t="str">
            <v>408</v>
          </cell>
          <cell r="D812">
            <v>1531632.6399999999</v>
          </cell>
          <cell r="F812" t="str">
            <v>408WYP</v>
          </cell>
          <cell r="G812" t="str">
            <v>408</v>
          </cell>
          <cell r="I812">
            <v>1531632.6399999999</v>
          </cell>
        </row>
        <row r="813">
          <cell r="A813" t="str">
            <v>40910SG</v>
          </cell>
          <cell r="B813">
            <v>40910</v>
          </cell>
          <cell r="D813">
            <v>-61575754</v>
          </cell>
          <cell r="F813" t="str">
            <v>40910SG</v>
          </cell>
          <cell r="G813">
            <v>40910</v>
          </cell>
          <cell r="I813">
            <v>-61575754</v>
          </cell>
        </row>
        <row r="814">
          <cell r="A814" t="str">
            <v>40911SG</v>
          </cell>
          <cell r="B814">
            <v>40911</v>
          </cell>
          <cell r="D814">
            <v>-1277640.8</v>
          </cell>
          <cell r="F814" t="str">
            <v>40911SG</v>
          </cell>
          <cell r="G814">
            <v>40911</v>
          </cell>
          <cell r="I814">
            <v>-1277640.8</v>
          </cell>
        </row>
        <row r="815">
          <cell r="A815" t="str">
            <v>41010CA</v>
          </cell>
          <cell r="B815" t="str">
            <v>41010</v>
          </cell>
          <cell r="D815">
            <v>5711.589999999851</v>
          </cell>
          <cell r="F815" t="str">
            <v>41010CA</v>
          </cell>
          <cell r="G815" t="str">
            <v>41010</v>
          </cell>
          <cell r="I815">
            <v>5711.589999999851</v>
          </cell>
        </row>
        <row r="816">
          <cell r="A816" t="str">
            <v>41010CN</v>
          </cell>
          <cell r="B816" t="str">
            <v>41010</v>
          </cell>
          <cell r="D816">
            <v>-0.36238199999934295</v>
          </cell>
          <cell r="F816" t="str">
            <v>41010CN</v>
          </cell>
          <cell r="G816" t="str">
            <v>41010</v>
          </cell>
          <cell r="I816">
            <v>-0.36238199999934295</v>
          </cell>
        </row>
        <row r="817">
          <cell r="A817" t="str">
            <v>41010DGP</v>
          </cell>
          <cell r="B817" t="str">
            <v>41010</v>
          </cell>
          <cell r="D817">
            <v>0.12000000000000455</v>
          </cell>
          <cell r="F817" t="str">
            <v>41010DGP</v>
          </cell>
          <cell r="G817" t="str">
            <v>41010</v>
          </cell>
          <cell r="I817">
            <v>0.12000000000000455</v>
          </cell>
        </row>
        <row r="818">
          <cell r="A818" t="str">
            <v>41010FERC</v>
          </cell>
          <cell r="B818" t="str">
            <v>41010</v>
          </cell>
          <cell r="D818">
            <v>0</v>
          </cell>
          <cell r="F818" t="str">
            <v>41010FERC</v>
          </cell>
          <cell r="G818" t="str">
            <v>41010</v>
          </cell>
          <cell r="I818">
            <v>0</v>
          </cell>
        </row>
        <row r="819">
          <cell r="A819" t="str">
            <v>41010GPS</v>
          </cell>
          <cell r="B819" t="str">
            <v>41010</v>
          </cell>
          <cell r="D819">
            <v>14454362.75</v>
          </cell>
          <cell r="F819" t="str">
            <v>41010GPS</v>
          </cell>
          <cell r="G819" t="str">
            <v>41010</v>
          </cell>
          <cell r="I819">
            <v>14454362.75</v>
          </cell>
        </row>
        <row r="820">
          <cell r="A820" t="str">
            <v>41010IBT</v>
          </cell>
          <cell r="B820" t="str">
            <v>41010</v>
          </cell>
          <cell r="D820">
            <v>2.1437999996123835E-2</v>
          </cell>
          <cell r="F820" t="str">
            <v>41010IBT</v>
          </cell>
          <cell r="G820" t="str">
            <v>41010</v>
          </cell>
          <cell r="I820">
            <v>2.1437999996123835E-2</v>
          </cell>
        </row>
        <row r="821">
          <cell r="A821" t="str">
            <v>41010ID</v>
          </cell>
          <cell r="B821" t="str">
            <v>41010</v>
          </cell>
          <cell r="D821">
            <v>-3420903.1799999997</v>
          </cell>
          <cell r="F821" t="str">
            <v>41010ID</v>
          </cell>
          <cell r="G821" t="str">
            <v>41010</v>
          </cell>
          <cell r="I821">
            <v>-3420903.1799999997</v>
          </cell>
        </row>
        <row r="822">
          <cell r="A822" t="str">
            <v>41010OR</v>
          </cell>
          <cell r="B822" t="str">
            <v>41010</v>
          </cell>
          <cell r="D822">
            <v>-5867769.9600000083</v>
          </cell>
          <cell r="F822" t="str">
            <v>41010OR</v>
          </cell>
          <cell r="G822" t="str">
            <v>41010</v>
          </cell>
          <cell r="I822">
            <v>-5867769.9600000083</v>
          </cell>
        </row>
        <row r="823">
          <cell r="A823" t="str">
            <v>41010OTHER</v>
          </cell>
          <cell r="B823" t="str">
            <v>41010</v>
          </cell>
          <cell r="D823">
            <v>572065.45000000298</v>
          </cell>
          <cell r="F823" t="str">
            <v>41010OTHER</v>
          </cell>
          <cell r="G823" t="str">
            <v>41010</v>
          </cell>
          <cell r="I823">
            <v>572065.45000000298</v>
          </cell>
        </row>
        <row r="824">
          <cell r="A824" t="str">
            <v>41010SE</v>
          </cell>
          <cell r="B824" t="str">
            <v>41010</v>
          </cell>
          <cell r="D824">
            <v>4061322.8003130052</v>
          </cell>
          <cell r="F824" t="str">
            <v>41010SE</v>
          </cell>
          <cell r="G824" t="str">
            <v>41010</v>
          </cell>
          <cell r="I824">
            <v>4061322.8003130052</v>
          </cell>
        </row>
        <row r="825">
          <cell r="A825" t="str">
            <v>41010SG</v>
          </cell>
          <cell r="B825" t="str">
            <v>41010</v>
          </cell>
          <cell r="D825">
            <v>48888244.265097</v>
          </cell>
          <cell r="F825" t="str">
            <v>41010SG</v>
          </cell>
          <cell r="G825" t="str">
            <v>41010</v>
          </cell>
          <cell r="I825">
            <v>48888244.265097</v>
          </cell>
        </row>
        <row r="826">
          <cell r="A826" t="str">
            <v>41010SNP</v>
          </cell>
          <cell r="B826">
            <v>41010</v>
          </cell>
          <cell r="D826">
            <v>50392008</v>
          </cell>
          <cell r="F826" t="str">
            <v>41010SNP</v>
          </cell>
          <cell r="G826">
            <v>41010</v>
          </cell>
          <cell r="I826">
            <v>50392008</v>
          </cell>
        </row>
        <row r="827">
          <cell r="A827" t="str">
            <v>41010SNPD</v>
          </cell>
          <cell r="B827" t="str">
            <v>41010</v>
          </cell>
          <cell r="D827">
            <v>-0.44999999999708962</v>
          </cell>
          <cell r="F827" t="str">
            <v>41010SNPD</v>
          </cell>
          <cell r="G827" t="str">
            <v>41010</v>
          </cell>
          <cell r="I827">
            <v>-0.44999999999708962</v>
          </cell>
        </row>
        <row r="828">
          <cell r="A828" t="str">
            <v>41010SO</v>
          </cell>
          <cell r="B828" t="str">
            <v>41010</v>
          </cell>
          <cell r="D828">
            <v>0.21000000089406967</v>
          </cell>
          <cell r="F828" t="str">
            <v>41010SO</v>
          </cell>
          <cell r="G828" t="str">
            <v>41010</v>
          </cell>
          <cell r="I828">
            <v>0.21000000089406967</v>
          </cell>
        </row>
        <row r="829">
          <cell r="A829" t="str">
            <v>41010TAXDEPR</v>
          </cell>
          <cell r="B829">
            <v>41010</v>
          </cell>
          <cell r="D829">
            <v>358379429</v>
          </cell>
          <cell r="F829" t="str">
            <v>41010TAXDEPR</v>
          </cell>
          <cell r="G829">
            <v>41010</v>
          </cell>
          <cell r="I829">
            <v>358379429</v>
          </cell>
        </row>
        <row r="830">
          <cell r="A830" t="str">
            <v>41010UT</v>
          </cell>
          <cell r="B830" t="str">
            <v>41010</v>
          </cell>
          <cell r="D830">
            <v>-18324534.659999996</v>
          </cell>
          <cell r="F830" t="str">
            <v>41010UT</v>
          </cell>
          <cell r="G830" t="str">
            <v>41010</v>
          </cell>
          <cell r="I830">
            <v>-18324534.659999996</v>
          </cell>
        </row>
        <row r="831">
          <cell r="A831" t="str">
            <v>41010WA</v>
          </cell>
          <cell r="B831" t="str">
            <v>41010</v>
          </cell>
          <cell r="D831">
            <v>-8034844.7799999937</v>
          </cell>
          <cell r="F831" t="str">
            <v>41010WA</v>
          </cell>
          <cell r="G831" t="str">
            <v>41010</v>
          </cell>
          <cell r="I831">
            <v>-8034844.7799999937</v>
          </cell>
        </row>
        <row r="832">
          <cell r="A832" t="str">
            <v>41010WYP</v>
          </cell>
          <cell r="B832" t="str">
            <v>41010</v>
          </cell>
          <cell r="D832">
            <v>-8083348.0799999982</v>
          </cell>
          <cell r="F832" t="str">
            <v>41010WYP</v>
          </cell>
          <cell r="G832" t="str">
            <v>41010</v>
          </cell>
          <cell r="I832">
            <v>-8083348.0799999982</v>
          </cell>
        </row>
        <row r="833">
          <cell r="A833" t="str">
            <v>41010WYU</v>
          </cell>
          <cell r="B833" t="str">
            <v>41010</v>
          </cell>
          <cell r="D833">
            <v>8115872</v>
          </cell>
          <cell r="F833" t="str">
            <v>41010WYU</v>
          </cell>
          <cell r="G833" t="str">
            <v>41010</v>
          </cell>
          <cell r="I833">
            <v>8115872</v>
          </cell>
        </row>
        <row r="834">
          <cell r="A834" t="str">
            <v>41110BADDEBT</v>
          </cell>
          <cell r="B834" t="str">
            <v>41110</v>
          </cell>
          <cell r="D834">
            <v>0.25</v>
          </cell>
          <cell r="F834" t="str">
            <v>41110BADDEBT</v>
          </cell>
          <cell r="G834" t="str">
            <v>41110</v>
          </cell>
          <cell r="I834">
            <v>0.25</v>
          </cell>
        </row>
        <row r="835">
          <cell r="A835" t="str">
            <v>41110CA</v>
          </cell>
          <cell r="B835" t="str">
            <v>41110</v>
          </cell>
          <cell r="D835">
            <v>-97784.969999999739</v>
          </cell>
          <cell r="F835" t="str">
            <v>41110CA</v>
          </cell>
          <cell r="G835" t="str">
            <v>41110</v>
          </cell>
          <cell r="I835">
            <v>-97784.969999999739</v>
          </cell>
        </row>
        <row r="836">
          <cell r="A836" t="str">
            <v>41110CIAC</v>
          </cell>
          <cell r="B836">
            <v>41110</v>
          </cell>
          <cell r="D836">
            <v>-22706563</v>
          </cell>
          <cell r="F836" t="str">
            <v>41110CIAC</v>
          </cell>
          <cell r="G836">
            <v>41110</v>
          </cell>
          <cell r="I836">
            <v>-22706563</v>
          </cell>
        </row>
        <row r="837">
          <cell r="A837" t="str">
            <v>41110FERC</v>
          </cell>
          <cell r="B837" t="str">
            <v>41110</v>
          </cell>
          <cell r="D837">
            <v>-46105.109999999986</v>
          </cell>
          <cell r="F837" t="str">
            <v>41110FERC</v>
          </cell>
          <cell r="G837" t="str">
            <v>41110</v>
          </cell>
          <cell r="I837">
            <v>-46105.109999999986</v>
          </cell>
        </row>
        <row r="838">
          <cell r="A838" t="str">
            <v>41110IBT</v>
          </cell>
          <cell r="B838" t="str">
            <v>41110</v>
          </cell>
          <cell r="D838">
            <v>-2.9129000031389296E-2</v>
          </cell>
          <cell r="F838" t="str">
            <v>41110IBT</v>
          </cell>
          <cell r="G838" t="str">
            <v>41110</v>
          </cell>
          <cell r="I838">
            <v>-2.9129000031389296E-2</v>
          </cell>
        </row>
        <row r="839">
          <cell r="A839" t="str">
            <v>41110ID</v>
          </cell>
          <cell r="B839" t="str">
            <v>41110</v>
          </cell>
          <cell r="D839">
            <v>-240965.58999999985</v>
          </cell>
          <cell r="F839" t="str">
            <v>41110ID</v>
          </cell>
          <cell r="G839" t="str">
            <v>41110</v>
          </cell>
          <cell r="I839">
            <v>-240965.58999999985</v>
          </cell>
        </row>
        <row r="840">
          <cell r="A840" t="str">
            <v>41110OR</v>
          </cell>
          <cell r="B840" t="str">
            <v>41110</v>
          </cell>
          <cell r="D840">
            <v>-4773752.8600000143</v>
          </cell>
          <cell r="F840" t="str">
            <v>41110OR</v>
          </cell>
          <cell r="G840" t="str">
            <v>41110</v>
          </cell>
          <cell r="I840">
            <v>-4773752.8600000143</v>
          </cell>
        </row>
        <row r="841">
          <cell r="A841" t="str">
            <v>41110OTHER</v>
          </cell>
          <cell r="B841" t="str">
            <v>41110</v>
          </cell>
          <cell r="D841">
            <v>388617.58000000007</v>
          </cell>
          <cell r="F841" t="str">
            <v>41110OTHER</v>
          </cell>
          <cell r="G841" t="str">
            <v>41110</v>
          </cell>
          <cell r="I841">
            <v>388617.58000000007</v>
          </cell>
        </row>
        <row r="842">
          <cell r="A842" t="str">
            <v>41110SCHMDEXP</v>
          </cell>
          <cell r="B842">
            <v>41110</v>
          </cell>
          <cell r="D842">
            <v>-213366673</v>
          </cell>
          <cell r="F842" t="str">
            <v>41110SCHMDEXP</v>
          </cell>
          <cell r="G842">
            <v>41110</v>
          </cell>
          <cell r="I842">
            <v>-213366673</v>
          </cell>
        </row>
        <row r="843">
          <cell r="A843" t="str">
            <v>41110SE</v>
          </cell>
          <cell r="B843" t="str">
            <v>41110</v>
          </cell>
          <cell r="D843">
            <v>-1692849.4634109978</v>
          </cell>
          <cell r="F843" t="str">
            <v>41110SE</v>
          </cell>
          <cell r="G843" t="str">
            <v>41110</v>
          </cell>
          <cell r="I843">
            <v>-1692849.4634109978</v>
          </cell>
        </row>
        <row r="844">
          <cell r="A844" t="str">
            <v>41110SG</v>
          </cell>
          <cell r="B844" t="str">
            <v>41110</v>
          </cell>
          <cell r="D844">
            <v>-997362.2349639996</v>
          </cell>
          <cell r="F844" t="str">
            <v>41110SG</v>
          </cell>
          <cell r="G844" t="str">
            <v>41110</v>
          </cell>
          <cell r="I844">
            <v>-997362.2349639996</v>
          </cell>
        </row>
        <row r="845">
          <cell r="A845" t="str">
            <v>41110SGCT</v>
          </cell>
          <cell r="B845" t="str">
            <v>41110</v>
          </cell>
          <cell r="D845">
            <v>-356220.475622</v>
          </cell>
          <cell r="F845" t="str">
            <v>41110SGCT</v>
          </cell>
          <cell r="G845" t="str">
            <v>41110</v>
          </cell>
          <cell r="I845">
            <v>-356220.475622</v>
          </cell>
        </row>
        <row r="846">
          <cell r="A846" t="str">
            <v>41110SNP</v>
          </cell>
          <cell r="B846" t="str">
            <v>41110</v>
          </cell>
          <cell r="D846">
            <v>-52459949.950000003</v>
          </cell>
          <cell r="F846" t="str">
            <v>41110SNP</v>
          </cell>
          <cell r="G846" t="str">
            <v>41110</v>
          </cell>
          <cell r="I846">
            <v>-52459949.950000003</v>
          </cell>
        </row>
        <row r="847">
          <cell r="A847" t="str">
            <v>41110SO</v>
          </cell>
          <cell r="B847" t="str">
            <v>41110</v>
          </cell>
          <cell r="D847">
            <v>-630048.01999999955</v>
          </cell>
          <cell r="F847" t="str">
            <v>41110SO</v>
          </cell>
          <cell r="G847" t="str">
            <v>41110</v>
          </cell>
          <cell r="I847">
            <v>-630048.01999999955</v>
          </cell>
        </row>
        <row r="848">
          <cell r="A848" t="str">
            <v>41110TROJD</v>
          </cell>
          <cell r="B848" t="str">
            <v>41110</v>
          </cell>
          <cell r="D848">
            <v>-633784.19441700005</v>
          </cell>
          <cell r="F848" t="str">
            <v>41110TROJD</v>
          </cell>
          <cell r="G848" t="str">
            <v>41110</v>
          </cell>
          <cell r="I848">
            <v>-633784.19441700005</v>
          </cell>
        </row>
        <row r="849">
          <cell r="A849" t="str">
            <v>41110UT</v>
          </cell>
          <cell r="B849" t="str">
            <v>41110</v>
          </cell>
          <cell r="D849">
            <v>-151098.67000000179</v>
          </cell>
          <cell r="F849" t="str">
            <v>41110UT</v>
          </cell>
          <cell r="G849" t="str">
            <v>41110</v>
          </cell>
          <cell r="I849">
            <v>-151098.67000000179</v>
          </cell>
        </row>
        <row r="850">
          <cell r="A850" t="str">
            <v>41110WA</v>
          </cell>
          <cell r="B850" t="str">
            <v>41110</v>
          </cell>
          <cell r="D850">
            <v>-141115.40999999642</v>
          </cell>
          <cell r="F850" t="str">
            <v>41110WA</v>
          </cell>
          <cell r="G850" t="str">
            <v>41110</v>
          </cell>
          <cell r="I850">
            <v>-141115.40999999642</v>
          </cell>
        </row>
        <row r="851">
          <cell r="A851" t="str">
            <v>41110WYP</v>
          </cell>
          <cell r="B851" t="str">
            <v>41110</v>
          </cell>
          <cell r="D851">
            <v>2518180.1199999973</v>
          </cell>
          <cell r="F851" t="str">
            <v>41110WYP</v>
          </cell>
          <cell r="G851" t="str">
            <v>41110</v>
          </cell>
          <cell r="I851">
            <v>2518180.1199999973</v>
          </cell>
        </row>
        <row r="852">
          <cell r="A852" t="str">
            <v>41110WYU</v>
          </cell>
          <cell r="B852" t="str">
            <v>41110</v>
          </cell>
          <cell r="D852">
            <v>-3943454</v>
          </cell>
          <cell r="F852" t="str">
            <v>41110WYU</v>
          </cell>
          <cell r="G852" t="str">
            <v>41110</v>
          </cell>
          <cell r="I852">
            <v>-3943454</v>
          </cell>
        </row>
        <row r="853">
          <cell r="A853" t="str">
            <v>41140DGU</v>
          </cell>
          <cell r="B853" t="str">
            <v>41140</v>
          </cell>
          <cell r="D853">
            <v>-1874204</v>
          </cell>
          <cell r="F853" t="str">
            <v>41140DGU</v>
          </cell>
          <cell r="G853" t="str">
            <v>41140</v>
          </cell>
          <cell r="I853">
            <v>-1874204</v>
          </cell>
        </row>
        <row r="854">
          <cell r="A854" t="str">
            <v>4118SE</v>
          </cell>
          <cell r="B854" t="str">
            <v>4118</v>
          </cell>
          <cell r="D854">
            <v>-9529488.379999999</v>
          </cell>
          <cell r="F854" t="str">
            <v>4118SE</v>
          </cell>
          <cell r="G854" t="str">
            <v>4118</v>
          </cell>
          <cell r="I854">
            <v>-9529488.379999999</v>
          </cell>
        </row>
        <row r="855">
          <cell r="A855" t="str">
            <v>419SNP</v>
          </cell>
          <cell r="B855" t="str">
            <v>419</v>
          </cell>
          <cell r="D855">
            <v>-87179425.879999906</v>
          </cell>
          <cell r="F855" t="str">
            <v>419SNP</v>
          </cell>
          <cell r="G855" t="str">
            <v>419</v>
          </cell>
          <cell r="I855">
            <v>-87179425.879999906</v>
          </cell>
        </row>
        <row r="856">
          <cell r="A856" t="str">
            <v>421CN</v>
          </cell>
          <cell r="B856" t="str">
            <v>421</v>
          </cell>
          <cell r="D856">
            <v>2168.9299999999998</v>
          </cell>
          <cell r="F856" t="str">
            <v>421CN</v>
          </cell>
          <cell r="G856" t="str">
            <v>421</v>
          </cell>
          <cell r="I856">
            <v>2168.9299999999998</v>
          </cell>
        </row>
        <row r="857">
          <cell r="A857" t="str">
            <v>421DGU</v>
          </cell>
          <cell r="B857" t="str">
            <v>421</v>
          </cell>
          <cell r="D857">
            <v>-378094.13</v>
          </cell>
          <cell r="F857" t="str">
            <v>421DGU</v>
          </cell>
          <cell r="G857" t="str">
            <v>421</v>
          </cell>
          <cell r="I857">
            <v>-378094.13</v>
          </cell>
        </row>
        <row r="858">
          <cell r="A858" t="str">
            <v>421OR</v>
          </cell>
          <cell r="B858" t="str">
            <v>421</v>
          </cell>
          <cell r="D858">
            <v>632763.39</v>
          </cell>
          <cell r="F858" t="str">
            <v>421OR</v>
          </cell>
          <cell r="G858" t="str">
            <v>421</v>
          </cell>
          <cell r="I858">
            <v>632763.39</v>
          </cell>
        </row>
        <row r="859">
          <cell r="A859" t="str">
            <v>421SG</v>
          </cell>
          <cell r="B859" t="str">
            <v>421</v>
          </cell>
          <cell r="D859">
            <v>-1911593.5</v>
          </cell>
          <cell r="F859" t="str">
            <v>421SG</v>
          </cell>
          <cell r="G859" t="str">
            <v>421</v>
          </cell>
          <cell r="I859">
            <v>-1911593.5</v>
          </cell>
        </row>
        <row r="860">
          <cell r="A860" t="str">
            <v>421SO</v>
          </cell>
          <cell r="B860" t="str">
            <v>421</v>
          </cell>
          <cell r="D860">
            <v>43844.31</v>
          </cell>
          <cell r="F860" t="str">
            <v>421SO</v>
          </cell>
          <cell r="G860" t="str">
            <v>421</v>
          </cell>
          <cell r="I860">
            <v>43844.31</v>
          </cell>
        </row>
        <row r="861">
          <cell r="A861" t="str">
            <v>421UT</v>
          </cell>
          <cell r="B861" t="str">
            <v>421</v>
          </cell>
          <cell r="D861">
            <v>-310282.49</v>
          </cell>
          <cell r="F861" t="str">
            <v>421UT</v>
          </cell>
          <cell r="G861" t="str">
            <v>421</v>
          </cell>
          <cell r="I861">
            <v>-310282.49</v>
          </cell>
        </row>
        <row r="862">
          <cell r="A862" t="str">
            <v>421WA</v>
          </cell>
          <cell r="B862" t="str">
            <v>421</v>
          </cell>
          <cell r="D862">
            <v>-200280.26</v>
          </cell>
          <cell r="F862" t="str">
            <v>421WA</v>
          </cell>
          <cell r="G862" t="str">
            <v>421</v>
          </cell>
          <cell r="I862">
            <v>-200280.26</v>
          </cell>
        </row>
        <row r="863">
          <cell r="A863" t="str">
            <v>421WYP</v>
          </cell>
          <cell r="B863" t="str">
            <v>421</v>
          </cell>
          <cell r="D863">
            <v>6248.8399999999965</v>
          </cell>
          <cell r="F863" t="str">
            <v>421WYP</v>
          </cell>
          <cell r="G863" t="str">
            <v>421</v>
          </cell>
          <cell r="I863">
            <v>6248.8399999999965</v>
          </cell>
        </row>
        <row r="864">
          <cell r="A864" t="str">
            <v>427SNP</v>
          </cell>
          <cell r="B864" t="str">
            <v>427</v>
          </cell>
          <cell r="D864">
            <v>0</v>
          </cell>
          <cell r="F864" t="str">
            <v>427SNP</v>
          </cell>
          <cell r="G864" t="str">
            <v>427</v>
          </cell>
          <cell r="I864">
            <v>0</v>
          </cell>
        </row>
        <row r="865">
          <cell r="A865" t="str">
            <v>428SNP</v>
          </cell>
          <cell r="B865" t="str">
            <v>428</v>
          </cell>
          <cell r="D865">
            <v>0</v>
          </cell>
          <cell r="F865" t="str">
            <v>428SNP</v>
          </cell>
          <cell r="G865" t="str">
            <v>428</v>
          </cell>
          <cell r="I865">
            <v>0</v>
          </cell>
        </row>
        <row r="866">
          <cell r="A866" t="str">
            <v>429SNP</v>
          </cell>
          <cell r="B866" t="str">
            <v>429</v>
          </cell>
          <cell r="D866">
            <v>0</v>
          </cell>
          <cell r="F866" t="str">
            <v>429SNP</v>
          </cell>
          <cell r="G866" t="str">
            <v>429</v>
          </cell>
          <cell r="I866">
            <v>0</v>
          </cell>
        </row>
        <row r="867">
          <cell r="A867" t="str">
            <v>4311UT</v>
          </cell>
          <cell r="B867">
            <v>4311</v>
          </cell>
          <cell r="D867">
            <v>0</v>
          </cell>
          <cell r="F867" t="str">
            <v>4311UT</v>
          </cell>
          <cell r="G867">
            <v>4311</v>
          </cell>
          <cell r="I867">
            <v>0</v>
          </cell>
        </row>
        <row r="868">
          <cell r="A868" t="str">
            <v>431SNP</v>
          </cell>
          <cell r="B868" t="str">
            <v>431</v>
          </cell>
          <cell r="D868">
            <v>0</v>
          </cell>
          <cell r="F868" t="str">
            <v>431SNP</v>
          </cell>
          <cell r="G868" t="str">
            <v>431</v>
          </cell>
          <cell r="I868">
            <v>0</v>
          </cell>
        </row>
        <row r="869">
          <cell r="A869" t="str">
            <v>432SNP</v>
          </cell>
          <cell r="B869" t="str">
            <v>432</v>
          </cell>
          <cell r="D869">
            <v>0</v>
          </cell>
          <cell r="F869" t="str">
            <v>432SNP</v>
          </cell>
          <cell r="G869" t="str">
            <v>432</v>
          </cell>
          <cell r="I869">
            <v>0</v>
          </cell>
        </row>
        <row r="870">
          <cell r="A870" t="str">
            <v>440CA</v>
          </cell>
          <cell r="B870" t="str">
            <v>440</v>
          </cell>
          <cell r="D870">
            <v>43617104.299999997</v>
          </cell>
          <cell r="F870" t="str">
            <v>440CA</v>
          </cell>
          <cell r="G870" t="str">
            <v>440</v>
          </cell>
          <cell r="I870">
            <v>43617104.299999997</v>
          </cell>
        </row>
        <row r="871">
          <cell r="A871" t="str">
            <v>440ID</v>
          </cell>
          <cell r="B871" t="str">
            <v>440</v>
          </cell>
          <cell r="D871">
            <v>58796079.489296906</v>
          </cell>
          <cell r="F871" t="str">
            <v>440ID</v>
          </cell>
          <cell r="G871" t="str">
            <v>440</v>
          </cell>
          <cell r="I871">
            <v>58796079.489296906</v>
          </cell>
        </row>
        <row r="872">
          <cell r="A872" t="str">
            <v>440OR</v>
          </cell>
          <cell r="B872" t="str">
            <v>440</v>
          </cell>
          <cell r="D872">
            <v>470259545.59999996</v>
          </cell>
          <cell r="F872" t="str">
            <v>440OR</v>
          </cell>
          <cell r="G872" t="str">
            <v>440</v>
          </cell>
          <cell r="I872">
            <v>470259545.59999996</v>
          </cell>
        </row>
        <row r="873">
          <cell r="A873" t="str">
            <v>440UT</v>
          </cell>
          <cell r="B873" t="str">
            <v>440</v>
          </cell>
          <cell r="D873">
            <v>571818209.40548444</v>
          </cell>
          <cell r="F873" t="str">
            <v>440UT</v>
          </cell>
          <cell r="G873" t="str">
            <v>440</v>
          </cell>
          <cell r="I873">
            <v>571818209.40548444</v>
          </cell>
        </row>
        <row r="874">
          <cell r="A874" t="str">
            <v>440WA</v>
          </cell>
          <cell r="B874" t="str">
            <v>440</v>
          </cell>
          <cell r="D874">
            <v>128648152.77463154</v>
          </cell>
          <cell r="F874" t="str">
            <v>440WA</v>
          </cell>
          <cell r="G874" t="str">
            <v>440</v>
          </cell>
          <cell r="I874">
            <v>128648152.77463154</v>
          </cell>
        </row>
        <row r="875">
          <cell r="A875" t="str">
            <v>440WYP</v>
          </cell>
          <cell r="B875" t="str">
            <v>440</v>
          </cell>
          <cell r="D875">
            <v>74794635.897945315</v>
          </cell>
          <cell r="F875" t="str">
            <v>440WYP</v>
          </cell>
          <cell r="G875" t="str">
            <v>440</v>
          </cell>
          <cell r="I875">
            <v>74794635.897945315</v>
          </cell>
        </row>
        <row r="876">
          <cell r="A876" t="str">
            <v>440WYU</v>
          </cell>
          <cell r="B876" t="str">
            <v>440</v>
          </cell>
          <cell r="D876">
            <v>11078991.699999999</v>
          </cell>
          <cell r="F876" t="str">
            <v>440WYU</v>
          </cell>
          <cell r="G876" t="str">
            <v>440</v>
          </cell>
          <cell r="I876">
            <v>11078991.699999999</v>
          </cell>
        </row>
        <row r="877">
          <cell r="A877" t="str">
            <v>442CA</v>
          </cell>
          <cell r="B877" t="str">
            <v>442</v>
          </cell>
          <cell r="D877">
            <v>41900357.600000001</v>
          </cell>
          <cell r="F877" t="str">
            <v>442CA</v>
          </cell>
          <cell r="G877" t="str">
            <v>442</v>
          </cell>
          <cell r="I877">
            <v>41900357.600000001</v>
          </cell>
        </row>
        <row r="878">
          <cell r="A878" t="str">
            <v>442ID</v>
          </cell>
          <cell r="B878" t="str">
            <v>442</v>
          </cell>
          <cell r="D878">
            <v>132534568.76002941</v>
          </cell>
          <cell r="F878" t="str">
            <v>442ID</v>
          </cell>
          <cell r="G878" t="str">
            <v>442</v>
          </cell>
          <cell r="I878">
            <v>132534568.76002941</v>
          </cell>
        </row>
        <row r="879">
          <cell r="A879" t="str">
            <v>442OR</v>
          </cell>
          <cell r="B879" t="str">
            <v>442</v>
          </cell>
          <cell r="D879">
            <v>459946153.89999998</v>
          </cell>
          <cell r="F879" t="str">
            <v>442OR</v>
          </cell>
          <cell r="G879" t="str">
            <v>442</v>
          </cell>
          <cell r="I879">
            <v>459946153.89999998</v>
          </cell>
        </row>
        <row r="880">
          <cell r="A880" t="str">
            <v>442UT</v>
          </cell>
          <cell r="B880" t="str">
            <v>442</v>
          </cell>
          <cell r="D880">
            <v>880499127.53830004</v>
          </cell>
          <cell r="F880" t="str">
            <v>442UT</v>
          </cell>
          <cell r="G880" t="str">
            <v>442</v>
          </cell>
          <cell r="I880">
            <v>880499127.53830004</v>
          </cell>
        </row>
        <row r="881">
          <cell r="A881" t="str">
            <v>442WA</v>
          </cell>
          <cell r="B881" t="str">
            <v>442</v>
          </cell>
          <cell r="D881">
            <v>157381971.38310727</v>
          </cell>
          <cell r="F881" t="str">
            <v>442WA</v>
          </cell>
          <cell r="G881" t="str">
            <v>442</v>
          </cell>
          <cell r="I881">
            <v>157381971.38310727</v>
          </cell>
        </row>
        <row r="882">
          <cell r="A882" t="str">
            <v>442WYP</v>
          </cell>
          <cell r="B882" t="str">
            <v>442</v>
          </cell>
          <cell r="D882">
            <v>348020140.88745826</v>
          </cell>
          <cell r="F882" t="str">
            <v>442WYP</v>
          </cell>
          <cell r="G882" t="str">
            <v>442</v>
          </cell>
          <cell r="I882">
            <v>348020140.88745826</v>
          </cell>
        </row>
        <row r="883">
          <cell r="A883" t="str">
            <v>442WYU</v>
          </cell>
          <cell r="B883" t="str">
            <v>442</v>
          </cell>
          <cell r="D883">
            <v>65411961.950000003</v>
          </cell>
          <cell r="F883" t="str">
            <v>442WYU</v>
          </cell>
          <cell r="G883" t="str">
            <v>442</v>
          </cell>
          <cell r="I883">
            <v>65411961.950000003</v>
          </cell>
        </row>
        <row r="884">
          <cell r="A884" t="str">
            <v>444CA</v>
          </cell>
          <cell r="B884" t="str">
            <v>444</v>
          </cell>
          <cell r="D884">
            <v>402486.5</v>
          </cell>
          <cell r="F884" t="str">
            <v>444CA</v>
          </cell>
          <cell r="G884" t="str">
            <v>444</v>
          </cell>
          <cell r="I884">
            <v>402486.5</v>
          </cell>
        </row>
        <row r="885">
          <cell r="A885" t="str">
            <v>444ID</v>
          </cell>
          <cell r="B885" t="str">
            <v>444</v>
          </cell>
          <cell r="D885">
            <v>422705.27256479062</v>
          </cell>
          <cell r="F885" t="str">
            <v>444ID</v>
          </cell>
          <cell r="G885" t="str">
            <v>444</v>
          </cell>
          <cell r="I885">
            <v>422705.27256479062</v>
          </cell>
        </row>
        <row r="886">
          <cell r="A886" t="str">
            <v>444OR</v>
          </cell>
          <cell r="B886" t="str">
            <v>444</v>
          </cell>
          <cell r="D886">
            <v>4744734.4000000004</v>
          </cell>
          <cell r="F886" t="str">
            <v>444OR</v>
          </cell>
          <cell r="G886" t="str">
            <v>444</v>
          </cell>
          <cell r="I886">
            <v>4744734.4000000004</v>
          </cell>
        </row>
        <row r="887">
          <cell r="A887" t="str">
            <v>444UT</v>
          </cell>
          <cell r="B887" t="str">
            <v>444</v>
          </cell>
          <cell r="D887">
            <v>10659789.47107167</v>
          </cell>
          <cell r="F887" t="str">
            <v>444UT</v>
          </cell>
          <cell r="G887" t="str">
            <v>444</v>
          </cell>
          <cell r="I887">
            <v>10659789.47107167</v>
          </cell>
        </row>
        <row r="888">
          <cell r="A888" t="str">
            <v>444WA</v>
          </cell>
          <cell r="B888" t="str">
            <v>444</v>
          </cell>
          <cell r="D888">
            <v>1090093.5931451693</v>
          </cell>
          <cell r="F888" t="str">
            <v>444WA</v>
          </cell>
          <cell r="G888" t="str">
            <v>444</v>
          </cell>
          <cell r="I888">
            <v>1090093.5931451693</v>
          </cell>
        </row>
        <row r="889">
          <cell r="A889" t="str">
            <v>444WYP</v>
          </cell>
          <cell r="B889" t="str">
            <v>444</v>
          </cell>
          <cell r="D889">
            <v>1922295.9358469907</v>
          </cell>
          <cell r="F889" t="str">
            <v>444WYP</v>
          </cell>
          <cell r="G889" t="str">
            <v>444</v>
          </cell>
          <cell r="I889">
            <v>1922295.9358469907</v>
          </cell>
        </row>
        <row r="890">
          <cell r="A890" t="str">
            <v>444WYU</v>
          </cell>
          <cell r="B890" t="str">
            <v>444</v>
          </cell>
          <cell r="D890">
            <v>274114.44</v>
          </cell>
          <cell r="F890" t="str">
            <v>444WYU</v>
          </cell>
          <cell r="G890" t="str">
            <v>444</v>
          </cell>
          <cell r="I890">
            <v>274114.44</v>
          </cell>
        </row>
        <row r="891">
          <cell r="A891" t="str">
            <v>445UT</v>
          </cell>
          <cell r="B891" t="str">
            <v>445</v>
          </cell>
          <cell r="D891">
            <v>18966182.529349323</v>
          </cell>
          <cell r="F891" t="str">
            <v>445UT</v>
          </cell>
          <cell r="G891" t="str">
            <v>445</v>
          </cell>
          <cell r="I891">
            <v>18966182.529349323</v>
          </cell>
        </row>
        <row r="892">
          <cell r="A892" t="str">
            <v>447FERC</v>
          </cell>
          <cell r="B892" t="str">
            <v>447</v>
          </cell>
          <cell r="D892">
            <v>7616877.73999999</v>
          </cell>
          <cell r="F892" t="str">
            <v>447FERC</v>
          </cell>
          <cell r="G892" t="str">
            <v>447</v>
          </cell>
          <cell r="I892">
            <v>7616877.73999999</v>
          </cell>
        </row>
        <row r="893">
          <cell r="A893" t="str">
            <v>447NPCSE</v>
          </cell>
          <cell r="B893" t="str">
            <v>447NPC</v>
          </cell>
          <cell r="D893">
            <v>9089074.8542970009</v>
          </cell>
          <cell r="F893" t="str">
            <v>447NPCSE</v>
          </cell>
          <cell r="G893" t="str">
            <v>447NPC</v>
          </cell>
          <cell r="I893">
            <v>9089074.8542970009</v>
          </cell>
        </row>
        <row r="894">
          <cell r="A894" t="str">
            <v>447NPCSG</v>
          </cell>
          <cell r="B894" t="str">
            <v>447NPC</v>
          </cell>
          <cell r="D894">
            <v>750117408.03183317</v>
          </cell>
          <cell r="F894" t="str">
            <v>447NPCSG</v>
          </cell>
          <cell r="G894" t="str">
            <v>447NPC</v>
          </cell>
          <cell r="I894">
            <v>750117408.03183317</v>
          </cell>
        </row>
        <row r="895">
          <cell r="A895" t="str">
            <v>447OR</v>
          </cell>
          <cell r="B895" t="str">
            <v>447</v>
          </cell>
          <cell r="D895">
            <v>975764.81</v>
          </cell>
          <cell r="F895" t="str">
            <v>447OR</v>
          </cell>
          <cell r="G895" t="str">
            <v>447</v>
          </cell>
          <cell r="I895">
            <v>975764.81</v>
          </cell>
        </row>
        <row r="896">
          <cell r="A896" t="str">
            <v>447WYP</v>
          </cell>
          <cell r="B896" t="str">
            <v>447</v>
          </cell>
          <cell r="D896">
            <v>33484.629999999997</v>
          </cell>
          <cell r="F896" t="str">
            <v>447WYP</v>
          </cell>
          <cell r="G896" t="str">
            <v>447</v>
          </cell>
          <cell r="I896">
            <v>33484.629999999997</v>
          </cell>
        </row>
        <row r="897">
          <cell r="A897" t="str">
            <v>450CA</v>
          </cell>
          <cell r="B897" t="str">
            <v>450</v>
          </cell>
          <cell r="D897">
            <v>208846.78</v>
          </cell>
          <cell r="F897" t="str">
            <v>450CA</v>
          </cell>
          <cell r="G897" t="str">
            <v>450</v>
          </cell>
          <cell r="I897">
            <v>208846.78</v>
          </cell>
        </row>
        <row r="898">
          <cell r="A898" t="str">
            <v>450ID</v>
          </cell>
          <cell r="B898" t="str">
            <v>450</v>
          </cell>
          <cell r="D898">
            <v>458581.74</v>
          </cell>
          <cell r="F898" t="str">
            <v>450ID</v>
          </cell>
          <cell r="G898" t="str">
            <v>450</v>
          </cell>
          <cell r="I898">
            <v>458581.74</v>
          </cell>
        </row>
        <row r="899">
          <cell r="A899" t="str">
            <v>450OR</v>
          </cell>
          <cell r="B899" t="str">
            <v>450</v>
          </cell>
          <cell r="D899">
            <v>2787706.1999999899</v>
          </cell>
          <cell r="F899" t="str">
            <v>450OR</v>
          </cell>
          <cell r="G899" t="str">
            <v>450</v>
          </cell>
          <cell r="I899">
            <v>2787706.1999999899</v>
          </cell>
        </row>
        <row r="900">
          <cell r="A900" t="str">
            <v>450UT</v>
          </cell>
          <cell r="B900" t="str">
            <v>450</v>
          </cell>
          <cell r="D900">
            <v>2900903.68</v>
          </cell>
          <cell r="F900" t="str">
            <v>450UT</v>
          </cell>
          <cell r="G900" t="str">
            <v>450</v>
          </cell>
          <cell r="I900">
            <v>2900903.68</v>
          </cell>
        </row>
        <row r="901">
          <cell r="A901" t="str">
            <v>450WA</v>
          </cell>
          <cell r="B901" t="str">
            <v>450</v>
          </cell>
          <cell r="D901">
            <v>519827.02</v>
          </cell>
          <cell r="F901" t="str">
            <v>450WA</v>
          </cell>
          <cell r="G901" t="str">
            <v>450</v>
          </cell>
          <cell r="I901">
            <v>519827.02</v>
          </cell>
        </row>
        <row r="902">
          <cell r="A902" t="str">
            <v>450WYP</v>
          </cell>
          <cell r="B902" t="str">
            <v>450</v>
          </cell>
          <cell r="D902">
            <v>496669.64</v>
          </cell>
          <cell r="F902" t="str">
            <v>450WYP</v>
          </cell>
          <cell r="G902" t="str">
            <v>450</v>
          </cell>
          <cell r="I902">
            <v>496669.64</v>
          </cell>
        </row>
        <row r="903">
          <cell r="A903" t="str">
            <v>450WYU</v>
          </cell>
          <cell r="B903" t="str">
            <v>450</v>
          </cell>
          <cell r="D903">
            <v>114201.16</v>
          </cell>
          <cell r="F903" t="str">
            <v>450WYU</v>
          </cell>
          <cell r="G903" t="str">
            <v>450</v>
          </cell>
          <cell r="I903">
            <v>114201.16</v>
          </cell>
        </row>
        <row r="904">
          <cell r="A904" t="str">
            <v>451CA</v>
          </cell>
          <cell r="B904" t="str">
            <v>451</v>
          </cell>
          <cell r="D904">
            <v>128895.07</v>
          </cell>
          <cell r="F904" t="str">
            <v>451CA</v>
          </cell>
          <cell r="G904" t="str">
            <v>451</v>
          </cell>
          <cell r="I904">
            <v>128895.07</v>
          </cell>
        </row>
        <row r="905">
          <cell r="A905" t="str">
            <v>451ID</v>
          </cell>
          <cell r="B905" t="str">
            <v>451</v>
          </cell>
          <cell r="D905">
            <v>159519.91</v>
          </cell>
          <cell r="F905" t="str">
            <v>451ID</v>
          </cell>
          <cell r="G905" t="str">
            <v>451</v>
          </cell>
          <cell r="I905">
            <v>159519.91</v>
          </cell>
        </row>
        <row r="906">
          <cell r="A906" t="str">
            <v>451OR</v>
          </cell>
          <cell r="B906" t="str">
            <v>451</v>
          </cell>
          <cell r="D906">
            <v>2068655.49</v>
          </cell>
          <cell r="F906" t="str">
            <v>451OR</v>
          </cell>
          <cell r="G906" t="str">
            <v>451</v>
          </cell>
          <cell r="I906">
            <v>2068655.49</v>
          </cell>
        </row>
        <row r="907">
          <cell r="A907" t="str">
            <v>451SO</v>
          </cell>
          <cell r="B907" t="str">
            <v>451</v>
          </cell>
          <cell r="D907">
            <v>28158.35</v>
          </cell>
          <cell r="F907" t="str">
            <v>451SO</v>
          </cell>
          <cell r="G907" t="str">
            <v>451</v>
          </cell>
          <cell r="I907">
            <v>28158.35</v>
          </cell>
        </row>
        <row r="908">
          <cell r="A908" t="str">
            <v>451UT</v>
          </cell>
          <cell r="B908" t="str">
            <v>451</v>
          </cell>
          <cell r="D908">
            <v>3794961.2</v>
          </cell>
          <cell r="F908" t="str">
            <v>451UT</v>
          </cell>
          <cell r="G908" t="str">
            <v>451</v>
          </cell>
          <cell r="I908">
            <v>3794961.2</v>
          </cell>
        </row>
        <row r="909">
          <cell r="A909" t="str">
            <v>451WA</v>
          </cell>
          <cell r="B909" t="str">
            <v>451</v>
          </cell>
          <cell r="D909">
            <v>254086.02</v>
          </cell>
          <cell r="F909" t="str">
            <v>451WA</v>
          </cell>
          <cell r="G909" t="str">
            <v>451</v>
          </cell>
          <cell r="I909">
            <v>254086.02</v>
          </cell>
        </row>
        <row r="910">
          <cell r="A910" t="str">
            <v>451WYP</v>
          </cell>
          <cell r="B910" t="str">
            <v>451</v>
          </cell>
          <cell r="D910">
            <v>360131.19</v>
          </cell>
          <cell r="F910" t="str">
            <v>451WYP</v>
          </cell>
          <cell r="G910" t="str">
            <v>451</v>
          </cell>
          <cell r="I910">
            <v>360131.19</v>
          </cell>
        </row>
        <row r="911">
          <cell r="A911" t="str">
            <v>451WYU</v>
          </cell>
          <cell r="B911" t="str">
            <v>451</v>
          </cell>
          <cell r="D911">
            <v>285362.65000000002</v>
          </cell>
          <cell r="F911" t="str">
            <v>451WYU</v>
          </cell>
          <cell r="G911" t="str">
            <v>451</v>
          </cell>
          <cell r="I911">
            <v>285362.65000000002</v>
          </cell>
        </row>
        <row r="912">
          <cell r="A912" t="str">
            <v>453SG</v>
          </cell>
          <cell r="B912" t="str">
            <v>453</v>
          </cell>
          <cell r="D912">
            <v>26405.42</v>
          </cell>
          <cell r="F912" t="str">
            <v>453SG</v>
          </cell>
          <cell r="G912" t="str">
            <v>453</v>
          </cell>
          <cell r="I912">
            <v>26405.42</v>
          </cell>
        </row>
        <row r="913">
          <cell r="A913" t="str">
            <v>454CA</v>
          </cell>
          <cell r="B913" t="str">
            <v>454</v>
          </cell>
          <cell r="D913">
            <v>802741.76000000001</v>
          </cell>
          <cell r="F913" t="str">
            <v>454CA</v>
          </cell>
          <cell r="G913" t="str">
            <v>454</v>
          </cell>
          <cell r="I913">
            <v>802741.76000000001</v>
          </cell>
        </row>
        <row r="914">
          <cell r="A914" t="str">
            <v>454ID</v>
          </cell>
          <cell r="B914" t="str">
            <v>454</v>
          </cell>
          <cell r="D914">
            <v>310816.78000000003</v>
          </cell>
          <cell r="F914" t="str">
            <v>454ID</v>
          </cell>
          <cell r="G914" t="str">
            <v>454</v>
          </cell>
          <cell r="I914">
            <v>310816.78000000003</v>
          </cell>
        </row>
        <row r="915">
          <cell r="A915" t="str">
            <v>454OR</v>
          </cell>
          <cell r="B915" t="str">
            <v>454</v>
          </cell>
          <cell r="D915">
            <v>5228469.0699999901</v>
          </cell>
          <cell r="F915" t="str">
            <v>454OR</v>
          </cell>
          <cell r="G915" t="str">
            <v>454</v>
          </cell>
          <cell r="I915">
            <v>5228469.0699999901</v>
          </cell>
        </row>
        <row r="916">
          <cell r="A916" t="str">
            <v>454SG</v>
          </cell>
          <cell r="B916" t="str">
            <v>454</v>
          </cell>
          <cell r="D916">
            <v>5426451.1900000004</v>
          </cell>
          <cell r="F916" t="str">
            <v>454SG</v>
          </cell>
          <cell r="G916" t="str">
            <v>454</v>
          </cell>
          <cell r="I916">
            <v>5426451.1900000004</v>
          </cell>
        </row>
        <row r="917">
          <cell r="A917" t="str">
            <v>454SO</v>
          </cell>
          <cell r="B917" t="str">
            <v>454</v>
          </cell>
          <cell r="D917">
            <v>3262547.42</v>
          </cell>
          <cell r="F917" t="str">
            <v>454SO</v>
          </cell>
          <cell r="G917" t="str">
            <v>454</v>
          </cell>
          <cell r="I917">
            <v>3262547.42</v>
          </cell>
        </row>
        <row r="918">
          <cell r="A918" t="str">
            <v>454UT</v>
          </cell>
          <cell r="B918" t="str">
            <v>454</v>
          </cell>
          <cell r="D918">
            <v>3475404.14</v>
          </cell>
          <cell r="F918" t="str">
            <v>454UT</v>
          </cell>
          <cell r="G918" t="str">
            <v>454</v>
          </cell>
          <cell r="I918">
            <v>3475404.14</v>
          </cell>
        </row>
        <row r="919">
          <cell r="A919" t="str">
            <v>454WA</v>
          </cell>
          <cell r="B919" t="str">
            <v>454</v>
          </cell>
          <cell r="D919">
            <v>1650153.73</v>
          </cell>
          <cell r="F919" t="str">
            <v>454WA</v>
          </cell>
          <cell r="G919" t="str">
            <v>454</v>
          </cell>
          <cell r="I919">
            <v>1650153.73</v>
          </cell>
        </row>
        <row r="920">
          <cell r="A920" t="str">
            <v>454WYP</v>
          </cell>
          <cell r="B920" t="str">
            <v>454</v>
          </cell>
          <cell r="D920">
            <v>445998.72</v>
          </cell>
          <cell r="F920" t="str">
            <v>454WYP</v>
          </cell>
          <cell r="G920" t="str">
            <v>454</v>
          </cell>
          <cell r="I920">
            <v>445998.72</v>
          </cell>
        </row>
        <row r="921">
          <cell r="A921" t="str">
            <v>454WYU</v>
          </cell>
          <cell r="B921" t="str">
            <v>454</v>
          </cell>
          <cell r="D921">
            <v>-23157.47</v>
          </cell>
          <cell r="F921" t="str">
            <v>454WYU</v>
          </cell>
          <cell r="G921" t="str">
            <v>454</v>
          </cell>
          <cell r="I921">
            <v>-23157.47</v>
          </cell>
        </row>
        <row r="922">
          <cell r="A922" t="str">
            <v>456CA</v>
          </cell>
          <cell r="B922" t="str">
            <v>456</v>
          </cell>
          <cell r="D922">
            <v>-2058073.9699071862</v>
          </cell>
          <cell r="F922" t="str">
            <v>456CA</v>
          </cell>
          <cell r="G922" t="str">
            <v>456</v>
          </cell>
          <cell r="I922">
            <v>-2058073.9699071862</v>
          </cell>
        </row>
        <row r="923">
          <cell r="A923" t="str">
            <v>456ID</v>
          </cell>
          <cell r="B923" t="str">
            <v>456</v>
          </cell>
          <cell r="D923">
            <v>965.83</v>
          </cell>
          <cell r="F923" t="str">
            <v>456ID</v>
          </cell>
          <cell r="G923" t="str">
            <v>456</v>
          </cell>
          <cell r="I923">
            <v>965.83</v>
          </cell>
        </row>
        <row r="924">
          <cell r="A924" t="str">
            <v>456OR</v>
          </cell>
          <cell r="B924" t="str">
            <v>456</v>
          </cell>
          <cell r="D924">
            <v>-29537456.828018297</v>
          </cell>
          <cell r="F924" t="str">
            <v>456OR</v>
          </cell>
          <cell r="G924" t="str">
            <v>456</v>
          </cell>
          <cell r="I924">
            <v>-29537456.828018297</v>
          </cell>
        </row>
        <row r="925">
          <cell r="A925" t="str">
            <v>456OTHER</v>
          </cell>
          <cell r="B925" t="str">
            <v>456</v>
          </cell>
          <cell r="D925">
            <v>37347659.139999896</v>
          </cell>
          <cell r="F925" t="str">
            <v>456OTHER</v>
          </cell>
          <cell r="G925" t="str">
            <v>456</v>
          </cell>
          <cell r="I925">
            <v>37347659.139999896</v>
          </cell>
        </row>
        <row r="926">
          <cell r="A926" t="str">
            <v>456SE</v>
          </cell>
          <cell r="B926" t="str">
            <v>456</v>
          </cell>
          <cell r="D926">
            <v>16855924.289999902</v>
          </cell>
          <cell r="F926" t="str">
            <v>456SE</v>
          </cell>
          <cell r="G926" t="str">
            <v>456</v>
          </cell>
          <cell r="I926">
            <v>16855924.289999902</v>
          </cell>
        </row>
        <row r="927">
          <cell r="A927" t="str">
            <v>456SG</v>
          </cell>
          <cell r="B927" t="str">
            <v>456</v>
          </cell>
          <cell r="D927">
            <v>213403933.58761165</v>
          </cell>
          <cell r="F927" t="str">
            <v>456SG</v>
          </cell>
          <cell r="G927" t="str">
            <v>456</v>
          </cell>
          <cell r="I927">
            <v>213403933.58761165</v>
          </cell>
        </row>
        <row r="928">
          <cell r="A928" t="str">
            <v>456SO</v>
          </cell>
          <cell r="B928" t="str">
            <v>456</v>
          </cell>
          <cell r="D928">
            <v>-34898.869999999995</v>
          </cell>
          <cell r="F928" t="str">
            <v>456SO</v>
          </cell>
          <cell r="G928" t="str">
            <v>456</v>
          </cell>
          <cell r="I928">
            <v>-34898.869999999995</v>
          </cell>
        </row>
        <row r="929">
          <cell r="A929" t="str">
            <v>456UT</v>
          </cell>
          <cell r="B929" t="str">
            <v>456</v>
          </cell>
          <cell r="D929">
            <v>60558.94</v>
          </cell>
          <cell r="F929" t="str">
            <v>456UT</v>
          </cell>
          <cell r="G929" t="str">
            <v>456</v>
          </cell>
          <cell r="I929">
            <v>60558.94</v>
          </cell>
        </row>
        <row r="930">
          <cell r="A930" t="str">
            <v>456WA</v>
          </cell>
          <cell r="B930" t="str">
            <v>456</v>
          </cell>
          <cell r="D930">
            <v>-52188.18</v>
          </cell>
          <cell r="F930" t="str">
            <v>456WA</v>
          </cell>
          <cell r="G930" t="str">
            <v>456</v>
          </cell>
          <cell r="I930">
            <v>-52188.18</v>
          </cell>
        </row>
        <row r="931">
          <cell r="A931" t="str">
            <v>456WYP</v>
          </cell>
          <cell r="B931" t="str">
            <v>456</v>
          </cell>
          <cell r="D931">
            <v>205820</v>
          </cell>
          <cell r="F931" t="str">
            <v>456WYP</v>
          </cell>
          <cell r="G931" t="str">
            <v>456</v>
          </cell>
          <cell r="I931">
            <v>205820</v>
          </cell>
        </row>
        <row r="932">
          <cell r="A932" t="str">
            <v>500SNPPS</v>
          </cell>
          <cell r="B932" t="str">
            <v>500</v>
          </cell>
          <cell r="D932">
            <v>21532897.211338144</v>
          </cell>
          <cell r="F932" t="str">
            <v>500SNPPS</v>
          </cell>
          <cell r="G932" t="str">
            <v>500</v>
          </cell>
          <cell r="I932">
            <v>21532897.211338144</v>
          </cell>
        </row>
        <row r="933">
          <cell r="A933" t="str">
            <v>500SSGCH</v>
          </cell>
          <cell r="B933" t="str">
            <v>500</v>
          </cell>
          <cell r="D933">
            <v>1436700.5885964914</v>
          </cell>
          <cell r="F933" t="str">
            <v>500SSGCH</v>
          </cell>
          <cell r="G933" t="str">
            <v>500</v>
          </cell>
          <cell r="I933">
            <v>1436700.5885964914</v>
          </cell>
        </row>
        <row r="934">
          <cell r="A934" t="str">
            <v>501NPCSE</v>
          </cell>
          <cell r="B934" t="str">
            <v>501NPC</v>
          </cell>
          <cell r="D934">
            <v>606543622.98671424</v>
          </cell>
          <cell r="F934" t="str">
            <v>501NPCSE</v>
          </cell>
          <cell r="G934" t="str">
            <v>501NPC</v>
          </cell>
          <cell r="I934">
            <v>606543622.98671424</v>
          </cell>
        </row>
        <row r="935">
          <cell r="A935" t="str">
            <v>501NPCSSECH</v>
          </cell>
          <cell r="B935" t="str">
            <v>501NPC</v>
          </cell>
          <cell r="D935">
            <v>55584499.164008901</v>
          </cell>
          <cell r="F935" t="str">
            <v>501NPCSSECH</v>
          </cell>
          <cell r="G935" t="str">
            <v>501NPC</v>
          </cell>
          <cell r="I935">
            <v>55584499.164008901</v>
          </cell>
        </row>
        <row r="936">
          <cell r="A936" t="str">
            <v>501SE</v>
          </cell>
          <cell r="B936" t="str">
            <v>501</v>
          </cell>
          <cell r="D936">
            <v>13199336.479006214</v>
          </cell>
          <cell r="F936" t="str">
            <v>501SE</v>
          </cell>
          <cell r="G936" t="str">
            <v>501</v>
          </cell>
          <cell r="I936">
            <v>13199336.479006214</v>
          </cell>
        </row>
        <row r="937">
          <cell r="A937" t="str">
            <v>501SSECH</v>
          </cell>
          <cell r="B937" t="str">
            <v>501</v>
          </cell>
          <cell r="D937">
            <v>2190246.8245614041</v>
          </cell>
          <cell r="F937" t="str">
            <v>501SSECH</v>
          </cell>
          <cell r="G937" t="str">
            <v>501</v>
          </cell>
          <cell r="I937">
            <v>2190246.8245614041</v>
          </cell>
        </row>
        <row r="938">
          <cell r="A938" t="str">
            <v>502SNPPS</v>
          </cell>
          <cell r="B938" t="str">
            <v>502</v>
          </cell>
          <cell r="D938">
            <v>34262392.606495962</v>
          </cell>
          <cell r="F938" t="str">
            <v>502SNPPS</v>
          </cell>
          <cell r="G938" t="str">
            <v>502</v>
          </cell>
          <cell r="I938">
            <v>34262392.606495962</v>
          </cell>
        </row>
        <row r="939">
          <cell r="A939" t="str">
            <v>502SSGCH</v>
          </cell>
          <cell r="B939" t="str">
            <v>502</v>
          </cell>
          <cell r="D939">
            <v>4664156.8153508771</v>
          </cell>
          <cell r="F939" t="str">
            <v>502SSGCH</v>
          </cell>
          <cell r="G939" t="str">
            <v>502</v>
          </cell>
          <cell r="I939">
            <v>4664156.8153508771</v>
          </cell>
        </row>
        <row r="940">
          <cell r="A940" t="str">
            <v>503NPCSE</v>
          </cell>
          <cell r="B940" t="str">
            <v>503NPC</v>
          </cell>
          <cell r="D940">
            <v>4323672.3971389998</v>
          </cell>
          <cell r="F940" t="str">
            <v>503NPCSE</v>
          </cell>
          <cell r="G940" t="str">
            <v>503NPC</v>
          </cell>
          <cell r="I940">
            <v>4323672.3971389998</v>
          </cell>
        </row>
        <row r="941">
          <cell r="A941" t="str">
            <v>503SE</v>
          </cell>
          <cell r="B941">
            <v>503</v>
          </cell>
          <cell r="D941">
            <v>5165.1675006227069</v>
          </cell>
          <cell r="F941" t="str">
            <v>503SE</v>
          </cell>
          <cell r="G941">
            <v>503</v>
          </cell>
          <cell r="I941">
            <v>5165.1675006227069</v>
          </cell>
        </row>
        <row r="942">
          <cell r="A942" t="str">
            <v>505SNPPS</v>
          </cell>
          <cell r="B942" t="str">
            <v>505</v>
          </cell>
          <cell r="D942">
            <v>2854373.0710563767</v>
          </cell>
          <cell r="F942" t="str">
            <v>505SNPPS</v>
          </cell>
          <cell r="G942" t="str">
            <v>505</v>
          </cell>
          <cell r="I942">
            <v>2854373.0710563767</v>
          </cell>
        </row>
        <row r="943">
          <cell r="A943" t="str">
            <v>505SSGCH</v>
          </cell>
          <cell r="B943" t="str">
            <v>505</v>
          </cell>
          <cell r="D943">
            <v>1579911.9548245615</v>
          </cell>
          <cell r="F943" t="str">
            <v>505SSGCH</v>
          </cell>
          <cell r="G943" t="str">
            <v>505</v>
          </cell>
          <cell r="I943">
            <v>1579911.9548245615</v>
          </cell>
        </row>
        <row r="944">
          <cell r="A944" t="str">
            <v>506SNPPS</v>
          </cell>
          <cell r="B944" t="str">
            <v>506</v>
          </cell>
          <cell r="D944">
            <v>42830589.872593112</v>
          </cell>
          <cell r="F944" t="str">
            <v>506SNPPS</v>
          </cell>
          <cell r="G944" t="str">
            <v>506</v>
          </cell>
          <cell r="I944">
            <v>42830589.872593112</v>
          </cell>
        </row>
        <row r="945">
          <cell r="A945" t="str">
            <v>506SSGCH</v>
          </cell>
          <cell r="B945" t="str">
            <v>506</v>
          </cell>
          <cell r="D945">
            <v>3301693.3173370059</v>
          </cell>
          <cell r="F945" t="str">
            <v>506SSGCH</v>
          </cell>
          <cell r="G945" t="str">
            <v>506</v>
          </cell>
          <cell r="I945">
            <v>3301693.3173370059</v>
          </cell>
        </row>
        <row r="946">
          <cell r="A946" t="str">
            <v>507SNPPS</v>
          </cell>
          <cell r="B946" t="str">
            <v>507</v>
          </cell>
          <cell r="D946">
            <v>280045.72017543862</v>
          </cell>
          <cell r="F946" t="str">
            <v>507SNPPS</v>
          </cell>
          <cell r="G946" t="str">
            <v>507</v>
          </cell>
          <cell r="I946">
            <v>280045.72017543862</v>
          </cell>
        </row>
        <row r="947">
          <cell r="A947" t="str">
            <v>507SSGCH</v>
          </cell>
          <cell r="B947" t="str">
            <v>507</v>
          </cell>
          <cell r="D947">
            <v>3803.3021929824563</v>
          </cell>
          <cell r="F947" t="str">
            <v>507SSGCH</v>
          </cell>
          <cell r="G947" t="str">
            <v>507</v>
          </cell>
          <cell r="I947">
            <v>3803.3021929824563</v>
          </cell>
        </row>
        <row r="948">
          <cell r="A948" t="str">
            <v>510SNPPS</v>
          </cell>
          <cell r="B948" t="str">
            <v>510</v>
          </cell>
          <cell r="D948">
            <v>12526310.732512757</v>
          </cell>
          <cell r="F948" t="str">
            <v>510SNPPS</v>
          </cell>
          <cell r="G948" t="str">
            <v>510</v>
          </cell>
          <cell r="I948">
            <v>12526310.732512757</v>
          </cell>
        </row>
        <row r="949">
          <cell r="A949" t="str">
            <v>510SSGCH</v>
          </cell>
          <cell r="B949" t="str">
            <v>510</v>
          </cell>
          <cell r="D949">
            <v>1998932.3957564344</v>
          </cell>
          <cell r="F949" t="str">
            <v>510SSGCH</v>
          </cell>
          <cell r="G949" t="str">
            <v>510</v>
          </cell>
          <cell r="I949">
            <v>1998932.3957564344</v>
          </cell>
        </row>
        <row r="950">
          <cell r="A950" t="str">
            <v>511SNPPS</v>
          </cell>
          <cell r="B950" t="str">
            <v>511</v>
          </cell>
          <cell r="D950">
            <v>24066334.241130378</v>
          </cell>
          <cell r="F950" t="str">
            <v>511SNPPS</v>
          </cell>
          <cell r="G950" t="str">
            <v>511</v>
          </cell>
          <cell r="I950">
            <v>24066334.241130378</v>
          </cell>
        </row>
        <row r="951">
          <cell r="A951" t="str">
            <v>511SSGCH</v>
          </cell>
          <cell r="B951" t="str">
            <v>511</v>
          </cell>
          <cell r="D951">
            <v>1107624.8292137256</v>
          </cell>
          <cell r="F951" t="str">
            <v>511SSGCH</v>
          </cell>
          <cell r="G951" t="str">
            <v>511</v>
          </cell>
          <cell r="I951">
            <v>1107624.8292137256</v>
          </cell>
        </row>
        <row r="952">
          <cell r="A952" t="str">
            <v>512SNPPS</v>
          </cell>
          <cell r="B952" t="str">
            <v>512</v>
          </cell>
          <cell r="D952">
            <v>82016359.153276816</v>
          </cell>
          <cell r="F952" t="str">
            <v>512SNPPS</v>
          </cell>
          <cell r="G952" t="str">
            <v>512</v>
          </cell>
          <cell r="I952">
            <v>82016359.153276816</v>
          </cell>
        </row>
        <row r="953">
          <cell r="A953" t="str">
            <v>512SSGCH</v>
          </cell>
          <cell r="B953" t="str">
            <v>512</v>
          </cell>
          <cell r="D953">
            <v>6001879.0514579117</v>
          </cell>
          <cell r="F953" t="str">
            <v>512SSGCH</v>
          </cell>
          <cell r="G953" t="str">
            <v>512</v>
          </cell>
          <cell r="I953">
            <v>6001879.0514579117</v>
          </cell>
        </row>
        <row r="954">
          <cell r="A954" t="str">
            <v>513SNPPS</v>
          </cell>
          <cell r="B954" t="str">
            <v>513</v>
          </cell>
          <cell r="D954">
            <v>27843863.615949228</v>
          </cell>
          <cell r="F954" t="str">
            <v>513SNPPS</v>
          </cell>
          <cell r="G954" t="str">
            <v>513</v>
          </cell>
          <cell r="I954">
            <v>27843863.615949228</v>
          </cell>
        </row>
        <row r="955">
          <cell r="A955" t="str">
            <v>513SSGCH</v>
          </cell>
          <cell r="B955" t="str">
            <v>513</v>
          </cell>
          <cell r="D955">
            <v>1600821.058277172</v>
          </cell>
          <cell r="F955" t="str">
            <v>513SSGCH</v>
          </cell>
          <cell r="G955" t="str">
            <v>513</v>
          </cell>
          <cell r="I955">
            <v>1600821.058277172</v>
          </cell>
        </row>
        <row r="956">
          <cell r="A956" t="str">
            <v>514SNPPS</v>
          </cell>
          <cell r="B956" t="str">
            <v>514</v>
          </cell>
          <cell r="D956">
            <v>9335514.527012134</v>
          </cell>
          <cell r="F956" t="str">
            <v>514SNPPS</v>
          </cell>
          <cell r="G956" t="str">
            <v>514</v>
          </cell>
          <cell r="I956">
            <v>9335514.527012134</v>
          </cell>
        </row>
        <row r="957">
          <cell r="A957" t="str">
            <v>514SSGCH</v>
          </cell>
          <cell r="B957" t="str">
            <v>514</v>
          </cell>
          <cell r="D957">
            <v>3501073.8509448166</v>
          </cell>
          <cell r="F957" t="str">
            <v>514SSGCH</v>
          </cell>
          <cell r="G957" t="str">
            <v>514</v>
          </cell>
          <cell r="I957">
            <v>3501073.8509448166</v>
          </cell>
        </row>
        <row r="958">
          <cell r="A958" t="str">
            <v>535SNPPH-P</v>
          </cell>
          <cell r="B958" t="str">
            <v>535</v>
          </cell>
          <cell r="D958">
            <v>8141639.7301772311</v>
          </cell>
          <cell r="F958" t="str">
            <v>535SNPPH-P</v>
          </cell>
          <cell r="G958" t="str">
            <v>535</v>
          </cell>
          <cell r="I958">
            <v>8141639.7301772311</v>
          </cell>
        </row>
        <row r="959">
          <cell r="A959" t="str">
            <v>535SNPPH-U</v>
          </cell>
          <cell r="B959" t="str">
            <v>535</v>
          </cell>
          <cell r="D959">
            <v>1236839.2415375719</v>
          </cell>
          <cell r="F959" t="str">
            <v>535SNPPH-U</v>
          </cell>
          <cell r="G959" t="str">
            <v>535</v>
          </cell>
          <cell r="I959">
            <v>1236839.2415375719</v>
          </cell>
        </row>
        <row r="960">
          <cell r="A960" t="str">
            <v>536SNPPH-P</v>
          </cell>
          <cell r="B960" t="str">
            <v>536</v>
          </cell>
          <cell r="D960">
            <v>295286.38874268992</v>
          </cell>
          <cell r="F960" t="str">
            <v>536SNPPH-P</v>
          </cell>
          <cell r="G960" t="str">
            <v>536</v>
          </cell>
          <cell r="I960">
            <v>295286.38874268992</v>
          </cell>
        </row>
        <row r="961">
          <cell r="A961" t="str">
            <v>536SNPPH-U</v>
          </cell>
          <cell r="B961" t="str">
            <v>536</v>
          </cell>
          <cell r="D961">
            <v>8811.23778265486</v>
          </cell>
          <cell r="F961" t="str">
            <v>536SNPPH-U</v>
          </cell>
          <cell r="G961" t="str">
            <v>536</v>
          </cell>
          <cell r="I961">
            <v>8811.23778265486</v>
          </cell>
        </row>
        <row r="962">
          <cell r="A962" t="str">
            <v>537SNPPH-P</v>
          </cell>
          <cell r="B962" t="str">
            <v>537</v>
          </cell>
          <cell r="D962">
            <v>3685895.5409374158</v>
          </cell>
          <cell r="F962" t="str">
            <v>537SNPPH-P</v>
          </cell>
          <cell r="G962" t="str">
            <v>537</v>
          </cell>
          <cell r="I962">
            <v>3685895.5409374158</v>
          </cell>
        </row>
        <row r="963">
          <cell r="A963" t="str">
            <v>537SNPPH-U</v>
          </cell>
          <cell r="B963" t="str">
            <v>537</v>
          </cell>
          <cell r="D963">
            <v>397407.6037086143</v>
          </cell>
          <cell r="F963" t="str">
            <v>537SNPPH-U</v>
          </cell>
          <cell r="G963" t="str">
            <v>537</v>
          </cell>
          <cell r="I963">
            <v>397407.6037086143</v>
          </cell>
        </row>
        <row r="964">
          <cell r="A964" t="str">
            <v>539SNPPH-P</v>
          </cell>
          <cell r="B964" t="str">
            <v>539</v>
          </cell>
          <cell r="D964">
            <v>12128201.748018505</v>
          </cell>
          <cell r="F964" t="str">
            <v>539SNPPH-P</v>
          </cell>
          <cell r="G964" t="str">
            <v>539</v>
          </cell>
          <cell r="I964">
            <v>12128201.748018505</v>
          </cell>
        </row>
        <row r="965">
          <cell r="A965" t="str">
            <v>539SNPPH-U</v>
          </cell>
          <cell r="B965" t="str">
            <v>539</v>
          </cell>
          <cell r="D965">
            <v>6057602.698169074</v>
          </cell>
          <cell r="F965" t="str">
            <v>539SNPPH-U</v>
          </cell>
          <cell r="G965" t="str">
            <v>539</v>
          </cell>
          <cell r="I965">
            <v>6057602.698169074</v>
          </cell>
        </row>
        <row r="966">
          <cell r="A966" t="str">
            <v>540SNPPH-P</v>
          </cell>
          <cell r="B966" t="str">
            <v>540</v>
          </cell>
          <cell r="D966">
            <v>139326.89627655176</v>
          </cell>
          <cell r="F966" t="str">
            <v>540SNPPH-P</v>
          </cell>
          <cell r="G966" t="str">
            <v>540</v>
          </cell>
          <cell r="I966">
            <v>139326.89627655176</v>
          </cell>
        </row>
        <row r="967">
          <cell r="A967" t="str">
            <v>540SNPPH-U</v>
          </cell>
          <cell r="B967" t="str">
            <v>540</v>
          </cell>
          <cell r="D967">
            <v>-637.29633156342175</v>
          </cell>
          <cell r="F967" t="str">
            <v>540SNPPH-U</v>
          </cell>
          <cell r="G967" t="str">
            <v>540</v>
          </cell>
          <cell r="I967">
            <v>-637.29633156342175</v>
          </cell>
        </row>
        <row r="968">
          <cell r="A968" t="str">
            <v>541SNPPH-P</v>
          </cell>
          <cell r="B968" t="str">
            <v>541</v>
          </cell>
          <cell r="D968">
            <v>2661.2717262079891</v>
          </cell>
          <cell r="F968" t="str">
            <v>541SNPPH-P</v>
          </cell>
          <cell r="G968" t="str">
            <v>541</v>
          </cell>
          <cell r="I968">
            <v>2661.2717262079891</v>
          </cell>
        </row>
        <row r="969">
          <cell r="A969" t="str">
            <v>542SNPPH-P</v>
          </cell>
          <cell r="B969" t="str">
            <v>542</v>
          </cell>
          <cell r="D969">
            <v>1133754.5050174221</v>
          </cell>
          <cell r="F969" t="str">
            <v>542SNPPH-P</v>
          </cell>
          <cell r="G969" t="str">
            <v>542</v>
          </cell>
          <cell r="I969">
            <v>1133754.5050174221</v>
          </cell>
        </row>
        <row r="970">
          <cell r="A970" t="str">
            <v>542SNPPH-U</v>
          </cell>
          <cell r="B970" t="str">
            <v>542</v>
          </cell>
          <cell r="D970">
            <v>90370.904347426243</v>
          </cell>
          <cell r="F970" t="str">
            <v>542SNPPH-U</v>
          </cell>
          <cell r="G970" t="str">
            <v>542</v>
          </cell>
          <cell r="I970">
            <v>90370.904347426243</v>
          </cell>
        </row>
        <row r="971">
          <cell r="A971" t="str">
            <v>543SNPPH-P</v>
          </cell>
          <cell r="B971" t="str">
            <v>543</v>
          </cell>
          <cell r="D971">
            <v>1000833.5497447259</v>
          </cell>
          <cell r="F971" t="str">
            <v>543SNPPH-P</v>
          </cell>
          <cell r="G971" t="str">
            <v>543</v>
          </cell>
          <cell r="I971">
            <v>1000833.5497447259</v>
          </cell>
        </row>
        <row r="972">
          <cell r="A972" t="str">
            <v>543SNPPH-U</v>
          </cell>
          <cell r="B972" t="str">
            <v>543</v>
          </cell>
          <cell r="D972">
            <v>456569.73717557464</v>
          </cell>
          <cell r="F972" t="str">
            <v>543SNPPH-U</v>
          </cell>
          <cell r="G972" t="str">
            <v>543</v>
          </cell>
          <cell r="I972">
            <v>456569.73717557464</v>
          </cell>
        </row>
        <row r="973">
          <cell r="A973" t="str">
            <v>544SNPPH-P</v>
          </cell>
          <cell r="B973" t="str">
            <v>544</v>
          </cell>
          <cell r="D973">
            <v>1096931.8489415774</v>
          </cell>
          <cell r="F973" t="str">
            <v>544SNPPH-P</v>
          </cell>
          <cell r="G973" t="str">
            <v>544</v>
          </cell>
          <cell r="I973">
            <v>1096931.8489415774</v>
          </cell>
        </row>
        <row r="974">
          <cell r="A974" t="str">
            <v>544SNPPH-U</v>
          </cell>
          <cell r="B974" t="str">
            <v>544</v>
          </cell>
          <cell r="D974">
            <v>527700.37269580143</v>
          </cell>
          <cell r="F974" t="str">
            <v>544SNPPH-U</v>
          </cell>
          <cell r="G974" t="str">
            <v>544</v>
          </cell>
          <cell r="I974">
            <v>527700.37269580143</v>
          </cell>
        </row>
        <row r="975">
          <cell r="A975" t="str">
            <v>545SNPPH-P</v>
          </cell>
          <cell r="B975" t="str">
            <v>545</v>
          </cell>
          <cell r="D975">
            <v>1456903.3774571901</v>
          </cell>
          <cell r="F975" t="str">
            <v>545SNPPH-P</v>
          </cell>
          <cell r="G975" t="str">
            <v>545</v>
          </cell>
          <cell r="I975">
            <v>1456903.3774571901</v>
          </cell>
        </row>
        <row r="976">
          <cell r="A976" t="str">
            <v>545SNPPH-U</v>
          </cell>
          <cell r="B976" t="str">
            <v>545</v>
          </cell>
          <cell r="D976">
            <v>702310.00698724913</v>
          </cell>
          <cell r="F976" t="str">
            <v>545SNPPH-U</v>
          </cell>
          <cell r="G976" t="str">
            <v>545</v>
          </cell>
          <cell r="I976">
            <v>702310.00698724913</v>
          </cell>
        </row>
        <row r="977">
          <cell r="A977" t="str">
            <v>546SNPPO</v>
          </cell>
          <cell r="B977" t="str">
            <v>546</v>
          </cell>
          <cell r="D977">
            <v>226707.75480356574</v>
          </cell>
          <cell r="F977" t="str">
            <v>546SNPPO</v>
          </cell>
          <cell r="G977" t="str">
            <v>546</v>
          </cell>
          <cell r="I977">
            <v>226707.75480356574</v>
          </cell>
        </row>
        <row r="978">
          <cell r="A978" t="str">
            <v>547NPCSE</v>
          </cell>
          <cell r="B978" t="str">
            <v>547NPC</v>
          </cell>
          <cell r="D978">
            <v>408468320.20862412</v>
          </cell>
          <cell r="F978" t="str">
            <v>547NPCSE</v>
          </cell>
          <cell r="G978" t="str">
            <v>547NPC</v>
          </cell>
          <cell r="I978">
            <v>408468320.20862412</v>
          </cell>
        </row>
        <row r="979">
          <cell r="A979" t="str">
            <v>547NPCSSECT</v>
          </cell>
          <cell r="B979" t="str">
            <v>547NPC</v>
          </cell>
          <cell r="D979">
            <v>6435713.4186791545</v>
          </cell>
          <cell r="F979" t="str">
            <v>547NPCSSECT</v>
          </cell>
          <cell r="G979" t="str">
            <v>547NPC</v>
          </cell>
          <cell r="I979">
            <v>6435713.4186791545</v>
          </cell>
        </row>
        <row r="980">
          <cell r="A980" t="str">
            <v>548SNPPO</v>
          </cell>
          <cell r="B980" t="str">
            <v>548</v>
          </cell>
          <cell r="D980">
            <v>15231302.420025619</v>
          </cell>
          <cell r="F980" t="str">
            <v>548SNPPO</v>
          </cell>
          <cell r="G980" t="str">
            <v>548</v>
          </cell>
          <cell r="I980">
            <v>15231302.420025619</v>
          </cell>
        </row>
        <row r="981">
          <cell r="A981" t="str">
            <v>548SSGCT</v>
          </cell>
          <cell r="B981" t="str">
            <v>548</v>
          </cell>
          <cell r="D981">
            <v>1664930.0323422034</v>
          </cell>
          <cell r="F981" t="str">
            <v>548SSGCT</v>
          </cell>
          <cell r="G981" t="str">
            <v>548</v>
          </cell>
          <cell r="I981">
            <v>1664930.0323422034</v>
          </cell>
        </row>
        <row r="982">
          <cell r="A982" t="str">
            <v>549SNPPO</v>
          </cell>
          <cell r="B982" t="str">
            <v>549</v>
          </cell>
          <cell r="D982">
            <v>30522462.126656495</v>
          </cell>
          <cell r="F982" t="str">
            <v>549SNPPO</v>
          </cell>
          <cell r="G982" t="str">
            <v>549</v>
          </cell>
          <cell r="I982">
            <v>30522462.126656495</v>
          </cell>
        </row>
        <row r="983">
          <cell r="A983" t="str">
            <v>550SNPPO</v>
          </cell>
          <cell r="B983" t="str">
            <v>550</v>
          </cell>
          <cell r="D983">
            <v>2228519.0907877171</v>
          </cell>
          <cell r="F983" t="str">
            <v>550SNPPO</v>
          </cell>
          <cell r="G983" t="str">
            <v>550</v>
          </cell>
          <cell r="I983">
            <v>2228519.0907877171</v>
          </cell>
        </row>
        <row r="984">
          <cell r="A984" t="str">
            <v>550SSGCT</v>
          </cell>
          <cell r="B984" t="str">
            <v>550</v>
          </cell>
          <cell r="D984">
            <v>0.15500666573643684</v>
          </cell>
          <cell r="F984" t="str">
            <v>550SSGCT</v>
          </cell>
          <cell r="G984" t="str">
            <v>550</v>
          </cell>
          <cell r="I984">
            <v>0.15500666573643684</v>
          </cell>
        </row>
        <row r="985">
          <cell r="A985" t="str">
            <v>552SNPPO</v>
          </cell>
          <cell r="B985" t="str">
            <v>552</v>
          </cell>
          <cell r="D985">
            <v>991562.78463024483</v>
          </cell>
          <cell r="F985" t="str">
            <v>552SNPPO</v>
          </cell>
          <cell r="G985" t="str">
            <v>552</v>
          </cell>
          <cell r="I985">
            <v>991562.78463024483</v>
          </cell>
        </row>
        <row r="986">
          <cell r="A986" t="str">
            <v>552SSGCT</v>
          </cell>
          <cell r="B986" t="str">
            <v>552</v>
          </cell>
          <cell r="D986">
            <v>123595.70007056594</v>
          </cell>
          <cell r="F986" t="str">
            <v>552SSGCT</v>
          </cell>
          <cell r="G986" t="str">
            <v>552</v>
          </cell>
          <cell r="I986">
            <v>123595.70007056594</v>
          </cell>
        </row>
        <row r="987">
          <cell r="A987" t="str">
            <v>553SNPPO</v>
          </cell>
          <cell r="B987" t="str">
            <v>553</v>
          </cell>
          <cell r="D987">
            <v>7482873.4829308996</v>
          </cell>
          <cell r="F987" t="str">
            <v>553SNPPO</v>
          </cell>
          <cell r="G987" t="str">
            <v>553</v>
          </cell>
          <cell r="I987">
            <v>7482873.4829308996</v>
          </cell>
        </row>
        <row r="988">
          <cell r="A988" t="str">
            <v>553SSGCT</v>
          </cell>
          <cell r="B988" t="str">
            <v>553</v>
          </cell>
          <cell r="D988">
            <v>705944.78550831508</v>
          </cell>
          <cell r="F988" t="str">
            <v>553SSGCT</v>
          </cell>
          <cell r="G988" t="str">
            <v>553</v>
          </cell>
          <cell r="I988">
            <v>705944.78550831508</v>
          </cell>
        </row>
        <row r="989">
          <cell r="A989" t="str">
            <v>554SNPPO</v>
          </cell>
          <cell r="B989" t="str">
            <v>554</v>
          </cell>
          <cell r="D989">
            <v>139330.61773492137</v>
          </cell>
          <cell r="F989" t="str">
            <v>554SNPPO</v>
          </cell>
          <cell r="G989" t="str">
            <v>554</v>
          </cell>
          <cell r="I989">
            <v>139330.61773492137</v>
          </cell>
        </row>
        <row r="990">
          <cell r="A990" t="str">
            <v>554SSGCT</v>
          </cell>
          <cell r="B990" t="str">
            <v>554</v>
          </cell>
          <cell r="D990">
            <v>226280.32794240338</v>
          </cell>
          <cell r="F990" t="str">
            <v>554SSGCT</v>
          </cell>
          <cell r="G990" t="str">
            <v>554</v>
          </cell>
          <cell r="I990">
            <v>226280.32794240338</v>
          </cell>
        </row>
        <row r="991">
          <cell r="A991" t="str">
            <v>555ID</v>
          </cell>
          <cell r="B991" t="str">
            <v>555</v>
          </cell>
          <cell r="D991">
            <v>553731</v>
          </cell>
          <cell r="F991" t="str">
            <v>555ID</v>
          </cell>
          <cell r="G991" t="str">
            <v>555</v>
          </cell>
          <cell r="I991">
            <v>553731</v>
          </cell>
        </row>
        <row r="992">
          <cell r="A992" t="str">
            <v>555NPCSE</v>
          </cell>
          <cell r="B992" t="str">
            <v>555NPC</v>
          </cell>
          <cell r="D992">
            <v>51440733.898992971</v>
          </cell>
          <cell r="F992" t="str">
            <v>555NPCSE</v>
          </cell>
          <cell r="G992" t="str">
            <v>555NPC</v>
          </cell>
          <cell r="I992">
            <v>51440733.898992971</v>
          </cell>
        </row>
        <row r="993">
          <cell r="A993" t="str">
            <v>555NPCSG</v>
          </cell>
          <cell r="B993" t="str">
            <v>555NPC</v>
          </cell>
          <cell r="D993">
            <v>474048021.22038698</v>
          </cell>
          <cell r="F993" t="str">
            <v>555NPCSG</v>
          </cell>
          <cell r="G993" t="str">
            <v>555NPC</v>
          </cell>
          <cell r="I993">
            <v>474048021.22038698</v>
          </cell>
        </row>
        <row r="994">
          <cell r="A994" t="str">
            <v>555NPCSSGC</v>
          </cell>
          <cell r="B994" t="str">
            <v>555NPC</v>
          </cell>
          <cell r="D994">
            <v>0</v>
          </cell>
          <cell r="F994" t="str">
            <v>555NPCSSGC</v>
          </cell>
          <cell r="G994" t="str">
            <v>555NPC</v>
          </cell>
          <cell r="I994">
            <v>0</v>
          </cell>
        </row>
        <row r="995">
          <cell r="A995" t="str">
            <v>555OR</v>
          </cell>
          <cell r="B995" t="str">
            <v>555</v>
          </cell>
          <cell r="D995">
            <v>-4162064</v>
          </cell>
          <cell r="F995" t="str">
            <v>555OR</v>
          </cell>
          <cell r="G995" t="str">
            <v>555</v>
          </cell>
          <cell r="I995">
            <v>-4162064</v>
          </cell>
        </row>
        <row r="996">
          <cell r="A996" t="str">
            <v>555WA</v>
          </cell>
          <cell r="B996" t="str">
            <v>555</v>
          </cell>
          <cell r="D996">
            <v>-1269727</v>
          </cell>
          <cell r="F996" t="str">
            <v>555WA</v>
          </cell>
          <cell r="G996" t="str">
            <v>555</v>
          </cell>
          <cell r="I996">
            <v>-1269727</v>
          </cell>
        </row>
        <row r="997">
          <cell r="A997" t="str">
            <v>556SG</v>
          </cell>
          <cell r="B997" t="str">
            <v>556</v>
          </cell>
          <cell r="D997">
            <v>2090156.2873622652</v>
          </cell>
          <cell r="F997" t="str">
            <v>556SG</v>
          </cell>
          <cell r="G997" t="str">
            <v>556</v>
          </cell>
          <cell r="I997">
            <v>2090156.2873622652</v>
          </cell>
        </row>
        <row r="998">
          <cell r="A998" t="str">
            <v>557ID</v>
          </cell>
          <cell r="B998" t="str">
            <v>557</v>
          </cell>
          <cell r="D998">
            <v>6171934.6545260344</v>
          </cell>
          <cell r="F998" t="str">
            <v>557ID</v>
          </cell>
          <cell r="G998" t="str">
            <v>557</v>
          </cell>
          <cell r="I998">
            <v>6171934.6545260344</v>
          </cell>
        </row>
        <row r="999">
          <cell r="A999" t="str">
            <v>557OR</v>
          </cell>
          <cell r="B999" t="str">
            <v>557</v>
          </cell>
          <cell r="D999">
            <v>-55609.20288384513</v>
          </cell>
          <cell r="F999" t="str">
            <v>557OR</v>
          </cell>
          <cell r="G999" t="str">
            <v>557</v>
          </cell>
          <cell r="I999">
            <v>-55609.20288384513</v>
          </cell>
        </row>
        <row r="1000">
          <cell r="A1000" t="str">
            <v>557SG</v>
          </cell>
          <cell r="B1000" t="str">
            <v>557</v>
          </cell>
          <cell r="D1000">
            <v>39602156.728872001</v>
          </cell>
          <cell r="F1000" t="str">
            <v>557SG</v>
          </cell>
          <cell r="G1000" t="str">
            <v>557</v>
          </cell>
          <cell r="I1000">
            <v>39602156.728872001</v>
          </cell>
        </row>
        <row r="1001">
          <cell r="A1001" t="str">
            <v>557SGCT</v>
          </cell>
          <cell r="B1001" t="str">
            <v>557</v>
          </cell>
          <cell r="D1001">
            <v>1159889.1601602137</v>
          </cell>
          <cell r="F1001" t="str">
            <v>557SGCT</v>
          </cell>
          <cell r="G1001" t="str">
            <v>557</v>
          </cell>
          <cell r="I1001">
            <v>1159889.1601602137</v>
          </cell>
        </row>
        <row r="1002">
          <cell r="A1002" t="str">
            <v>557SSGCT</v>
          </cell>
          <cell r="B1002" t="str">
            <v>557</v>
          </cell>
          <cell r="D1002">
            <v>1298.2047624953993</v>
          </cell>
          <cell r="F1002" t="str">
            <v>557SSGCT</v>
          </cell>
          <cell r="G1002" t="str">
            <v>557</v>
          </cell>
          <cell r="I1002">
            <v>1298.2047624953993</v>
          </cell>
        </row>
        <row r="1003">
          <cell r="A1003" t="str">
            <v>557WA</v>
          </cell>
          <cell r="B1003" t="str">
            <v>557</v>
          </cell>
          <cell r="D1003">
            <v>-100244.05714285714</v>
          </cell>
          <cell r="F1003" t="str">
            <v>557WA</v>
          </cell>
          <cell r="G1003" t="str">
            <v>557</v>
          </cell>
          <cell r="I1003">
            <v>-100244.05714285714</v>
          </cell>
        </row>
        <row r="1004">
          <cell r="A1004" t="str">
            <v>560SNPT</v>
          </cell>
          <cell r="B1004" t="str">
            <v>560</v>
          </cell>
          <cell r="D1004">
            <v>8227917.801773021</v>
          </cell>
          <cell r="F1004" t="str">
            <v>560SNPT</v>
          </cell>
          <cell r="G1004" t="str">
            <v>560</v>
          </cell>
          <cell r="I1004">
            <v>8227917.801773021</v>
          </cell>
        </row>
        <row r="1005">
          <cell r="A1005" t="str">
            <v>561SNPT</v>
          </cell>
          <cell r="B1005" t="str">
            <v>561</v>
          </cell>
          <cell r="D1005">
            <v>9055720.8481962811</v>
          </cell>
          <cell r="F1005" t="str">
            <v>561SNPT</v>
          </cell>
          <cell r="G1005" t="str">
            <v>561</v>
          </cell>
          <cell r="I1005">
            <v>9055720.8481962811</v>
          </cell>
        </row>
        <row r="1006">
          <cell r="A1006" t="str">
            <v>562SNPT</v>
          </cell>
          <cell r="B1006" t="str">
            <v>562</v>
          </cell>
          <cell r="D1006">
            <v>1964392.3837962509</v>
          </cell>
          <cell r="F1006" t="str">
            <v>562SNPT</v>
          </cell>
          <cell r="G1006" t="str">
            <v>562</v>
          </cell>
          <cell r="I1006">
            <v>1964392.3837962509</v>
          </cell>
        </row>
        <row r="1007">
          <cell r="A1007" t="str">
            <v>563SNPT</v>
          </cell>
          <cell r="B1007" t="str">
            <v>563</v>
          </cell>
          <cell r="D1007">
            <v>98953.915869121745</v>
          </cell>
          <cell r="F1007" t="str">
            <v>563SNPT</v>
          </cell>
          <cell r="G1007" t="str">
            <v>563</v>
          </cell>
          <cell r="I1007">
            <v>98953.915869121745</v>
          </cell>
        </row>
        <row r="1008">
          <cell r="A1008" t="str">
            <v>565NPCSE</v>
          </cell>
          <cell r="B1008" t="str">
            <v>565NPC</v>
          </cell>
          <cell r="D1008">
            <v>110282.4569629999</v>
          </cell>
          <cell r="F1008" t="str">
            <v>565NPCSE</v>
          </cell>
          <cell r="G1008" t="str">
            <v>565NPC</v>
          </cell>
          <cell r="I1008">
            <v>110282.4569629999</v>
          </cell>
        </row>
        <row r="1009">
          <cell r="A1009" t="str">
            <v>565NPCSG</v>
          </cell>
          <cell r="B1009" t="str">
            <v>565NPC</v>
          </cell>
          <cell r="D1009">
            <v>155720341.66024297</v>
          </cell>
          <cell r="F1009" t="str">
            <v>565NPCSG</v>
          </cell>
          <cell r="G1009" t="str">
            <v>565NPC</v>
          </cell>
          <cell r="I1009">
            <v>155720341.66024297</v>
          </cell>
        </row>
        <row r="1010">
          <cell r="A1010" t="str">
            <v>566SNPT</v>
          </cell>
          <cell r="B1010" t="str">
            <v>566</v>
          </cell>
          <cell r="D1010">
            <v>-65528.768390881829</v>
          </cell>
          <cell r="F1010" t="str">
            <v>566SNPT</v>
          </cell>
          <cell r="G1010" t="str">
            <v>566</v>
          </cell>
          <cell r="I1010">
            <v>-65528.768390881829</v>
          </cell>
        </row>
        <row r="1011">
          <cell r="A1011" t="str">
            <v>567SNPT</v>
          </cell>
          <cell r="B1011" t="str">
            <v>567</v>
          </cell>
          <cell r="D1011">
            <v>855530.95115929225</v>
          </cell>
          <cell r="F1011" t="str">
            <v>567SNPT</v>
          </cell>
          <cell r="G1011" t="str">
            <v>567</v>
          </cell>
          <cell r="I1011">
            <v>855530.95115929225</v>
          </cell>
        </row>
        <row r="1012">
          <cell r="A1012" t="str">
            <v>568SNPT</v>
          </cell>
          <cell r="B1012" t="str">
            <v>568</v>
          </cell>
          <cell r="D1012">
            <v>10865.498683571559</v>
          </cell>
          <cell r="F1012" t="str">
            <v>568SNPT</v>
          </cell>
          <cell r="G1012" t="str">
            <v>568</v>
          </cell>
          <cell r="I1012">
            <v>10865.498683571559</v>
          </cell>
        </row>
        <row r="1013">
          <cell r="A1013" t="str">
            <v>569SNPT</v>
          </cell>
          <cell r="B1013" t="str">
            <v>569</v>
          </cell>
          <cell r="D1013">
            <v>4250028.7499077609</v>
          </cell>
          <cell r="F1013" t="str">
            <v>569SNPT</v>
          </cell>
          <cell r="G1013" t="str">
            <v>569</v>
          </cell>
          <cell r="I1013">
            <v>4250028.7499077609</v>
          </cell>
        </row>
        <row r="1014">
          <cell r="A1014" t="str">
            <v>570SNPT</v>
          </cell>
          <cell r="B1014" t="str">
            <v>570</v>
          </cell>
          <cell r="D1014">
            <v>11449541.907812538</v>
          </cell>
          <cell r="F1014" t="str">
            <v>570SNPT</v>
          </cell>
          <cell r="G1014" t="str">
            <v>570</v>
          </cell>
          <cell r="I1014">
            <v>11449541.907812538</v>
          </cell>
        </row>
        <row r="1015">
          <cell r="A1015" t="str">
            <v>571SNPT</v>
          </cell>
          <cell r="B1015" t="str">
            <v>571</v>
          </cell>
          <cell r="D1015">
            <v>15872796.285430048</v>
          </cell>
          <cell r="F1015" t="str">
            <v>571SNPT</v>
          </cell>
          <cell r="G1015" t="str">
            <v>571</v>
          </cell>
          <cell r="I1015">
            <v>15872796.285430048</v>
          </cell>
        </row>
        <row r="1016">
          <cell r="A1016" t="str">
            <v>573SNPT</v>
          </cell>
          <cell r="B1016" t="str">
            <v>573</v>
          </cell>
          <cell r="D1016">
            <v>468154.38964339643</v>
          </cell>
          <cell r="F1016" t="str">
            <v>573SNPT</v>
          </cell>
          <cell r="G1016" t="str">
            <v>573</v>
          </cell>
          <cell r="I1016">
            <v>468154.38964339643</v>
          </cell>
        </row>
        <row r="1017">
          <cell r="A1017" t="str">
            <v>580CA</v>
          </cell>
          <cell r="B1017" t="str">
            <v>580</v>
          </cell>
          <cell r="D1017">
            <v>22875.19032388664</v>
          </cell>
          <cell r="F1017" t="str">
            <v>580CA</v>
          </cell>
          <cell r="G1017" t="str">
            <v>580</v>
          </cell>
          <cell r="I1017">
            <v>22875.19032388664</v>
          </cell>
        </row>
        <row r="1018">
          <cell r="A1018" t="str">
            <v>580ID</v>
          </cell>
          <cell r="B1018" t="str">
            <v>580</v>
          </cell>
          <cell r="D1018">
            <v>-43546.134008097171</v>
          </cell>
          <cell r="F1018" t="str">
            <v>580ID</v>
          </cell>
          <cell r="G1018" t="str">
            <v>580</v>
          </cell>
          <cell r="I1018">
            <v>-43546.134008097171</v>
          </cell>
        </row>
        <row r="1019">
          <cell r="A1019" t="str">
            <v>580OR</v>
          </cell>
          <cell r="B1019" t="str">
            <v>580</v>
          </cell>
          <cell r="D1019">
            <v>-20.707489878542511</v>
          </cell>
          <cell r="F1019" t="str">
            <v>580OR</v>
          </cell>
          <cell r="G1019" t="str">
            <v>580</v>
          </cell>
          <cell r="I1019">
            <v>-20.707489878542511</v>
          </cell>
        </row>
        <row r="1020">
          <cell r="A1020" t="str">
            <v>580SNPD</v>
          </cell>
          <cell r="B1020" t="str">
            <v>580</v>
          </cell>
          <cell r="D1020">
            <v>21564496.776631817</v>
          </cell>
          <cell r="F1020" t="str">
            <v>580SNPD</v>
          </cell>
          <cell r="G1020" t="str">
            <v>580</v>
          </cell>
          <cell r="I1020">
            <v>21564496.776631817</v>
          </cell>
        </row>
        <row r="1021">
          <cell r="A1021" t="str">
            <v>580UT</v>
          </cell>
          <cell r="B1021" t="str">
            <v>580</v>
          </cell>
          <cell r="D1021">
            <v>109276.62125877902</v>
          </cell>
          <cell r="F1021" t="str">
            <v>580UT</v>
          </cell>
          <cell r="G1021" t="str">
            <v>580</v>
          </cell>
          <cell r="I1021">
            <v>109276.62125877902</v>
          </cell>
        </row>
        <row r="1022">
          <cell r="A1022" t="str">
            <v>580WA</v>
          </cell>
          <cell r="B1022" t="str">
            <v>580</v>
          </cell>
          <cell r="D1022">
            <v>69092.772348178143</v>
          </cell>
          <cell r="F1022" t="str">
            <v>580WA</v>
          </cell>
          <cell r="G1022" t="str">
            <v>580</v>
          </cell>
          <cell r="I1022">
            <v>69092.772348178143</v>
          </cell>
        </row>
        <row r="1023">
          <cell r="A1023" t="str">
            <v>580WYP</v>
          </cell>
          <cell r="B1023" t="str">
            <v>580</v>
          </cell>
          <cell r="D1023">
            <v>20642.489874434523</v>
          </cell>
          <cell r="F1023" t="str">
            <v>580WYP</v>
          </cell>
          <cell r="G1023" t="str">
            <v>580</v>
          </cell>
          <cell r="I1023">
            <v>20642.489874434523</v>
          </cell>
        </row>
        <row r="1024">
          <cell r="A1024" t="str">
            <v>581SNPD</v>
          </cell>
          <cell r="B1024" t="str">
            <v>581</v>
          </cell>
          <cell r="D1024">
            <v>13628149.611165708</v>
          </cell>
          <cell r="F1024" t="str">
            <v>581SNPD</v>
          </cell>
          <cell r="G1024" t="str">
            <v>581</v>
          </cell>
          <cell r="I1024">
            <v>13628149.611165708</v>
          </cell>
        </row>
        <row r="1025">
          <cell r="A1025" t="str">
            <v>582CA</v>
          </cell>
          <cell r="B1025" t="str">
            <v>582</v>
          </cell>
          <cell r="D1025">
            <v>100235.20791994802</v>
          </cell>
          <cell r="F1025" t="str">
            <v>582CA</v>
          </cell>
          <cell r="G1025" t="str">
            <v>582</v>
          </cell>
          <cell r="I1025">
            <v>100235.20791994802</v>
          </cell>
        </row>
        <row r="1026">
          <cell r="A1026" t="str">
            <v>582ID</v>
          </cell>
          <cell r="B1026" t="str">
            <v>582</v>
          </cell>
          <cell r="D1026">
            <v>263452.9391940661</v>
          </cell>
          <cell r="F1026" t="str">
            <v>582ID</v>
          </cell>
          <cell r="G1026" t="str">
            <v>582</v>
          </cell>
          <cell r="I1026">
            <v>263452.9391940661</v>
          </cell>
        </row>
        <row r="1027">
          <cell r="A1027" t="str">
            <v>582OR</v>
          </cell>
          <cell r="B1027" t="str">
            <v>582</v>
          </cell>
          <cell r="D1027">
            <v>1335811.9148957843</v>
          </cell>
          <cell r="F1027" t="str">
            <v>582OR</v>
          </cell>
          <cell r="G1027" t="str">
            <v>582</v>
          </cell>
          <cell r="I1027">
            <v>1335811.9148957843</v>
          </cell>
        </row>
        <row r="1028">
          <cell r="A1028" t="str">
            <v>582SNPD</v>
          </cell>
          <cell r="B1028" t="str">
            <v>582</v>
          </cell>
          <cell r="D1028">
            <v>27382.396937371115</v>
          </cell>
          <cell r="F1028" t="str">
            <v>582SNPD</v>
          </cell>
          <cell r="G1028" t="str">
            <v>582</v>
          </cell>
          <cell r="I1028">
            <v>27382.396937371115</v>
          </cell>
        </row>
        <row r="1029">
          <cell r="A1029" t="str">
            <v>582UT</v>
          </cell>
          <cell r="B1029" t="str">
            <v>582</v>
          </cell>
          <cell r="D1029">
            <v>2030253.7952934541</v>
          </cell>
          <cell r="F1029" t="str">
            <v>582UT</v>
          </cell>
          <cell r="G1029" t="str">
            <v>582</v>
          </cell>
          <cell r="I1029">
            <v>2030253.7952934541</v>
          </cell>
        </row>
        <row r="1030">
          <cell r="A1030" t="str">
            <v>582WA</v>
          </cell>
          <cell r="B1030" t="str">
            <v>582</v>
          </cell>
          <cell r="D1030">
            <v>340902.39797854179</v>
          </cell>
          <cell r="F1030" t="str">
            <v>582WA</v>
          </cell>
          <cell r="G1030" t="str">
            <v>582</v>
          </cell>
          <cell r="I1030">
            <v>340902.39797854179</v>
          </cell>
        </row>
        <row r="1031">
          <cell r="A1031" t="str">
            <v>582WYP</v>
          </cell>
          <cell r="B1031" t="str">
            <v>582</v>
          </cell>
          <cell r="D1031">
            <v>664455.73608594411</v>
          </cell>
          <cell r="F1031" t="str">
            <v>582WYP</v>
          </cell>
          <cell r="G1031" t="str">
            <v>582</v>
          </cell>
          <cell r="I1031">
            <v>664455.73608594411</v>
          </cell>
        </row>
        <row r="1032">
          <cell r="A1032" t="str">
            <v>583CA</v>
          </cell>
          <cell r="B1032" t="str">
            <v>583</v>
          </cell>
          <cell r="D1032">
            <v>359220.38997187145</v>
          </cell>
          <cell r="F1032" t="str">
            <v>583CA</v>
          </cell>
          <cell r="G1032" t="str">
            <v>583</v>
          </cell>
          <cell r="I1032">
            <v>359220.38997187145</v>
          </cell>
        </row>
        <row r="1033">
          <cell r="A1033" t="str">
            <v>583ID</v>
          </cell>
          <cell r="B1033" t="str">
            <v>583</v>
          </cell>
          <cell r="D1033">
            <v>171425.48535395745</v>
          </cell>
          <cell r="F1033" t="str">
            <v>583ID</v>
          </cell>
          <cell r="G1033" t="str">
            <v>583</v>
          </cell>
          <cell r="I1033">
            <v>171425.48535395745</v>
          </cell>
        </row>
        <row r="1034">
          <cell r="A1034" t="str">
            <v>583OR</v>
          </cell>
          <cell r="B1034" t="str">
            <v>583</v>
          </cell>
          <cell r="D1034">
            <v>2701390.2054475741</v>
          </cell>
          <cell r="F1034" t="str">
            <v>583OR</v>
          </cell>
          <cell r="G1034" t="str">
            <v>583</v>
          </cell>
          <cell r="I1034">
            <v>2701390.2054475741</v>
          </cell>
        </row>
        <row r="1035">
          <cell r="A1035" t="str">
            <v>583SNPD</v>
          </cell>
          <cell r="B1035" t="str">
            <v>583</v>
          </cell>
          <cell r="D1035">
            <v>14187.916365836469</v>
          </cell>
          <cell r="F1035" t="str">
            <v>583SNPD</v>
          </cell>
          <cell r="G1035" t="str">
            <v>583</v>
          </cell>
          <cell r="I1035">
            <v>14187.916365836469</v>
          </cell>
        </row>
        <row r="1036">
          <cell r="A1036" t="str">
            <v>583UT</v>
          </cell>
          <cell r="B1036" t="str">
            <v>583</v>
          </cell>
          <cell r="D1036">
            <v>1516372.9734672306</v>
          </cell>
          <cell r="F1036" t="str">
            <v>583UT</v>
          </cell>
          <cell r="G1036" t="str">
            <v>583</v>
          </cell>
          <cell r="I1036">
            <v>1516372.9734672306</v>
          </cell>
        </row>
        <row r="1037">
          <cell r="A1037" t="str">
            <v>583WA</v>
          </cell>
          <cell r="B1037" t="str">
            <v>583</v>
          </cell>
          <cell r="D1037">
            <v>408065.01961720758</v>
          </cell>
          <cell r="F1037" t="str">
            <v>583WA</v>
          </cell>
          <cell r="G1037" t="str">
            <v>583</v>
          </cell>
          <cell r="I1037">
            <v>408065.01961720758</v>
          </cell>
        </row>
        <row r="1038">
          <cell r="A1038" t="str">
            <v>583WYP</v>
          </cell>
          <cell r="B1038" t="str">
            <v>583</v>
          </cell>
          <cell r="D1038">
            <v>365449.13773724972</v>
          </cell>
          <cell r="F1038" t="str">
            <v>583WYP</v>
          </cell>
          <cell r="G1038" t="str">
            <v>583</v>
          </cell>
          <cell r="I1038">
            <v>365449.13773724972</v>
          </cell>
        </row>
        <row r="1039">
          <cell r="A1039" t="str">
            <v>583WYU</v>
          </cell>
          <cell r="B1039" t="str">
            <v>583</v>
          </cell>
          <cell r="D1039">
            <v>166934.27872732226</v>
          </cell>
          <cell r="F1039" t="str">
            <v>583WYU</v>
          </cell>
          <cell r="G1039" t="str">
            <v>583</v>
          </cell>
          <cell r="I1039">
            <v>166934.27872732226</v>
          </cell>
        </row>
        <row r="1040">
          <cell r="A1040" t="str">
            <v>584WYP</v>
          </cell>
          <cell r="B1040" t="str">
            <v>584</v>
          </cell>
          <cell r="D1040">
            <v>407.0789473684211</v>
          </cell>
          <cell r="F1040" t="str">
            <v>584WYP</v>
          </cell>
          <cell r="G1040" t="str">
            <v>584</v>
          </cell>
          <cell r="I1040">
            <v>407.0789473684211</v>
          </cell>
        </row>
        <row r="1041">
          <cell r="A1041" t="str">
            <v>585SNPD</v>
          </cell>
          <cell r="B1041" t="str">
            <v>585</v>
          </cell>
          <cell r="D1041">
            <v>241509.80260862794</v>
          </cell>
          <cell r="F1041" t="str">
            <v>585SNPD</v>
          </cell>
          <cell r="G1041" t="str">
            <v>585</v>
          </cell>
          <cell r="I1041">
            <v>241509.80260862794</v>
          </cell>
        </row>
        <row r="1042">
          <cell r="A1042" t="str">
            <v>586CA</v>
          </cell>
          <cell r="B1042" t="str">
            <v>586</v>
          </cell>
          <cell r="D1042">
            <v>227983.97784674671</v>
          </cell>
          <cell r="F1042" t="str">
            <v>586CA</v>
          </cell>
          <cell r="G1042" t="str">
            <v>586</v>
          </cell>
          <cell r="I1042">
            <v>227983.97784674671</v>
          </cell>
        </row>
        <row r="1043">
          <cell r="A1043" t="str">
            <v>586ID</v>
          </cell>
          <cell r="B1043" t="str">
            <v>586</v>
          </cell>
          <cell r="D1043">
            <v>362027.86080477637</v>
          </cell>
          <cell r="F1043" t="str">
            <v>586ID</v>
          </cell>
          <cell r="G1043" t="str">
            <v>586</v>
          </cell>
          <cell r="I1043">
            <v>362027.86080477637</v>
          </cell>
        </row>
        <row r="1044">
          <cell r="A1044" t="str">
            <v>586OR</v>
          </cell>
          <cell r="B1044" t="str">
            <v>586</v>
          </cell>
          <cell r="D1044">
            <v>2651211.7717294609</v>
          </cell>
          <cell r="F1044" t="str">
            <v>586OR</v>
          </cell>
          <cell r="G1044" t="str">
            <v>586</v>
          </cell>
          <cell r="I1044">
            <v>2651211.7717294609</v>
          </cell>
        </row>
        <row r="1045">
          <cell r="A1045" t="str">
            <v>586SNPD</v>
          </cell>
          <cell r="B1045" t="str">
            <v>586</v>
          </cell>
          <cell r="D1045">
            <v>1237573.0216232995</v>
          </cell>
          <cell r="F1045" t="str">
            <v>586SNPD</v>
          </cell>
          <cell r="G1045" t="str">
            <v>586</v>
          </cell>
          <cell r="I1045">
            <v>1237573.0216232995</v>
          </cell>
        </row>
        <row r="1046">
          <cell r="A1046" t="str">
            <v>586UT</v>
          </cell>
          <cell r="B1046" t="str">
            <v>586</v>
          </cell>
          <cell r="D1046">
            <v>1695491.034437543</v>
          </cell>
          <cell r="F1046" t="str">
            <v>586UT</v>
          </cell>
          <cell r="G1046" t="str">
            <v>586</v>
          </cell>
          <cell r="I1046">
            <v>1695491.034437543</v>
          </cell>
        </row>
        <row r="1047">
          <cell r="A1047" t="str">
            <v>586WA</v>
          </cell>
          <cell r="B1047" t="str">
            <v>586</v>
          </cell>
          <cell r="D1047">
            <v>794497.27791704494</v>
          </cell>
          <cell r="F1047" t="str">
            <v>586WA</v>
          </cell>
          <cell r="G1047" t="str">
            <v>586</v>
          </cell>
          <cell r="I1047">
            <v>794497.27791704494</v>
          </cell>
        </row>
        <row r="1048">
          <cell r="A1048" t="str">
            <v>586WYP</v>
          </cell>
          <cell r="B1048" t="str">
            <v>586</v>
          </cell>
          <cell r="D1048">
            <v>600064.26704465854</v>
          </cell>
          <cell r="F1048" t="str">
            <v>586WYP</v>
          </cell>
          <cell r="G1048" t="str">
            <v>586</v>
          </cell>
          <cell r="I1048">
            <v>600064.26704465854</v>
          </cell>
        </row>
        <row r="1049">
          <cell r="A1049" t="str">
            <v>586WYU</v>
          </cell>
          <cell r="B1049" t="str">
            <v>586</v>
          </cell>
          <cell r="D1049">
            <v>50154.123362078681</v>
          </cell>
          <cell r="F1049" t="str">
            <v>586WYU</v>
          </cell>
          <cell r="G1049" t="str">
            <v>586</v>
          </cell>
          <cell r="I1049">
            <v>50154.123362078681</v>
          </cell>
        </row>
        <row r="1050">
          <cell r="A1050" t="str">
            <v>587CA</v>
          </cell>
          <cell r="B1050" t="str">
            <v>587</v>
          </cell>
          <cell r="D1050">
            <v>653542.99046642415</v>
          </cell>
          <cell r="F1050" t="str">
            <v>587CA</v>
          </cell>
          <cell r="G1050" t="str">
            <v>587</v>
          </cell>
          <cell r="I1050">
            <v>653542.99046642415</v>
          </cell>
        </row>
        <row r="1051">
          <cell r="A1051" t="str">
            <v>587ID</v>
          </cell>
          <cell r="B1051" t="str">
            <v>587</v>
          </cell>
          <cell r="D1051">
            <v>751143.11806088814</v>
          </cell>
          <cell r="F1051" t="str">
            <v>587ID</v>
          </cell>
          <cell r="G1051" t="str">
            <v>587</v>
          </cell>
          <cell r="I1051">
            <v>751143.11806088814</v>
          </cell>
        </row>
        <row r="1052">
          <cell r="A1052" t="str">
            <v>587OR</v>
          </cell>
          <cell r="B1052" t="str">
            <v>587</v>
          </cell>
          <cell r="D1052">
            <v>3779688.3084450224</v>
          </cell>
          <cell r="F1052" t="str">
            <v>587OR</v>
          </cell>
          <cell r="G1052" t="str">
            <v>587</v>
          </cell>
          <cell r="I1052">
            <v>3779688.3084450224</v>
          </cell>
        </row>
        <row r="1053">
          <cell r="A1053" t="str">
            <v>587UT</v>
          </cell>
          <cell r="B1053" t="str">
            <v>587</v>
          </cell>
          <cell r="D1053">
            <v>4902229.7646036344</v>
          </cell>
          <cell r="F1053" t="str">
            <v>587UT</v>
          </cell>
          <cell r="G1053" t="str">
            <v>587</v>
          </cell>
          <cell r="I1053">
            <v>4902229.7646036344</v>
          </cell>
        </row>
        <row r="1054">
          <cell r="A1054" t="str">
            <v>587WA</v>
          </cell>
          <cell r="B1054" t="str">
            <v>587</v>
          </cell>
          <cell r="D1054">
            <v>830091.4415216099</v>
          </cell>
          <cell r="F1054" t="str">
            <v>587WA</v>
          </cell>
          <cell r="G1054" t="str">
            <v>587</v>
          </cell>
          <cell r="I1054">
            <v>830091.4415216099</v>
          </cell>
        </row>
        <row r="1055">
          <cell r="A1055" t="str">
            <v>587WYP</v>
          </cell>
          <cell r="B1055" t="str">
            <v>587</v>
          </cell>
          <cell r="D1055">
            <v>715406.11872784526</v>
          </cell>
          <cell r="F1055" t="str">
            <v>587WYP</v>
          </cell>
          <cell r="G1055" t="str">
            <v>587</v>
          </cell>
          <cell r="I1055">
            <v>715406.11872784526</v>
          </cell>
        </row>
        <row r="1056">
          <cell r="A1056" t="str">
            <v>587WYU</v>
          </cell>
          <cell r="B1056" t="str">
            <v>587</v>
          </cell>
          <cell r="D1056">
            <v>77937.652284125114</v>
          </cell>
          <cell r="F1056" t="str">
            <v>587WYU</v>
          </cell>
          <cell r="G1056" t="str">
            <v>587</v>
          </cell>
          <cell r="I1056">
            <v>77937.652284125114</v>
          </cell>
        </row>
        <row r="1057">
          <cell r="A1057" t="str">
            <v>588CA</v>
          </cell>
          <cell r="B1057" t="str">
            <v>588</v>
          </cell>
          <cell r="D1057">
            <v>78200.771242015631</v>
          </cell>
          <cell r="F1057" t="str">
            <v>588CA</v>
          </cell>
          <cell r="G1057" t="str">
            <v>588</v>
          </cell>
          <cell r="I1057">
            <v>78200.771242015631</v>
          </cell>
        </row>
        <row r="1058">
          <cell r="A1058" t="str">
            <v>588ID</v>
          </cell>
          <cell r="B1058" t="str">
            <v>588</v>
          </cell>
          <cell r="D1058">
            <v>119188.75327406648</v>
          </cell>
          <cell r="F1058" t="str">
            <v>588ID</v>
          </cell>
          <cell r="G1058" t="str">
            <v>588</v>
          </cell>
          <cell r="I1058">
            <v>119188.75327406648</v>
          </cell>
        </row>
        <row r="1059">
          <cell r="A1059" t="str">
            <v>588OR</v>
          </cell>
          <cell r="B1059" t="str">
            <v>588</v>
          </cell>
          <cell r="D1059">
            <v>947804.05822056392</v>
          </cell>
          <cell r="F1059" t="str">
            <v>588OR</v>
          </cell>
          <cell r="G1059" t="str">
            <v>588</v>
          </cell>
          <cell r="I1059">
            <v>947804.05822056392</v>
          </cell>
        </row>
        <row r="1060">
          <cell r="A1060" t="str">
            <v>588SNPD</v>
          </cell>
          <cell r="B1060" t="str">
            <v>588</v>
          </cell>
          <cell r="D1060">
            <v>-280871.10961213894</v>
          </cell>
          <cell r="F1060" t="str">
            <v>588SNPD</v>
          </cell>
          <cell r="G1060" t="str">
            <v>588</v>
          </cell>
          <cell r="I1060">
            <v>-280871.10961213894</v>
          </cell>
        </row>
        <row r="1061">
          <cell r="A1061" t="str">
            <v>588UT</v>
          </cell>
          <cell r="B1061" t="str">
            <v>588</v>
          </cell>
          <cell r="D1061">
            <v>1485614.4357428236</v>
          </cell>
          <cell r="F1061" t="str">
            <v>588UT</v>
          </cell>
          <cell r="G1061" t="str">
            <v>588</v>
          </cell>
          <cell r="I1061">
            <v>1485614.4357428236</v>
          </cell>
        </row>
        <row r="1062">
          <cell r="A1062" t="str">
            <v>588WA</v>
          </cell>
          <cell r="B1062" t="str">
            <v>588</v>
          </cell>
          <cell r="D1062">
            <v>179394.04534623655</v>
          </cell>
          <cell r="F1062" t="str">
            <v>588WA</v>
          </cell>
          <cell r="G1062" t="str">
            <v>588</v>
          </cell>
          <cell r="I1062">
            <v>179394.04534623655</v>
          </cell>
        </row>
        <row r="1063">
          <cell r="A1063" t="str">
            <v>588WYP</v>
          </cell>
          <cell r="B1063" t="str">
            <v>588</v>
          </cell>
          <cell r="D1063">
            <v>199365.5270801</v>
          </cell>
          <cell r="F1063" t="str">
            <v>588WYP</v>
          </cell>
          <cell r="G1063" t="str">
            <v>588</v>
          </cell>
          <cell r="I1063">
            <v>199365.5270801</v>
          </cell>
        </row>
        <row r="1064">
          <cell r="A1064" t="str">
            <v>588WYU</v>
          </cell>
          <cell r="B1064" t="str">
            <v>588</v>
          </cell>
          <cell r="D1064">
            <v>16952.29377513994</v>
          </cell>
          <cell r="F1064" t="str">
            <v>588WYU</v>
          </cell>
          <cell r="G1064" t="str">
            <v>588</v>
          </cell>
          <cell r="I1064">
            <v>16952.29377513994</v>
          </cell>
        </row>
        <row r="1065">
          <cell r="A1065" t="str">
            <v>589CA</v>
          </cell>
          <cell r="B1065" t="str">
            <v>589</v>
          </cell>
          <cell r="D1065">
            <v>34561.820319556355</v>
          </cell>
          <cell r="F1065" t="str">
            <v>589CA</v>
          </cell>
          <cell r="G1065" t="str">
            <v>589</v>
          </cell>
          <cell r="I1065">
            <v>34561.820319556355</v>
          </cell>
        </row>
        <row r="1066">
          <cell r="A1066" t="str">
            <v>589ID</v>
          </cell>
          <cell r="B1066" t="str">
            <v>589</v>
          </cell>
          <cell r="D1066">
            <v>15399.951153795035</v>
          </cell>
          <cell r="F1066" t="str">
            <v>589ID</v>
          </cell>
          <cell r="G1066" t="str">
            <v>589</v>
          </cell>
          <cell r="I1066">
            <v>15399.951153795035</v>
          </cell>
        </row>
        <row r="1067">
          <cell r="A1067" t="str">
            <v>589OR</v>
          </cell>
          <cell r="B1067" t="str">
            <v>589</v>
          </cell>
          <cell r="D1067">
            <v>1778877.8240821504</v>
          </cell>
          <cell r="F1067" t="str">
            <v>589OR</v>
          </cell>
          <cell r="G1067" t="str">
            <v>589</v>
          </cell>
          <cell r="I1067">
            <v>1778877.8240821504</v>
          </cell>
        </row>
        <row r="1068">
          <cell r="A1068" t="str">
            <v>589SNPD</v>
          </cell>
          <cell r="B1068" t="str">
            <v>589</v>
          </cell>
          <cell r="D1068">
            <v>265377.38200404856</v>
          </cell>
          <cell r="F1068" t="str">
            <v>589SNPD</v>
          </cell>
          <cell r="G1068" t="str">
            <v>589</v>
          </cell>
          <cell r="I1068">
            <v>265377.38200404856</v>
          </cell>
        </row>
        <row r="1069">
          <cell r="A1069" t="str">
            <v>589UT</v>
          </cell>
          <cell r="B1069" t="str">
            <v>589</v>
          </cell>
          <cell r="D1069">
            <v>346290.64712876151</v>
          </cell>
          <cell r="F1069" t="str">
            <v>589UT</v>
          </cell>
          <cell r="G1069" t="str">
            <v>589</v>
          </cell>
          <cell r="I1069">
            <v>346290.64712876151</v>
          </cell>
        </row>
        <row r="1070">
          <cell r="A1070" t="str">
            <v>589WA</v>
          </cell>
          <cell r="B1070" t="str">
            <v>589</v>
          </cell>
          <cell r="D1070">
            <v>150818.37674564015</v>
          </cell>
          <cell r="F1070" t="str">
            <v>589WA</v>
          </cell>
          <cell r="G1070" t="str">
            <v>589</v>
          </cell>
          <cell r="I1070">
            <v>150818.37674564015</v>
          </cell>
        </row>
        <row r="1071">
          <cell r="A1071" t="str">
            <v>589WYP</v>
          </cell>
          <cell r="B1071" t="str">
            <v>589</v>
          </cell>
          <cell r="D1071">
            <v>477481.083366315</v>
          </cell>
          <cell r="F1071" t="str">
            <v>589WYP</v>
          </cell>
          <cell r="G1071" t="str">
            <v>589</v>
          </cell>
          <cell r="I1071">
            <v>477481.083366315</v>
          </cell>
        </row>
        <row r="1072">
          <cell r="A1072" t="str">
            <v>589WYU</v>
          </cell>
          <cell r="B1072" t="str">
            <v>589</v>
          </cell>
          <cell r="D1072">
            <v>6970.0736193960765</v>
          </cell>
          <cell r="F1072" t="str">
            <v>589WYU</v>
          </cell>
          <cell r="G1072" t="str">
            <v>589</v>
          </cell>
          <cell r="I1072">
            <v>6970.0736193960765</v>
          </cell>
        </row>
        <row r="1073">
          <cell r="A1073" t="str">
            <v>590CA</v>
          </cell>
          <cell r="B1073" t="str">
            <v>590</v>
          </cell>
          <cell r="D1073">
            <v>39597.687112869164</v>
          </cell>
          <cell r="F1073" t="str">
            <v>590CA</v>
          </cell>
          <cell r="G1073" t="str">
            <v>590</v>
          </cell>
          <cell r="I1073">
            <v>39597.687112869164</v>
          </cell>
        </row>
        <row r="1074">
          <cell r="A1074" t="str">
            <v>590ID</v>
          </cell>
          <cell r="B1074" t="str">
            <v>590</v>
          </cell>
          <cell r="D1074">
            <v>35580.570450499814</v>
          </cell>
          <cell r="F1074" t="str">
            <v>590ID</v>
          </cell>
          <cell r="G1074" t="str">
            <v>590</v>
          </cell>
          <cell r="I1074">
            <v>35580.570450499814</v>
          </cell>
        </row>
        <row r="1075">
          <cell r="A1075" t="str">
            <v>590OR</v>
          </cell>
          <cell r="B1075" t="str">
            <v>590</v>
          </cell>
          <cell r="D1075">
            <v>306658.6077138299</v>
          </cell>
          <cell r="F1075" t="str">
            <v>590OR</v>
          </cell>
          <cell r="G1075" t="str">
            <v>590</v>
          </cell>
          <cell r="I1075">
            <v>306658.6077138299</v>
          </cell>
        </row>
        <row r="1076">
          <cell r="A1076" t="str">
            <v>590SNPD</v>
          </cell>
          <cell r="B1076" t="str">
            <v>590</v>
          </cell>
          <cell r="D1076">
            <v>6349025.7257603202</v>
          </cell>
          <cell r="F1076" t="str">
            <v>590SNPD</v>
          </cell>
          <cell r="G1076" t="str">
            <v>590</v>
          </cell>
          <cell r="I1076">
            <v>6349025.7257603202</v>
          </cell>
        </row>
        <row r="1077">
          <cell r="A1077" t="str">
            <v>590UT</v>
          </cell>
          <cell r="B1077" t="str">
            <v>590</v>
          </cell>
          <cell r="D1077">
            <v>190467.61114408003</v>
          </cell>
          <cell r="F1077" t="str">
            <v>590UT</v>
          </cell>
          <cell r="G1077" t="str">
            <v>590</v>
          </cell>
          <cell r="I1077">
            <v>190467.61114408003</v>
          </cell>
        </row>
        <row r="1078">
          <cell r="A1078" t="str">
            <v>590WA</v>
          </cell>
          <cell r="B1078" t="str">
            <v>590</v>
          </cell>
          <cell r="D1078">
            <v>12972.065035819935</v>
          </cell>
          <cell r="F1078" t="str">
            <v>590WA</v>
          </cell>
          <cell r="G1078" t="str">
            <v>590</v>
          </cell>
          <cell r="I1078">
            <v>12972.065035819935</v>
          </cell>
        </row>
        <row r="1079">
          <cell r="A1079" t="str">
            <v>590WYP</v>
          </cell>
          <cell r="B1079" t="str">
            <v>590</v>
          </cell>
          <cell r="D1079">
            <v>98238.50889699017</v>
          </cell>
          <cell r="F1079" t="str">
            <v>590WYP</v>
          </cell>
          <cell r="G1079" t="str">
            <v>590</v>
          </cell>
          <cell r="I1079">
            <v>98238.50889699017</v>
          </cell>
        </row>
        <row r="1080">
          <cell r="A1080" t="str">
            <v>591CA</v>
          </cell>
          <cell r="B1080" t="str">
            <v>591</v>
          </cell>
          <cell r="D1080">
            <v>22015.17352601156</v>
          </cell>
          <cell r="F1080" t="str">
            <v>591CA</v>
          </cell>
          <cell r="G1080" t="str">
            <v>591</v>
          </cell>
          <cell r="I1080">
            <v>22015.17352601156</v>
          </cell>
        </row>
        <row r="1081">
          <cell r="A1081" t="str">
            <v>591ID</v>
          </cell>
          <cell r="B1081" t="str">
            <v>591</v>
          </cell>
          <cell r="D1081">
            <v>103248.32297687861</v>
          </cell>
          <cell r="F1081" t="str">
            <v>591ID</v>
          </cell>
          <cell r="G1081" t="str">
            <v>591</v>
          </cell>
          <cell r="I1081">
            <v>103248.32297687861</v>
          </cell>
        </row>
        <row r="1082">
          <cell r="A1082" t="str">
            <v>591OR</v>
          </cell>
          <cell r="B1082" t="str">
            <v>591</v>
          </cell>
          <cell r="D1082">
            <v>559919.61913294799</v>
          </cell>
          <cell r="F1082" t="str">
            <v>591OR</v>
          </cell>
          <cell r="G1082" t="str">
            <v>591</v>
          </cell>
          <cell r="I1082">
            <v>559919.61913294799</v>
          </cell>
        </row>
        <row r="1083">
          <cell r="A1083" t="str">
            <v>591SNPD</v>
          </cell>
          <cell r="B1083" t="str">
            <v>591</v>
          </cell>
          <cell r="D1083">
            <v>225532.44638728324</v>
          </cell>
          <cell r="F1083" t="str">
            <v>591SNPD</v>
          </cell>
          <cell r="G1083" t="str">
            <v>591</v>
          </cell>
          <cell r="I1083">
            <v>225532.44638728324</v>
          </cell>
        </row>
        <row r="1084">
          <cell r="A1084" t="str">
            <v>591UT</v>
          </cell>
          <cell r="B1084" t="str">
            <v>591</v>
          </cell>
          <cell r="D1084">
            <v>693368.22904624278</v>
          </cell>
          <cell r="F1084" t="str">
            <v>591UT</v>
          </cell>
          <cell r="G1084" t="str">
            <v>591</v>
          </cell>
          <cell r="I1084">
            <v>693368.22904624278</v>
          </cell>
        </row>
        <row r="1085">
          <cell r="A1085" t="str">
            <v>591WA</v>
          </cell>
          <cell r="B1085" t="str">
            <v>591</v>
          </cell>
          <cell r="D1085">
            <v>123329.11719653179</v>
          </cell>
          <cell r="F1085" t="str">
            <v>591WA</v>
          </cell>
          <cell r="G1085" t="str">
            <v>591</v>
          </cell>
          <cell r="I1085">
            <v>123329.11719653179</v>
          </cell>
        </row>
        <row r="1086">
          <cell r="A1086" t="str">
            <v>591WYP</v>
          </cell>
          <cell r="B1086" t="str">
            <v>591</v>
          </cell>
          <cell r="D1086">
            <v>182283.65156069363</v>
          </cell>
          <cell r="F1086" t="str">
            <v>591WYP</v>
          </cell>
          <cell r="G1086" t="str">
            <v>591</v>
          </cell>
          <cell r="I1086">
            <v>182283.65156069363</v>
          </cell>
        </row>
        <row r="1087">
          <cell r="A1087" t="str">
            <v>591WYU</v>
          </cell>
          <cell r="B1087" t="str">
            <v>591</v>
          </cell>
          <cell r="D1087">
            <v>32451.785289017345</v>
          </cell>
          <cell r="F1087" t="str">
            <v>591WYU</v>
          </cell>
          <cell r="G1087" t="str">
            <v>591</v>
          </cell>
          <cell r="I1087">
            <v>32451.785289017345</v>
          </cell>
        </row>
        <row r="1088">
          <cell r="A1088" t="str">
            <v>592CA</v>
          </cell>
          <cell r="B1088" t="str">
            <v>592</v>
          </cell>
          <cell r="D1088">
            <v>1101128.2363851105</v>
          </cell>
          <cell r="F1088" t="str">
            <v>592CA</v>
          </cell>
          <cell r="G1088" t="str">
            <v>592</v>
          </cell>
          <cell r="I1088">
            <v>1101128.2363851105</v>
          </cell>
        </row>
        <row r="1089">
          <cell r="A1089" t="str">
            <v>592ID</v>
          </cell>
          <cell r="B1089" t="str">
            <v>592</v>
          </cell>
          <cell r="D1089">
            <v>596096.87000894477</v>
          </cell>
          <cell r="F1089" t="str">
            <v>592ID</v>
          </cell>
          <cell r="G1089" t="str">
            <v>592</v>
          </cell>
          <cell r="I1089">
            <v>596096.87000894477</v>
          </cell>
        </row>
        <row r="1090">
          <cell r="A1090" t="str">
            <v>592OR</v>
          </cell>
          <cell r="B1090" t="str">
            <v>592</v>
          </cell>
          <cell r="D1090">
            <v>3059217.3304910338</v>
          </cell>
          <cell r="F1090" t="str">
            <v>592OR</v>
          </cell>
          <cell r="G1090" t="str">
            <v>592</v>
          </cell>
          <cell r="I1090">
            <v>3059217.3304910338</v>
          </cell>
        </row>
        <row r="1091">
          <cell r="A1091" t="str">
            <v>592SNPD</v>
          </cell>
          <cell r="B1091" t="str">
            <v>592</v>
          </cell>
          <cell r="D1091">
            <v>2106788.2008926999</v>
          </cell>
          <cell r="F1091" t="str">
            <v>592SNPD</v>
          </cell>
          <cell r="G1091" t="str">
            <v>592</v>
          </cell>
          <cell r="I1091">
            <v>2106788.2008926999</v>
          </cell>
        </row>
        <row r="1092">
          <cell r="A1092" t="str">
            <v>592UT</v>
          </cell>
          <cell r="B1092" t="str">
            <v>592</v>
          </cell>
          <cell r="D1092">
            <v>3380794.7465046654</v>
          </cell>
          <cell r="F1092" t="str">
            <v>592UT</v>
          </cell>
          <cell r="G1092" t="str">
            <v>592</v>
          </cell>
          <cell r="I1092">
            <v>3380794.7465046654</v>
          </cell>
        </row>
        <row r="1093">
          <cell r="A1093" t="str">
            <v>592WA</v>
          </cell>
          <cell r="B1093" t="str">
            <v>592</v>
          </cell>
          <cell r="D1093">
            <v>633041.17342432798</v>
          </cell>
          <cell r="F1093" t="str">
            <v>592WA</v>
          </cell>
          <cell r="G1093" t="str">
            <v>592</v>
          </cell>
          <cell r="I1093">
            <v>633041.17342432798</v>
          </cell>
        </row>
        <row r="1094">
          <cell r="A1094" t="str">
            <v>592WYP</v>
          </cell>
          <cell r="B1094" t="str">
            <v>592</v>
          </cell>
          <cell r="D1094">
            <v>1106376.0829685605</v>
          </cell>
          <cell r="F1094" t="str">
            <v>592WYP</v>
          </cell>
          <cell r="G1094" t="str">
            <v>592</v>
          </cell>
          <cell r="I1094">
            <v>1106376.0829685605</v>
          </cell>
        </row>
        <row r="1095">
          <cell r="A1095" t="str">
            <v>592WYU</v>
          </cell>
          <cell r="B1095" t="str">
            <v>592</v>
          </cell>
          <cell r="D1095">
            <v>509.43230761031708</v>
          </cell>
          <cell r="F1095" t="str">
            <v>592WYU</v>
          </cell>
          <cell r="G1095" t="str">
            <v>592</v>
          </cell>
          <cell r="I1095">
            <v>509.43230761031708</v>
          </cell>
        </row>
        <row r="1096">
          <cell r="A1096" t="str">
            <v>593CA</v>
          </cell>
          <cell r="B1096" t="str">
            <v>593</v>
          </cell>
          <cell r="D1096">
            <v>5637411.5236110566</v>
          </cell>
          <cell r="F1096" t="str">
            <v>593CA</v>
          </cell>
          <cell r="G1096" t="str">
            <v>593</v>
          </cell>
          <cell r="I1096">
            <v>5637411.5236110566</v>
          </cell>
        </row>
        <row r="1097">
          <cell r="A1097" t="str">
            <v>593ID</v>
          </cell>
          <cell r="B1097" t="str">
            <v>593</v>
          </cell>
          <cell r="D1097">
            <v>4455370.8733061915</v>
          </cell>
          <cell r="F1097" t="str">
            <v>593ID</v>
          </cell>
          <cell r="G1097" t="str">
            <v>593</v>
          </cell>
          <cell r="I1097">
            <v>4455370.8733061915</v>
          </cell>
        </row>
        <row r="1098">
          <cell r="A1098" t="str">
            <v>593OR</v>
          </cell>
          <cell r="B1098" t="str">
            <v>593</v>
          </cell>
          <cell r="D1098">
            <v>30034032.501911093</v>
          </cell>
          <cell r="F1098" t="str">
            <v>593OR</v>
          </cell>
          <cell r="G1098" t="str">
            <v>593</v>
          </cell>
          <cell r="I1098">
            <v>30034032.501911093</v>
          </cell>
        </row>
        <row r="1099">
          <cell r="A1099" t="str">
            <v>593SNPD</v>
          </cell>
          <cell r="B1099" t="str">
            <v>593</v>
          </cell>
          <cell r="D1099">
            <v>1529561.4788166699</v>
          </cell>
          <cell r="F1099" t="str">
            <v>593SNPD</v>
          </cell>
          <cell r="G1099" t="str">
            <v>593</v>
          </cell>
          <cell r="I1099">
            <v>1529561.4788166699</v>
          </cell>
        </row>
        <row r="1100">
          <cell r="A1100" t="str">
            <v>593UT</v>
          </cell>
          <cell r="B1100" t="str">
            <v>593</v>
          </cell>
          <cell r="D1100">
            <v>30442322.160977904</v>
          </cell>
          <cell r="F1100" t="str">
            <v>593UT</v>
          </cell>
          <cell r="G1100" t="str">
            <v>593</v>
          </cell>
          <cell r="I1100">
            <v>30442322.160977904</v>
          </cell>
        </row>
        <row r="1101">
          <cell r="A1101" t="str">
            <v>593WA</v>
          </cell>
          <cell r="B1101" t="str">
            <v>593</v>
          </cell>
          <cell r="D1101">
            <v>5579061.9176760614</v>
          </cell>
          <cell r="F1101" t="str">
            <v>593WA</v>
          </cell>
          <cell r="G1101" t="str">
            <v>593</v>
          </cell>
          <cell r="I1101">
            <v>5579061.9176760614</v>
          </cell>
        </row>
        <row r="1102">
          <cell r="A1102" t="str">
            <v>593WYP</v>
          </cell>
          <cell r="B1102" t="str">
            <v>593</v>
          </cell>
          <cell r="D1102">
            <v>5295520.6060440233</v>
          </cell>
          <cell r="F1102" t="str">
            <v>593WYP</v>
          </cell>
          <cell r="G1102" t="str">
            <v>593</v>
          </cell>
          <cell r="I1102">
            <v>5295520.6060440233</v>
          </cell>
        </row>
        <row r="1103">
          <cell r="A1103" t="str">
            <v>593WYU</v>
          </cell>
          <cell r="B1103" t="str">
            <v>593</v>
          </cell>
          <cell r="D1103">
            <v>814800.9713582031</v>
          </cell>
          <cell r="F1103" t="str">
            <v>593WYU</v>
          </cell>
          <cell r="G1103" t="str">
            <v>593</v>
          </cell>
          <cell r="I1103">
            <v>814800.9713582031</v>
          </cell>
        </row>
        <row r="1104">
          <cell r="A1104" t="str">
            <v>594CA</v>
          </cell>
          <cell r="B1104" t="str">
            <v>594</v>
          </cell>
          <cell r="D1104">
            <v>682349.83031523577</v>
          </cell>
          <cell r="F1104" t="str">
            <v>594CA</v>
          </cell>
          <cell r="G1104" t="str">
            <v>594</v>
          </cell>
          <cell r="I1104">
            <v>682349.83031523577</v>
          </cell>
        </row>
        <row r="1105">
          <cell r="A1105" t="str">
            <v>594ID</v>
          </cell>
          <cell r="B1105" t="str">
            <v>594</v>
          </cell>
          <cell r="D1105">
            <v>660820.0928080118</v>
          </cell>
          <cell r="F1105" t="str">
            <v>594ID</v>
          </cell>
          <cell r="G1105" t="str">
            <v>594</v>
          </cell>
          <cell r="I1105">
            <v>660820.0928080118</v>
          </cell>
        </row>
        <row r="1106">
          <cell r="A1106" t="str">
            <v>594OR</v>
          </cell>
          <cell r="B1106" t="str">
            <v>594</v>
          </cell>
          <cell r="D1106">
            <v>6483538.9606770249</v>
          </cell>
          <cell r="F1106" t="str">
            <v>594OR</v>
          </cell>
          <cell r="G1106" t="str">
            <v>594</v>
          </cell>
          <cell r="I1106">
            <v>6483538.9606770249</v>
          </cell>
        </row>
        <row r="1107">
          <cell r="A1107" t="str">
            <v>594SNPD</v>
          </cell>
          <cell r="B1107" t="str">
            <v>594</v>
          </cell>
          <cell r="D1107">
            <v>18177.270699989396</v>
          </cell>
          <cell r="F1107" t="str">
            <v>594SNPD</v>
          </cell>
          <cell r="G1107" t="str">
            <v>594</v>
          </cell>
          <cell r="I1107">
            <v>18177.270699989396</v>
          </cell>
        </row>
        <row r="1108">
          <cell r="A1108" t="str">
            <v>594UT</v>
          </cell>
          <cell r="B1108" t="str">
            <v>594</v>
          </cell>
          <cell r="D1108">
            <v>13045946.13194022</v>
          </cell>
          <cell r="F1108" t="str">
            <v>594UT</v>
          </cell>
          <cell r="G1108" t="str">
            <v>594</v>
          </cell>
          <cell r="I1108">
            <v>13045946.13194022</v>
          </cell>
        </row>
        <row r="1109">
          <cell r="A1109" t="str">
            <v>594WA</v>
          </cell>
          <cell r="B1109" t="str">
            <v>594</v>
          </cell>
          <cell r="D1109">
            <v>1180660.926594378</v>
          </cell>
          <cell r="F1109" t="str">
            <v>594WA</v>
          </cell>
          <cell r="G1109" t="str">
            <v>594</v>
          </cell>
          <cell r="I1109">
            <v>1180660.926594378</v>
          </cell>
        </row>
        <row r="1110">
          <cell r="A1110" t="str">
            <v>594WYP</v>
          </cell>
          <cell r="B1110" t="str">
            <v>594</v>
          </cell>
          <cell r="D1110">
            <v>1629134.840077824</v>
          </cell>
          <cell r="F1110" t="str">
            <v>594WYP</v>
          </cell>
          <cell r="G1110" t="str">
            <v>594</v>
          </cell>
          <cell r="I1110">
            <v>1629134.840077824</v>
          </cell>
        </row>
        <row r="1111">
          <cell r="A1111" t="str">
            <v>594WYU</v>
          </cell>
          <cell r="B1111" t="str">
            <v>594</v>
          </cell>
          <cell r="D1111">
            <v>338941.98462772707</v>
          </cell>
          <cell r="F1111" t="str">
            <v>594WYU</v>
          </cell>
          <cell r="G1111" t="str">
            <v>594</v>
          </cell>
          <cell r="I1111">
            <v>338941.98462772707</v>
          </cell>
        </row>
        <row r="1112">
          <cell r="A1112" t="str">
            <v>595SNPD</v>
          </cell>
          <cell r="B1112" t="str">
            <v>595</v>
          </cell>
          <cell r="D1112">
            <v>1154740.7168330047</v>
          </cell>
          <cell r="F1112" t="str">
            <v>595SNPD</v>
          </cell>
          <cell r="G1112" t="str">
            <v>595</v>
          </cell>
          <cell r="I1112">
            <v>1154740.7168330047</v>
          </cell>
        </row>
        <row r="1113">
          <cell r="A1113" t="str">
            <v>595UT</v>
          </cell>
          <cell r="B1113" t="str">
            <v>595</v>
          </cell>
          <cell r="D1113">
            <v>-45.868966609570911</v>
          </cell>
          <cell r="F1113" t="str">
            <v>595UT</v>
          </cell>
          <cell r="G1113" t="str">
            <v>595</v>
          </cell>
          <cell r="I1113">
            <v>-45.868966609570911</v>
          </cell>
        </row>
        <row r="1114">
          <cell r="A1114" t="str">
            <v>596CA</v>
          </cell>
          <cell r="B1114" t="str">
            <v>596</v>
          </cell>
          <cell r="D1114">
            <v>124346.55416611953</v>
          </cell>
          <cell r="F1114" t="str">
            <v>596CA</v>
          </cell>
          <cell r="G1114" t="str">
            <v>596</v>
          </cell>
          <cell r="I1114">
            <v>124346.55416611953</v>
          </cell>
        </row>
        <row r="1115">
          <cell r="A1115" t="str">
            <v>596ID</v>
          </cell>
          <cell r="B1115" t="str">
            <v>596</v>
          </cell>
          <cell r="D1115">
            <v>170447.1453232358</v>
          </cell>
          <cell r="F1115" t="str">
            <v>596ID</v>
          </cell>
          <cell r="G1115" t="str">
            <v>596</v>
          </cell>
          <cell r="I1115">
            <v>170447.1453232358</v>
          </cell>
        </row>
        <row r="1116">
          <cell r="A1116" t="str">
            <v>596OR</v>
          </cell>
          <cell r="B1116" t="str">
            <v>596</v>
          </cell>
          <cell r="D1116">
            <v>948126.03911085753</v>
          </cell>
          <cell r="F1116" t="str">
            <v>596OR</v>
          </cell>
          <cell r="G1116" t="str">
            <v>596</v>
          </cell>
          <cell r="I1116">
            <v>948126.03911085753</v>
          </cell>
        </row>
        <row r="1117">
          <cell r="A1117" t="str">
            <v>596UT</v>
          </cell>
          <cell r="B1117" t="str">
            <v>596</v>
          </cell>
          <cell r="D1117">
            <v>2357970.3374954429</v>
          </cell>
          <cell r="F1117" t="str">
            <v>596UT</v>
          </cell>
          <cell r="G1117" t="str">
            <v>596</v>
          </cell>
          <cell r="I1117">
            <v>2357970.3374954429</v>
          </cell>
        </row>
        <row r="1118">
          <cell r="A1118" t="str">
            <v>596WA</v>
          </cell>
          <cell r="B1118" t="str">
            <v>596</v>
          </cell>
          <cell r="D1118">
            <v>213682.42850214994</v>
          </cell>
          <cell r="F1118" t="str">
            <v>596WA</v>
          </cell>
          <cell r="G1118" t="str">
            <v>596</v>
          </cell>
          <cell r="I1118">
            <v>213682.42850214994</v>
          </cell>
        </row>
        <row r="1119">
          <cell r="A1119" t="str">
            <v>596WYP</v>
          </cell>
          <cell r="B1119" t="str">
            <v>596</v>
          </cell>
          <cell r="D1119">
            <v>261828.70829499647</v>
          </cell>
          <cell r="F1119" t="str">
            <v>596WYP</v>
          </cell>
          <cell r="G1119" t="str">
            <v>596</v>
          </cell>
          <cell r="I1119">
            <v>261828.70829499647</v>
          </cell>
        </row>
        <row r="1120">
          <cell r="A1120" t="str">
            <v>596WYU</v>
          </cell>
          <cell r="B1120" t="str">
            <v>596</v>
          </cell>
          <cell r="D1120">
            <v>65625.725343260419</v>
          </cell>
          <cell r="F1120" t="str">
            <v>596WYU</v>
          </cell>
          <cell r="G1120" t="str">
            <v>596</v>
          </cell>
          <cell r="I1120">
            <v>65625.725343260419</v>
          </cell>
        </row>
        <row r="1121">
          <cell r="A1121" t="str">
            <v>597CA</v>
          </cell>
          <cell r="B1121" t="str">
            <v>597</v>
          </cell>
          <cell r="D1121">
            <v>63873.761206691095</v>
          </cell>
          <cell r="F1121" t="str">
            <v>597CA</v>
          </cell>
          <cell r="G1121" t="str">
            <v>597</v>
          </cell>
          <cell r="I1121">
            <v>63873.761206691095</v>
          </cell>
        </row>
        <row r="1122">
          <cell r="A1122" t="str">
            <v>597ID</v>
          </cell>
          <cell r="B1122" t="str">
            <v>597</v>
          </cell>
          <cell r="D1122">
            <v>285816.85539956554</v>
          </cell>
          <cell r="F1122" t="str">
            <v>597ID</v>
          </cell>
          <cell r="G1122" t="str">
            <v>597</v>
          </cell>
          <cell r="I1122">
            <v>285816.85539956554</v>
          </cell>
        </row>
        <row r="1123">
          <cell r="A1123" t="str">
            <v>597OR</v>
          </cell>
          <cell r="B1123" t="str">
            <v>597</v>
          </cell>
          <cell r="D1123">
            <v>1203680.3664290141</v>
          </cell>
          <cell r="F1123" t="str">
            <v>597OR</v>
          </cell>
          <cell r="G1123" t="str">
            <v>597</v>
          </cell>
          <cell r="I1123">
            <v>1203680.3664290141</v>
          </cell>
        </row>
        <row r="1124">
          <cell r="A1124" t="str">
            <v>597SNPD</v>
          </cell>
          <cell r="B1124" t="str">
            <v>597</v>
          </cell>
          <cell r="D1124">
            <v>1001450.6289425867</v>
          </cell>
          <cell r="F1124" t="str">
            <v>597SNPD</v>
          </cell>
          <cell r="G1124" t="str">
            <v>597</v>
          </cell>
          <cell r="I1124">
            <v>1001450.6289425867</v>
          </cell>
        </row>
        <row r="1125">
          <cell r="A1125" t="str">
            <v>597UT</v>
          </cell>
          <cell r="B1125" t="str">
            <v>597</v>
          </cell>
          <cell r="D1125">
            <v>1709449.6815291643</v>
          </cell>
          <cell r="F1125" t="str">
            <v>597UT</v>
          </cell>
          <cell r="G1125" t="str">
            <v>597</v>
          </cell>
          <cell r="I1125">
            <v>1709449.6815291643</v>
          </cell>
        </row>
        <row r="1126">
          <cell r="A1126" t="str">
            <v>597WA</v>
          </cell>
          <cell r="B1126" t="str">
            <v>597</v>
          </cell>
          <cell r="D1126">
            <v>401634.86110224319</v>
          </cell>
          <cell r="F1126" t="str">
            <v>597WA</v>
          </cell>
          <cell r="G1126" t="str">
            <v>597</v>
          </cell>
          <cell r="I1126">
            <v>401634.86110224319</v>
          </cell>
        </row>
        <row r="1127">
          <cell r="A1127" t="str">
            <v>597WYP</v>
          </cell>
          <cell r="B1127" t="str">
            <v>597</v>
          </cell>
          <cell r="D1127">
            <v>669042.8087361661</v>
          </cell>
          <cell r="F1127" t="str">
            <v>597WYP</v>
          </cell>
          <cell r="G1127" t="str">
            <v>597</v>
          </cell>
          <cell r="I1127">
            <v>669042.8087361661</v>
          </cell>
        </row>
        <row r="1128">
          <cell r="A1128" t="str">
            <v>597WYU</v>
          </cell>
          <cell r="B1128" t="str">
            <v>597</v>
          </cell>
          <cell r="D1128">
            <v>100948.35327108344</v>
          </cell>
          <cell r="F1128" t="str">
            <v>597WYU</v>
          </cell>
          <cell r="G1128" t="str">
            <v>597</v>
          </cell>
          <cell r="I1128">
            <v>100948.35327108344</v>
          </cell>
        </row>
        <row r="1129">
          <cell r="A1129" t="str">
            <v>598CA</v>
          </cell>
          <cell r="B1129" t="str">
            <v>598</v>
          </cell>
          <cell r="D1129">
            <v>234884.55519208594</v>
          </cell>
          <cell r="F1129" t="str">
            <v>598CA</v>
          </cell>
          <cell r="G1129" t="str">
            <v>598</v>
          </cell>
          <cell r="I1129">
            <v>234884.55519208594</v>
          </cell>
        </row>
        <row r="1130">
          <cell r="A1130" t="str">
            <v>598ID</v>
          </cell>
          <cell r="B1130" t="str">
            <v>598</v>
          </cell>
          <cell r="D1130">
            <v>104030.90568840725</v>
          </cell>
          <cell r="F1130" t="str">
            <v>598ID</v>
          </cell>
          <cell r="G1130" t="str">
            <v>598</v>
          </cell>
          <cell r="I1130">
            <v>104030.90568840725</v>
          </cell>
        </row>
        <row r="1131">
          <cell r="A1131" t="str">
            <v>598OR</v>
          </cell>
          <cell r="B1131" t="str">
            <v>598</v>
          </cell>
          <cell r="D1131">
            <v>1391675.4238561646</v>
          </cell>
          <cell r="F1131" t="str">
            <v>598OR</v>
          </cell>
          <cell r="G1131" t="str">
            <v>598</v>
          </cell>
          <cell r="I1131">
            <v>1391675.4238561646</v>
          </cell>
        </row>
        <row r="1132">
          <cell r="A1132" t="str">
            <v>598SNPD</v>
          </cell>
          <cell r="B1132" t="str">
            <v>598</v>
          </cell>
          <cell r="D1132">
            <v>-338036.05359243415</v>
          </cell>
          <cell r="F1132" t="str">
            <v>598SNPD</v>
          </cell>
          <cell r="G1132" t="str">
            <v>598</v>
          </cell>
          <cell r="I1132">
            <v>-338036.05359243415</v>
          </cell>
        </row>
        <row r="1133">
          <cell r="A1133" t="str">
            <v>598UT</v>
          </cell>
          <cell r="B1133" t="str">
            <v>598</v>
          </cell>
          <cell r="D1133">
            <v>1440201.1151392895</v>
          </cell>
          <cell r="F1133" t="str">
            <v>598UT</v>
          </cell>
          <cell r="G1133" t="str">
            <v>598</v>
          </cell>
          <cell r="I1133">
            <v>1440201.1151392895</v>
          </cell>
        </row>
        <row r="1134">
          <cell r="A1134" t="str">
            <v>598WA</v>
          </cell>
          <cell r="B1134" t="str">
            <v>598</v>
          </cell>
          <cell r="D1134">
            <v>186282.24640917787</v>
          </cell>
          <cell r="F1134" t="str">
            <v>598WA</v>
          </cell>
          <cell r="G1134" t="str">
            <v>598</v>
          </cell>
          <cell r="I1134">
            <v>186282.24640917787</v>
          </cell>
        </row>
        <row r="1135">
          <cell r="A1135" t="str">
            <v>598WYP</v>
          </cell>
          <cell r="B1135" t="str">
            <v>598</v>
          </cell>
          <cell r="D1135">
            <v>347946.69532480178</v>
          </cell>
          <cell r="F1135" t="str">
            <v>598WYP</v>
          </cell>
          <cell r="G1135" t="str">
            <v>598</v>
          </cell>
          <cell r="I1135">
            <v>347946.69532480178</v>
          </cell>
        </row>
        <row r="1136">
          <cell r="A1136" t="str">
            <v>598WYU</v>
          </cell>
          <cell r="B1136" t="str">
            <v>598</v>
          </cell>
          <cell r="D1136">
            <v>2556.3651080372865</v>
          </cell>
          <cell r="F1136" t="str">
            <v>598WYU</v>
          </cell>
          <cell r="G1136" t="str">
            <v>598</v>
          </cell>
          <cell r="I1136">
            <v>2556.3651080372865</v>
          </cell>
        </row>
        <row r="1137">
          <cell r="A1137" t="str">
            <v>901CA</v>
          </cell>
          <cell r="B1137" t="str">
            <v>901</v>
          </cell>
          <cell r="D1137">
            <v>325.27799427111034</v>
          </cell>
          <cell r="F1137" t="str">
            <v>901CA</v>
          </cell>
          <cell r="G1137" t="str">
            <v>901</v>
          </cell>
          <cell r="I1137">
            <v>325.27799427111034</v>
          </cell>
        </row>
        <row r="1138">
          <cell r="A1138" t="str">
            <v>901CN</v>
          </cell>
          <cell r="B1138" t="str">
            <v>901</v>
          </cell>
          <cell r="D1138">
            <v>2429451.8611869314</v>
          </cell>
          <cell r="F1138" t="str">
            <v>901CN</v>
          </cell>
          <cell r="G1138" t="str">
            <v>901</v>
          </cell>
          <cell r="I1138">
            <v>2429451.8611869314</v>
          </cell>
        </row>
        <row r="1139">
          <cell r="A1139" t="str">
            <v>901ID</v>
          </cell>
          <cell r="B1139" t="str">
            <v>901</v>
          </cell>
          <cell r="D1139">
            <v>2715.5367526902637</v>
          </cell>
          <cell r="F1139" t="str">
            <v>901ID</v>
          </cell>
          <cell r="G1139" t="str">
            <v>901</v>
          </cell>
          <cell r="I1139">
            <v>2715.5367526902637</v>
          </cell>
        </row>
        <row r="1140">
          <cell r="A1140" t="str">
            <v>901OR</v>
          </cell>
          <cell r="B1140" t="str">
            <v>901</v>
          </cell>
          <cell r="D1140">
            <v>47105.957968876181</v>
          </cell>
          <cell r="F1140" t="str">
            <v>901OR</v>
          </cell>
          <cell r="G1140" t="str">
            <v>901</v>
          </cell>
          <cell r="I1140">
            <v>47105.957968876181</v>
          </cell>
        </row>
        <row r="1141">
          <cell r="A1141" t="str">
            <v>901UT</v>
          </cell>
          <cell r="B1141" t="str">
            <v>901</v>
          </cell>
          <cell r="D1141">
            <v>8197.5942496886546</v>
          </cell>
          <cell r="F1141" t="str">
            <v>901UT</v>
          </cell>
          <cell r="G1141" t="str">
            <v>901</v>
          </cell>
          <cell r="I1141">
            <v>8197.5942496886546</v>
          </cell>
        </row>
        <row r="1142">
          <cell r="A1142" t="str">
            <v>901WA</v>
          </cell>
          <cell r="B1142" t="str">
            <v>901</v>
          </cell>
          <cell r="D1142">
            <v>94844.610919363346</v>
          </cell>
          <cell r="F1142" t="str">
            <v>901WA</v>
          </cell>
          <cell r="G1142" t="str">
            <v>901</v>
          </cell>
          <cell r="I1142">
            <v>94844.610919363346</v>
          </cell>
        </row>
        <row r="1143">
          <cell r="A1143" t="str">
            <v>901WYP</v>
          </cell>
          <cell r="B1143" t="str">
            <v>901</v>
          </cell>
          <cell r="D1143">
            <v>19895.295261819694</v>
          </cell>
          <cell r="F1143" t="str">
            <v>901WYP</v>
          </cell>
          <cell r="G1143" t="str">
            <v>901</v>
          </cell>
          <cell r="I1143">
            <v>19895.295261819694</v>
          </cell>
        </row>
        <row r="1144">
          <cell r="A1144" t="str">
            <v>902CA</v>
          </cell>
          <cell r="B1144" t="str">
            <v>902</v>
          </cell>
          <cell r="D1144">
            <v>905255.79903865117</v>
          </cell>
          <cell r="F1144" t="str">
            <v>902CA</v>
          </cell>
          <cell r="G1144" t="str">
            <v>902</v>
          </cell>
          <cell r="I1144">
            <v>905255.79903865117</v>
          </cell>
        </row>
        <row r="1145">
          <cell r="A1145" t="str">
            <v>902CN</v>
          </cell>
          <cell r="B1145" t="str">
            <v>902</v>
          </cell>
          <cell r="D1145">
            <v>1617969.3366716257</v>
          </cell>
          <cell r="F1145" t="str">
            <v>902CN</v>
          </cell>
          <cell r="G1145" t="str">
            <v>902</v>
          </cell>
          <cell r="I1145">
            <v>1617969.3366716257</v>
          </cell>
        </row>
        <row r="1146">
          <cell r="A1146" t="str">
            <v>902ID</v>
          </cell>
          <cell r="B1146" t="str">
            <v>902</v>
          </cell>
          <cell r="D1146">
            <v>1848810.9629021164</v>
          </cell>
          <cell r="F1146" t="str">
            <v>902ID</v>
          </cell>
          <cell r="G1146" t="str">
            <v>902</v>
          </cell>
          <cell r="I1146">
            <v>1848810.9629021164</v>
          </cell>
        </row>
        <row r="1147">
          <cell r="A1147" t="str">
            <v>902OR</v>
          </cell>
          <cell r="B1147" t="str">
            <v>902</v>
          </cell>
          <cell r="D1147">
            <v>9235498.3604255021</v>
          </cell>
          <cell r="F1147" t="str">
            <v>902OR</v>
          </cell>
          <cell r="G1147" t="str">
            <v>902</v>
          </cell>
          <cell r="I1147">
            <v>9235498.3604255021</v>
          </cell>
        </row>
        <row r="1148">
          <cell r="A1148" t="str">
            <v>902UT</v>
          </cell>
          <cell r="B1148" t="str">
            <v>902</v>
          </cell>
          <cell r="D1148">
            <v>7976280.8122748462</v>
          </cell>
          <cell r="F1148" t="str">
            <v>902UT</v>
          </cell>
          <cell r="G1148" t="str">
            <v>902</v>
          </cell>
          <cell r="I1148">
            <v>7976280.8122748462</v>
          </cell>
        </row>
        <row r="1149">
          <cell r="A1149" t="str">
            <v>902WA</v>
          </cell>
          <cell r="B1149" t="str">
            <v>902</v>
          </cell>
          <cell r="D1149">
            <v>2197898.4689046731</v>
          </cell>
          <cell r="F1149" t="str">
            <v>902WA</v>
          </cell>
          <cell r="G1149" t="str">
            <v>902</v>
          </cell>
          <cell r="I1149">
            <v>2197898.4689046731</v>
          </cell>
        </row>
        <row r="1150">
          <cell r="A1150" t="str">
            <v>902WYP</v>
          </cell>
          <cell r="B1150" t="str">
            <v>902</v>
          </cell>
          <cell r="D1150">
            <v>2262748.6005870323</v>
          </cell>
          <cell r="F1150" t="str">
            <v>902WYP</v>
          </cell>
          <cell r="G1150" t="str">
            <v>902</v>
          </cell>
          <cell r="I1150">
            <v>2262748.6005870323</v>
          </cell>
        </row>
        <row r="1151">
          <cell r="A1151" t="str">
            <v>902WYU</v>
          </cell>
          <cell r="B1151" t="str">
            <v>902</v>
          </cell>
          <cell r="D1151">
            <v>357936.74708149536</v>
          </cell>
          <cell r="F1151" t="str">
            <v>902WYU</v>
          </cell>
          <cell r="G1151" t="str">
            <v>902</v>
          </cell>
          <cell r="I1151">
            <v>357936.74708149536</v>
          </cell>
        </row>
        <row r="1152">
          <cell r="A1152" t="str">
            <v>903CA</v>
          </cell>
          <cell r="B1152" t="str">
            <v>903</v>
          </cell>
          <cell r="D1152">
            <v>190167.11822988853</v>
          </cell>
          <cell r="F1152" t="str">
            <v>903CA</v>
          </cell>
          <cell r="G1152" t="str">
            <v>903</v>
          </cell>
          <cell r="I1152">
            <v>190167.11822988853</v>
          </cell>
        </row>
        <row r="1153">
          <cell r="A1153" t="str">
            <v>903CN</v>
          </cell>
          <cell r="B1153" t="str">
            <v>903</v>
          </cell>
          <cell r="D1153">
            <v>52780589.113836206</v>
          </cell>
          <cell r="F1153" t="str">
            <v>903CN</v>
          </cell>
          <cell r="G1153" t="str">
            <v>903</v>
          </cell>
          <cell r="I1153">
            <v>52780589.113836206</v>
          </cell>
        </row>
        <row r="1154">
          <cell r="A1154" t="str">
            <v>903ID</v>
          </cell>
          <cell r="B1154" t="str">
            <v>903</v>
          </cell>
          <cell r="D1154">
            <v>218816.62190781572</v>
          </cell>
          <cell r="F1154" t="str">
            <v>903ID</v>
          </cell>
          <cell r="G1154" t="str">
            <v>903</v>
          </cell>
          <cell r="I1154">
            <v>218816.62190781572</v>
          </cell>
        </row>
        <row r="1155">
          <cell r="A1155" t="str">
            <v>903OR</v>
          </cell>
          <cell r="B1155" t="str">
            <v>903</v>
          </cell>
          <cell r="D1155">
            <v>2118913.7558310591</v>
          </cell>
          <cell r="F1155" t="str">
            <v>903OR</v>
          </cell>
          <cell r="G1155" t="str">
            <v>903</v>
          </cell>
          <cell r="I1155">
            <v>2118913.7558310591</v>
          </cell>
        </row>
        <row r="1156">
          <cell r="A1156" t="str">
            <v>903UT</v>
          </cell>
          <cell r="B1156" t="str">
            <v>903</v>
          </cell>
          <cell r="D1156">
            <v>2902001.9422746059</v>
          </cell>
          <cell r="F1156" t="str">
            <v>903UT</v>
          </cell>
          <cell r="G1156" t="str">
            <v>903</v>
          </cell>
          <cell r="I1156">
            <v>2902001.9422746059</v>
          </cell>
        </row>
        <row r="1157">
          <cell r="A1157" t="str">
            <v>903WA</v>
          </cell>
          <cell r="B1157" t="str">
            <v>903</v>
          </cell>
          <cell r="D1157">
            <v>524729.89113524731</v>
          </cell>
          <cell r="F1157" t="str">
            <v>903WA</v>
          </cell>
          <cell r="G1157" t="str">
            <v>903</v>
          </cell>
          <cell r="I1157">
            <v>524729.89113524731</v>
          </cell>
        </row>
        <row r="1158">
          <cell r="A1158" t="str">
            <v>903WYP</v>
          </cell>
          <cell r="B1158" t="str">
            <v>903</v>
          </cell>
          <cell r="D1158">
            <v>455937.14916169364</v>
          </cell>
          <cell r="F1158" t="str">
            <v>903WYP</v>
          </cell>
          <cell r="G1158" t="str">
            <v>903</v>
          </cell>
          <cell r="I1158">
            <v>455937.14916169364</v>
          </cell>
        </row>
        <row r="1159">
          <cell r="A1159" t="str">
            <v>903WYU</v>
          </cell>
          <cell r="B1159" t="str">
            <v>903</v>
          </cell>
          <cell r="D1159">
            <v>51664.125433956498</v>
          </cell>
          <cell r="F1159" t="str">
            <v>903WYU</v>
          </cell>
          <cell r="G1159" t="str">
            <v>903</v>
          </cell>
          <cell r="I1159">
            <v>51664.125433956498</v>
          </cell>
        </row>
        <row r="1160">
          <cell r="A1160" t="str">
            <v>904CA</v>
          </cell>
          <cell r="B1160" t="str">
            <v>904</v>
          </cell>
          <cell r="D1160">
            <v>85790.026427586214</v>
          </cell>
          <cell r="F1160" t="str">
            <v>904CA</v>
          </cell>
          <cell r="G1160" t="str">
            <v>904</v>
          </cell>
          <cell r="I1160">
            <v>85790.026427586214</v>
          </cell>
        </row>
        <row r="1161">
          <cell r="A1161" t="str">
            <v>904CN</v>
          </cell>
          <cell r="B1161" t="str">
            <v>904</v>
          </cell>
          <cell r="D1161">
            <v>11819.27867586207</v>
          </cell>
          <cell r="F1161" t="str">
            <v>904CN</v>
          </cell>
          <cell r="G1161" t="str">
            <v>904</v>
          </cell>
          <cell r="I1161">
            <v>11819.27867586207</v>
          </cell>
        </row>
        <row r="1162">
          <cell r="A1162" t="str">
            <v>904ID</v>
          </cell>
          <cell r="B1162" t="str">
            <v>904</v>
          </cell>
          <cell r="D1162">
            <v>308846.11878620688</v>
          </cell>
          <cell r="F1162" t="str">
            <v>904ID</v>
          </cell>
          <cell r="G1162" t="str">
            <v>904</v>
          </cell>
          <cell r="I1162">
            <v>308846.11878620688</v>
          </cell>
        </row>
        <row r="1163">
          <cell r="A1163" t="str">
            <v>904OR</v>
          </cell>
          <cell r="B1163" t="str">
            <v>904</v>
          </cell>
          <cell r="D1163">
            <v>6381689.4029793004</v>
          </cell>
          <cell r="F1163" t="str">
            <v>904OR</v>
          </cell>
          <cell r="G1163" t="str">
            <v>904</v>
          </cell>
          <cell r="I1163">
            <v>6381689.4029793004</v>
          </cell>
        </row>
        <row r="1164">
          <cell r="A1164" t="str">
            <v>904UT</v>
          </cell>
          <cell r="B1164" t="str">
            <v>904</v>
          </cell>
          <cell r="D1164">
            <v>5256615.9865655173</v>
          </cell>
          <cell r="F1164" t="str">
            <v>904UT</v>
          </cell>
          <cell r="G1164" t="str">
            <v>904</v>
          </cell>
          <cell r="I1164">
            <v>5256615.9865655173</v>
          </cell>
        </row>
        <row r="1165">
          <cell r="A1165" t="str">
            <v>904WA</v>
          </cell>
          <cell r="B1165" t="str">
            <v>904</v>
          </cell>
          <cell r="D1165">
            <v>1910429.8075862068</v>
          </cell>
          <cell r="F1165" t="str">
            <v>904WA</v>
          </cell>
          <cell r="G1165" t="str">
            <v>904</v>
          </cell>
          <cell r="I1165">
            <v>1910429.8075862068</v>
          </cell>
        </row>
        <row r="1166">
          <cell r="A1166" t="str">
            <v>904WYP</v>
          </cell>
          <cell r="B1166" t="str">
            <v>904</v>
          </cell>
          <cell r="D1166">
            <v>887334.67034482758</v>
          </cell>
          <cell r="F1166" t="str">
            <v>904WYP</v>
          </cell>
          <cell r="G1166" t="str">
            <v>904</v>
          </cell>
          <cell r="I1166">
            <v>887334.67034482758</v>
          </cell>
        </row>
        <row r="1167">
          <cell r="A1167" t="str">
            <v>905CN</v>
          </cell>
          <cell r="B1167" t="str">
            <v>905</v>
          </cell>
          <cell r="D1167">
            <v>-3414855.9335363223</v>
          </cell>
          <cell r="F1167" t="str">
            <v>905CN</v>
          </cell>
          <cell r="G1167" t="str">
            <v>905</v>
          </cell>
          <cell r="I1167">
            <v>-3414855.9335363223</v>
          </cell>
        </row>
        <row r="1168">
          <cell r="A1168" t="str">
            <v>905OR</v>
          </cell>
          <cell r="B1168" t="str">
            <v>905</v>
          </cell>
          <cell r="D1168">
            <v>9126.8918068965522</v>
          </cell>
          <cell r="F1168" t="str">
            <v>905OR</v>
          </cell>
          <cell r="G1168" t="str">
            <v>905</v>
          </cell>
          <cell r="I1168">
            <v>9126.8918068965522</v>
          </cell>
        </row>
        <row r="1169">
          <cell r="A1169" t="str">
            <v>907CN</v>
          </cell>
          <cell r="B1169" t="str">
            <v>907</v>
          </cell>
          <cell r="D1169">
            <v>263916.98103701253</v>
          </cell>
          <cell r="F1169" t="str">
            <v>907CN</v>
          </cell>
          <cell r="G1169" t="str">
            <v>907</v>
          </cell>
          <cell r="I1169">
            <v>263916.98103701253</v>
          </cell>
        </row>
        <row r="1170">
          <cell r="A1170" t="str">
            <v>908CA</v>
          </cell>
          <cell r="B1170" t="str">
            <v>908</v>
          </cell>
          <cell r="D1170">
            <v>112943.14864662921</v>
          </cell>
          <cell r="F1170" t="str">
            <v>908CA</v>
          </cell>
          <cell r="G1170" t="str">
            <v>908</v>
          </cell>
          <cell r="I1170">
            <v>112943.14864662921</v>
          </cell>
        </row>
        <row r="1171">
          <cell r="A1171" t="str">
            <v>908CN</v>
          </cell>
          <cell r="B1171" t="str">
            <v>908</v>
          </cell>
          <cell r="D1171">
            <v>2693789.5532963579</v>
          </cell>
          <cell r="F1171" t="str">
            <v>908CN</v>
          </cell>
          <cell r="G1171" t="str">
            <v>908</v>
          </cell>
          <cell r="I1171">
            <v>2693789.5532963579</v>
          </cell>
        </row>
        <row r="1172">
          <cell r="A1172" t="str">
            <v>908ID</v>
          </cell>
          <cell r="B1172" t="str">
            <v>908</v>
          </cell>
          <cell r="D1172">
            <v>1503378.3251597232</v>
          </cell>
          <cell r="F1172" t="str">
            <v>908ID</v>
          </cell>
          <cell r="G1172" t="str">
            <v>908</v>
          </cell>
          <cell r="I1172">
            <v>1503378.3251597232</v>
          </cell>
        </row>
        <row r="1173">
          <cell r="A1173" t="str">
            <v>908OR</v>
          </cell>
          <cell r="B1173" t="str">
            <v>908</v>
          </cell>
          <cell r="D1173">
            <v>1185950.8914600103</v>
          </cell>
          <cell r="F1173" t="str">
            <v>908OR</v>
          </cell>
          <cell r="G1173" t="str">
            <v>908</v>
          </cell>
          <cell r="I1173">
            <v>1185950.8914600103</v>
          </cell>
        </row>
        <row r="1174">
          <cell r="A1174" t="str">
            <v>908OTHER</v>
          </cell>
          <cell r="B1174" t="str">
            <v>908</v>
          </cell>
          <cell r="D1174">
            <v>36027.43338529233</v>
          </cell>
          <cell r="F1174" t="str">
            <v>908OTHER</v>
          </cell>
          <cell r="G1174" t="str">
            <v>908</v>
          </cell>
          <cell r="I1174">
            <v>36027.43338529233</v>
          </cell>
        </row>
        <row r="1175">
          <cell r="A1175" t="str">
            <v>908UT</v>
          </cell>
          <cell r="B1175" t="str">
            <v>908</v>
          </cell>
          <cell r="D1175">
            <v>3691500.1428186139</v>
          </cell>
          <cell r="F1175" t="str">
            <v>908UT</v>
          </cell>
          <cell r="G1175" t="str">
            <v>908</v>
          </cell>
          <cell r="I1175">
            <v>3691500.1428186139</v>
          </cell>
        </row>
        <row r="1176">
          <cell r="A1176" t="str">
            <v>908WYP</v>
          </cell>
          <cell r="B1176" t="str">
            <v>908</v>
          </cell>
          <cell r="D1176">
            <v>864116.21006812342</v>
          </cell>
          <cell r="F1176" t="str">
            <v>908WYP</v>
          </cell>
          <cell r="G1176" t="str">
            <v>908</v>
          </cell>
          <cell r="I1176">
            <v>864116.21006812342</v>
          </cell>
        </row>
        <row r="1177">
          <cell r="A1177" t="str">
            <v>909CA</v>
          </cell>
          <cell r="B1177" t="str">
            <v>909</v>
          </cell>
          <cell r="D1177">
            <v>1494.753572377158</v>
          </cell>
          <cell r="F1177" t="str">
            <v>909CA</v>
          </cell>
          <cell r="G1177" t="str">
            <v>909</v>
          </cell>
          <cell r="I1177">
            <v>1494.753572377158</v>
          </cell>
        </row>
        <row r="1178">
          <cell r="A1178" t="str">
            <v>909CN</v>
          </cell>
          <cell r="B1178" t="str">
            <v>909</v>
          </cell>
          <cell r="D1178">
            <v>3705881.5073186397</v>
          </cell>
          <cell r="F1178" t="str">
            <v>909CN</v>
          </cell>
          <cell r="G1178" t="str">
            <v>909</v>
          </cell>
          <cell r="I1178">
            <v>3705881.5073186397</v>
          </cell>
        </row>
        <row r="1179">
          <cell r="A1179" t="str">
            <v>909ID</v>
          </cell>
          <cell r="B1179" t="str">
            <v>909</v>
          </cell>
          <cell r="D1179">
            <v>53.360956175298803</v>
          </cell>
          <cell r="F1179" t="str">
            <v>909ID</v>
          </cell>
          <cell r="G1179" t="str">
            <v>909</v>
          </cell>
          <cell r="I1179">
            <v>53.360956175298803</v>
          </cell>
        </row>
        <row r="1180">
          <cell r="A1180" t="str">
            <v>909OR</v>
          </cell>
          <cell r="B1180" t="str">
            <v>909</v>
          </cell>
          <cell r="D1180">
            <v>123318.38247011953</v>
          </cell>
          <cell r="F1180" t="str">
            <v>909OR</v>
          </cell>
          <cell r="G1180" t="str">
            <v>909</v>
          </cell>
          <cell r="I1180">
            <v>123318.38247011953</v>
          </cell>
        </row>
        <row r="1181">
          <cell r="A1181" t="str">
            <v>909UT</v>
          </cell>
          <cell r="B1181" t="str">
            <v>909</v>
          </cell>
          <cell r="D1181">
            <v>-2973.2765205843293</v>
          </cell>
          <cell r="F1181" t="str">
            <v>909UT</v>
          </cell>
          <cell r="G1181" t="str">
            <v>909</v>
          </cell>
          <cell r="I1181">
            <v>-2973.2765205843293</v>
          </cell>
        </row>
        <row r="1182">
          <cell r="A1182" t="str">
            <v>909WA</v>
          </cell>
          <cell r="B1182" t="str">
            <v>909</v>
          </cell>
          <cell r="D1182">
            <v>5604.173784860558</v>
          </cell>
          <cell r="F1182" t="str">
            <v>909WA</v>
          </cell>
          <cell r="G1182" t="str">
            <v>909</v>
          </cell>
          <cell r="I1182">
            <v>5604.173784860558</v>
          </cell>
        </row>
        <row r="1183">
          <cell r="A1183" t="str">
            <v>909WYP</v>
          </cell>
          <cell r="B1183" t="str">
            <v>909</v>
          </cell>
          <cell r="D1183">
            <v>1077.0727091633466</v>
          </cell>
          <cell r="F1183" t="str">
            <v>909WYP</v>
          </cell>
          <cell r="G1183" t="str">
            <v>909</v>
          </cell>
          <cell r="I1183">
            <v>1077.0727091633466</v>
          </cell>
        </row>
        <row r="1184">
          <cell r="A1184" t="str">
            <v>910CN</v>
          </cell>
          <cell r="B1184" t="str">
            <v>910</v>
          </cell>
          <cell r="D1184">
            <v>64582.07854085783</v>
          </cell>
          <cell r="F1184" t="str">
            <v>910CN</v>
          </cell>
          <cell r="G1184" t="str">
            <v>910</v>
          </cell>
          <cell r="I1184">
            <v>64582.07854085783</v>
          </cell>
        </row>
        <row r="1185">
          <cell r="A1185" t="str">
            <v>920ID</v>
          </cell>
          <cell r="B1185" t="str">
            <v>920</v>
          </cell>
          <cell r="D1185">
            <v>651825.96775033162</v>
          </cell>
          <cell r="F1185" t="str">
            <v>920ID</v>
          </cell>
          <cell r="G1185" t="str">
            <v>920</v>
          </cell>
          <cell r="I1185">
            <v>651825.96775033162</v>
          </cell>
        </row>
        <row r="1186">
          <cell r="A1186" t="str">
            <v>920SO</v>
          </cell>
          <cell r="B1186" t="str">
            <v>920</v>
          </cell>
          <cell r="D1186">
            <v>75347757.223410547</v>
          </cell>
          <cell r="F1186" t="str">
            <v>920SO</v>
          </cell>
          <cell r="G1186" t="str">
            <v>920</v>
          </cell>
          <cell r="I1186">
            <v>75347757.223410547</v>
          </cell>
        </row>
        <row r="1187">
          <cell r="A1187" t="str">
            <v>920UT</v>
          </cell>
          <cell r="B1187" t="str">
            <v>920</v>
          </cell>
          <cell r="D1187">
            <v>-2.0000000018626451E-2</v>
          </cell>
          <cell r="F1187" t="str">
            <v>920UT</v>
          </cell>
          <cell r="G1187" t="str">
            <v>920</v>
          </cell>
          <cell r="I1187">
            <v>-2.0000000018626451E-2</v>
          </cell>
        </row>
        <row r="1188">
          <cell r="A1188" t="str">
            <v>920WA</v>
          </cell>
          <cell r="B1188" t="str">
            <v>920</v>
          </cell>
          <cell r="D1188">
            <v>637872.91585898399</v>
          </cell>
          <cell r="F1188" t="str">
            <v>920WA</v>
          </cell>
          <cell r="G1188" t="str">
            <v>920</v>
          </cell>
          <cell r="I1188">
            <v>637872.91585898399</v>
          </cell>
        </row>
        <row r="1189">
          <cell r="A1189" t="str">
            <v>920WYP</v>
          </cell>
          <cell r="B1189" t="str">
            <v>920</v>
          </cell>
          <cell r="D1189">
            <v>-1238.0490105445497</v>
          </cell>
          <cell r="F1189" t="str">
            <v>920WYP</v>
          </cell>
          <cell r="G1189" t="str">
            <v>920</v>
          </cell>
          <cell r="I1189">
            <v>-1238.0490105445497</v>
          </cell>
        </row>
        <row r="1190">
          <cell r="A1190" t="str">
            <v>921ID</v>
          </cell>
          <cell r="B1190" t="str">
            <v>921</v>
          </cell>
          <cell r="D1190">
            <v>156.30605381165918</v>
          </cell>
          <cell r="F1190" t="str">
            <v>921ID</v>
          </cell>
          <cell r="G1190" t="str">
            <v>921</v>
          </cell>
          <cell r="I1190">
            <v>156.30605381165918</v>
          </cell>
        </row>
        <row r="1191">
          <cell r="A1191" t="str">
            <v>921SO</v>
          </cell>
          <cell r="B1191" t="str">
            <v>921</v>
          </cell>
          <cell r="D1191">
            <v>11939678.91047439</v>
          </cell>
          <cell r="F1191" t="str">
            <v>921SO</v>
          </cell>
          <cell r="G1191" t="str">
            <v>921</v>
          </cell>
          <cell r="I1191">
            <v>11939678.91047439</v>
          </cell>
        </row>
        <row r="1192">
          <cell r="A1192" t="str">
            <v>921UT</v>
          </cell>
          <cell r="B1192" t="str">
            <v>921</v>
          </cell>
          <cell r="D1192">
            <v>0.39597533631604165</v>
          </cell>
          <cell r="F1192" t="str">
            <v>921UT</v>
          </cell>
          <cell r="G1192" t="str">
            <v>921</v>
          </cell>
          <cell r="I1192">
            <v>0.39597533631604165</v>
          </cell>
        </row>
        <row r="1193">
          <cell r="A1193" t="str">
            <v>921WA</v>
          </cell>
          <cell r="B1193" t="str">
            <v>921</v>
          </cell>
          <cell r="D1193">
            <v>464.21855941704035</v>
          </cell>
          <cell r="F1193" t="str">
            <v>921WA</v>
          </cell>
          <cell r="G1193" t="str">
            <v>921</v>
          </cell>
          <cell r="I1193">
            <v>464.21855941704035</v>
          </cell>
        </row>
        <row r="1194">
          <cell r="A1194" t="str">
            <v>922SO</v>
          </cell>
          <cell r="B1194" t="str">
            <v>922</v>
          </cell>
          <cell r="D1194">
            <v>-22453503.397861708</v>
          </cell>
          <cell r="F1194" t="str">
            <v>922SO</v>
          </cell>
          <cell r="G1194" t="str">
            <v>922</v>
          </cell>
          <cell r="I1194">
            <v>-22453503.397861708</v>
          </cell>
        </row>
        <row r="1195">
          <cell r="A1195" t="str">
            <v>923SO</v>
          </cell>
          <cell r="B1195" t="str">
            <v>923</v>
          </cell>
          <cell r="D1195">
            <v>12141400.801446559</v>
          </cell>
          <cell r="F1195" t="str">
            <v>923SO</v>
          </cell>
          <cell r="G1195" t="str">
            <v>923</v>
          </cell>
          <cell r="I1195">
            <v>12141400.801446559</v>
          </cell>
        </row>
        <row r="1196">
          <cell r="A1196" t="str">
            <v>923UT</v>
          </cell>
          <cell r="B1196" t="str">
            <v>923</v>
          </cell>
          <cell r="D1196">
            <v>2544.6625560538114</v>
          </cell>
          <cell r="F1196" t="str">
            <v>923UT</v>
          </cell>
          <cell r="G1196" t="str">
            <v>923</v>
          </cell>
          <cell r="I1196">
            <v>2544.6625560538114</v>
          </cell>
        </row>
        <row r="1197">
          <cell r="A1197" t="str">
            <v>924SO</v>
          </cell>
          <cell r="B1197" t="str">
            <v>924</v>
          </cell>
          <cell r="D1197">
            <v>34205467.443811655</v>
          </cell>
          <cell r="F1197" t="str">
            <v>924SO</v>
          </cell>
          <cell r="G1197" t="str">
            <v>924</v>
          </cell>
          <cell r="I1197">
            <v>34205467.443811655</v>
          </cell>
        </row>
        <row r="1198">
          <cell r="A1198" t="str">
            <v>925SO</v>
          </cell>
          <cell r="B1198" t="str">
            <v>925</v>
          </cell>
          <cell r="D1198">
            <v>9668699.9735201802</v>
          </cell>
          <cell r="F1198" t="str">
            <v>925SO</v>
          </cell>
          <cell r="G1198" t="str">
            <v>925</v>
          </cell>
          <cell r="I1198">
            <v>9668699.9735201802</v>
          </cell>
        </row>
        <row r="1199">
          <cell r="A1199" t="str">
            <v>928CA</v>
          </cell>
          <cell r="B1199" t="str">
            <v>928</v>
          </cell>
          <cell r="D1199">
            <v>74311.565964125562</v>
          </cell>
          <cell r="F1199" t="str">
            <v>928CA</v>
          </cell>
          <cell r="G1199" t="str">
            <v>928</v>
          </cell>
          <cell r="I1199">
            <v>74311.565964125562</v>
          </cell>
        </row>
        <row r="1200">
          <cell r="A1200" t="str">
            <v>928ID</v>
          </cell>
          <cell r="B1200" t="str">
            <v>928</v>
          </cell>
          <cell r="D1200">
            <v>451206.92448991031</v>
          </cell>
          <cell r="F1200" t="str">
            <v>928ID</v>
          </cell>
          <cell r="G1200" t="str">
            <v>928</v>
          </cell>
          <cell r="I1200">
            <v>451206.92448991031</v>
          </cell>
        </row>
        <row r="1201">
          <cell r="A1201" t="str">
            <v>928OR</v>
          </cell>
          <cell r="B1201" t="str">
            <v>928</v>
          </cell>
          <cell r="D1201">
            <v>4050270.6783295861</v>
          </cell>
          <cell r="F1201" t="str">
            <v>928OR</v>
          </cell>
          <cell r="G1201" t="str">
            <v>928</v>
          </cell>
          <cell r="I1201">
            <v>4050270.6783295861</v>
          </cell>
        </row>
        <row r="1202">
          <cell r="A1202" t="str">
            <v>928SG</v>
          </cell>
          <cell r="B1202" t="str">
            <v>928</v>
          </cell>
          <cell r="D1202">
            <v>1979812.5127690581</v>
          </cell>
          <cell r="F1202" t="str">
            <v>928SG</v>
          </cell>
          <cell r="G1202" t="str">
            <v>928</v>
          </cell>
          <cell r="I1202">
            <v>1979812.5127690581</v>
          </cell>
        </row>
        <row r="1203">
          <cell r="A1203" t="str">
            <v>928SO</v>
          </cell>
          <cell r="B1203" t="str">
            <v>928</v>
          </cell>
          <cell r="D1203">
            <v>2937.3554652466364</v>
          </cell>
          <cell r="F1203" t="str">
            <v>928SO</v>
          </cell>
          <cell r="G1203" t="str">
            <v>928</v>
          </cell>
          <cell r="I1203">
            <v>2937.3554652466364</v>
          </cell>
        </row>
        <row r="1204">
          <cell r="A1204" t="str">
            <v>928UT</v>
          </cell>
          <cell r="B1204" t="str">
            <v>928</v>
          </cell>
          <cell r="D1204">
            <v>3911530.2780044843</v>
          </cell>
          <cell r="F1204" t="str">
            <v>928UT</v>
          </cell>
          <cell r="G1204" t="str">
            <v>928</v>
          </cell>
          <cell r="I1204">
            <v>3911530.2780044843</v>
          </cell>
        </row>
        <row r="1205">
          <cell r="A1205" t="str">
            <v>928WA</v>
          </cell>
          <cell r="B1205" t="str">
            <v>928</v>
          </cell>
          <cell r="D1205">
            <v>503638.98786995513</v>
          </cell>
          <cell r="F1205" t="str">
            <v>928WA</v>
          </cell>
          <cell r="G1205" t="str">
            <v>928</v>
          </cell>
          <cell r="I1205">
            <v>503638.98786995513</v>
          </cell>
        </row>
        <row r="1206">
          <cell r="A1206" t="str">
            <v>928WYP</v>
          </cell>
          <cell r="B1206" t="str">
            <v>928</v>
          </cell>
          <cell r="D1206">
            <v>1145494.459013453</v>
          </cell>
          <cell r="F1206" t="str">
            <v>928WYP</v>
          </cell>
          <cell r="G1206" t="str">
            <v>928</v>
          </cell>
          <cell r="I1206">
            <v>1145494.459013453</v>
          </cell>
        </row>
        <row r="1207">
          <cell r="A1207" t="str">
            <v>929SO</v>
          </cell>
          <cell r="B1207" t="str">
            <v>929</v>
          </cell>
          <cell r="D1207">
            <v>-4165348.5149099268</v>
          </cell>
          <cell r="F1207" t="str">
            <v>929SO</v>
          </cell>
          <cell r="G1207" t="str">
            <v>929</v>
          </cell>
          <cell r="I1207">
            <v>-4165348.5149099268</v>
          </cell>
        </row>
        <row r="1208">
          <cell r="A1208" t="str">
            <v>930CN</v>
          </cell>
          <cell r="B1208" t="str">
            <v>930</v>
          </cell>
          <cell r="D1208">
            <v>4689.1816143497754</v>
          </cell>
          <cell r="F1208" t="str">
            <v>930CN</v>
          </cell>
          <cell r="G1208" t="str">
            <v>930</v>
          </cell>
          <cell r="I1208">
            <v>4689.1816143497754</v>
          </cell>
        </row>
        <row r="1209">
          <cell r="A1209" t="str">
            <v>930ID</v>
          </cell>
          <cell r="B1209" t="str">
            <v>930</v>
          </cell>
          <cell r="D1209">
            <v>6252.2421524663678</v>
          </cell>
          <cell r="F1209" t="str">
            <v>930ID</v>
          </cell>
          <cell r="G1209" t="str">
            <v>930</v>
          </cell>
          <cell r="I1209">
            <v>6252.2421524663678</v>
          </cell>
        </row>
        <row r="1210">
          <cell r="A1210" t="str">
            <v>930OR</v>
          </cell>
          <cell r="B1210" t="str">
            <v>930</v>
          </cell>
          <cell r="D1210">
            <v>4102719.3414125559</v>
          </cell>
          <cell r="F1210" t="str">
            <v>930OR</v>
          </cell>
          <cell r="G1210" t="str">
            <v>930</v>
          </cell>
          <cell r="I1210">
            <v>4102719.3414125559</v>
          </cell>
        </row>
        <row r="1211">
          <cell r="A1211" t="str">
            <v>930SO</v>
          </cell>
          <cell r="B1211" t="str">
            <v>930</v>
          </cell>
          <cell r="D1211">
            <v>6782975.7095700894</v>
          </cell>
          <cell r="F1211" t="str">
            <v>930SO</v>
          </cell>
          <cell r="G1211" t="str">
            <v>930</v>
          </cell>
          <cell r="I1211">
            <v>6782975.7095700894</v>
          </cell>
        </row>
        <row r="1212">
          <cell r="A1212" t="str">
            <v>930UT</v>
          </cell>
          <cell r="B1212" t="str">
            <v>930</v>
          </cell>
          <cell r="D1212">
            <v>1567094.8286266816</v>
          </cell>
          <cell r="F1212" t="str">
            <v>930UT</v>
          </cell>
          <cell r="G1212" t="str">
            <v>930</v>
          </cell>
          <cell r="I1212">
            <v>1567094.8286266816</v>
          </cell>
        </row>
        <row r="1213">
          <cell r="A1213" t="str">
            <v>930WA</v>
          </cell>
          <cell r="B1213" t="str">
            <v>930</v>
          </cell>
          <cell r="D1213">
            <v>7815.3547926008969</v>
          </cell>
          <cell r="F1213" t="str">
            <v>930WA</v>
          </cell>
          <cell r="G1213" t="str">
            <v>930</v>
          </cell>
          <cell r="I1213">
            <v>7815.3547926008969</v>
          </cell>
        </row>
        <row r="1214">
          <cell r="A1214" t="str">
            <v>930WYP</v>
          </cell>
          <cell r="B1214" t="str">
            <v>930</v>
          </cell>
          <cell r="D1214">
            <v>205409.54439461883</v>
          </cell>
          <cell r="F1214" t="str">
            <v>930WYP</v>
          </cell>
          <cell r="G1214" t="str">
            <v>930</v>
          </cell>
          <cell r="I1214">
            <v>205409.54439461883</v>
          </cell>
        </row>
        <row r="1215">
          <cell r="A1215" t="str">
            <v>931OR</v>
          </cell>
          <cell r="B1215" t="str">
            <v>931</v>
          </cell>
          <cell r="D1215">
            <v>972565.89202354266</v>
          </cell>
          <cell r="F1215" t="str">
            <v>931OR</v>
          </cell>
          <cell r="G1215" t="str">
            <v>931</v>
          </cell>
          <cell r="I1215">
            <v>972565.89202354266</v>
          </cell>
        </row>
        <row r="1216">
          <cell r="A1216" t="str">
            <v>931SO</v>
          </cell>
          <cell r="B1216" t="str">
            <v>931</v>
          </cell>
          <cell r="D1216">
            <v>5591078.3820627695</v>
          </cell>
          <cell r="F1216" t="str">
            <v>931SO</v>
          </cell>
          <cell r="G1216" t="str">
            <v>931</v>
          </cell>
          <cell r="I1216">
            <v>5591078.3820627695</v>
          </cell>
        </row>
        <row r="1217">
          <cell r="A1217" t="str">
            <v>931UT</v>
          </cell>
          <cell r="B1217" t="str">
            <v>931</v>
          </cell>
          <cell r="D1217">
            <v>-287.6031390134529</v>
          </cell>
          <cell r="F1217" t="str">
            <v>931UT</v>
          </cell>
          <cell r="G1217" t="str">
            <v>931</v>
          </cell>
          <cell r="I1217">
            <v>-287.6031390134529</v>
          </cell>
        </row>
        <row r="1218">
          <cell r="A1218" t="str">
            <v>931WA</v>
          </cell>
          <cell r="B1218" t="str">
            <v>931</v>
          </cell>
          <cell r="D1218">
            <v>-521.02017937219728</v>
          </cell>
          <cell r="F1218" t="str">
            <v>931WA</v>
          </cell>
          <cell r="G1218" t="str">
            <v>931</v>
          </cell>
          <cell r="I1218">
            <v>-521.02017937219728</v>
          </cell>
        </row>
        <row r="1219">
          <cell r="A1219" t="str">
            <v>931WYP</v>
          </cell>
          <cell r="B1219" t="str">
            <v>931</v>
          </cell>
          <cell r="D1219">
            <v>1969.8522533632288</v>
          </cell>
          <cell r="F1219" t="str">
            <v>931WYP</v>
          </cell>
          <cell r="G1219" t="str">
            <v>931</v>
          </cell>
          <cell r="I1219">
            <v>1969.8522533632288</v>
          </cell>
        </row>
        <row r="1220">
          <cell r="A1220" t="str">
            <v>935OR</v>
          </cell>
          <cell r="B1220" t="str">
            <v>935</v>
          </cell>
          <cell r="D1220">
            <v>24372.289666854125</v>
          </cell>
          <cell r="F1220" t="str">
            <v>935OR</v>
          </cell>
          <cell r="G1220" t="str">
            <v>935</v>
          </cell>
          <cell r="I1220">
            <v>24372.289666854125</v>
          </cell>
        </row>
        <row r="1221">
          <cell r="A1221" t="str">
            <v>935SO</v>
          </cell>
          <cell r="B1221" t="str">
            <v>935</v>
          </cell>
          <cell r="D1221">
            <v>27422623.51836475</v>
          </cell>
          <cell r="F1221" t="str">
            <v>935SO</v>
          </cell>
          <cell r="G1221" t="str">
            <v>935</v>
          </cell>
          <cell r="I1221">
            <v>27422623.51836475</v>
          </cell>
        </row>
        <row r="1222">
          <cell r="A1222" t="str">
            <v>DPCA</v>
          </cell>
          <cell r="B1222" t="str">
            <v>DP</v>
          </cell>
          <cell r="D1222">
            <v>360377.61</v>
          </cell>
          <cell r="F1222" t="str">
            <v>DPCA</v>
          </cell>
          <cell r="G1222" t="str">
            <v>DP</v>
          </cell>
          <cell r="I1222">
            <v>360377.61</v>
          </cell>
        </row>
        <row r="1223">
          <cell r="A1223" t="str">
            <v>DPID</v>
          </cell>
          <cell r="B1223" t="str">
            <v>DP</v>
          </cell>
          <cell r="D1223">
            <v>838370.67</v>
          </cell>
          <cell r="F1223" t="str">
            <v>DPID</v>
          </cell>
          <cell r="G1223" t="str">
            <v>DP</v>
          </cell>
          <cell r="I1223">
            <v>838370.67</v>
          </cell>
        </row>
        <row r="1224">
          <cell r="A1224" t="str">
            <v>DPOR</v>
          </cell>
          <cell r="B1224" t="str">
            <v>DP</v>
          </cell>
          <cell r="D1224">
            <v>6817549.1900000004</v>
          </cell>
          <cell r="F1224" t="str">
            <v>DPOR</v>
          </cell>
          <cell r="G1224" t="str">
            <v>DP</v>
          </cell>
          <cell r="I1224">
            <v>6817549.1900000004</v>
          </cell>
        </row>
        <row r="1225">
          <cell r="A1225" t="str">
            <v>DPUT</v>
          </cell>
          <cell r="B1225" t="str">
            <v>DP</v>
          </cell>
          <cell r="D1225">
            <v>12608876.720000001</v>
          </cell>
          <cell r="F1225" t="str">
            <v>DPUT</v>
          </cell>
          <cell r="G1225" t="str">
            <v>DP</v>
          </cell>
          <cell r="I1225">
            <v>12608876.720000001</v>
          </cell>
        </row>
        <row r="1226">
          <cell r="A1226" t="str">
            <v>DPWA</v>
          </cell>
          <cell r="B1226" t="str">
            <v>DP</v>
          </cell>
          <cell r="D1226">
            <v>2103300.81</v>
          </cell>
          <cell r="F1226" t="str">
            <v>DPWA</v>
          </cell>
          <cell r="G1226" t="str">
            <v>DP</v>
          </cell>
          <cell r="I1226">
            <v>2103300.81</v>
          </cell>
        </row>
        <row r="1227">
          <cell r="A1227" t="str">
            <v>DPWYU</v>
          </cell>
          <cell r="B1227" t="str">
            <v>DP</v>
          </cell>
          <cell r="D1227">
            <v>2164394.7200000002</v>
          </cell>
          <cell r="F1227" t="str">
            <v>DPWYU</v>
          </cell>
          <cell r="G1227" t="str">
            <v>DP</v>
          </cell>
          <cell r="I1227">
            <v>2164394.7200000002</v>
          </cell>
        </row>
        <row r="1228">
          <cell r="A1228" t="str">
            <v>GPSO</v>
          </cell>
          <cell r="B1228" t="str">
            <v>GP</v>
          </cell>
          <cell r="D1228">
            <v>206987.86</v>
          </cell>
          <cell r="F1228" t="str">
            <v>GPSO</v>
          </cell>
          <cell r="G1228" t="str">
            <v>GP</v>
          </cell>
          <cell r="I1228">
            <v>206987.86</v>
          </cell>
        </row>
        <row r="1229">
          <cell r="A1229" t="str">
            <v>OPSG</v>
          </cell>
          <cell r="B1229" t="str">
            <v>OP</v>
          </cell>
          <cell r="D1229">
            <v>300383502.86000001</v>
          </cell>
          <cell r="F1229" t="str">
            <v>OPSG</v>
          </cell>
          <cell r="G1229" t="str">
            <v>OP</v>
          </cell>
          <cell r="I1229">
            <v>300383502.86000001</v>
          </cell>
        </row>
        <row r="1230">
          <cell r="A1230" t="str">
            <v>SCHMAPSE</v>
          </cell>
          <cell r="B1230" t="str">
            <v>SCHMAP</v>
          </cell>
          <cell r="D1230">
            <v>45000.341581000001</v>
          </cell>
          <cell r="F1230" t="str">
            <v>SCHMAPSE</v>
          </cell>
          <cell r="G1230" t="str">
            <v>SCHMAP</v>
          </cell>
          <cell r="I1230">
            <v>45000.341581000001</v>
          </cell>
        </row>
        <row r="1231">
          <cell r="A1231" t="str">
            <v>SCHMAPSO</v>
          </cell>
          <cell r="B1231" t="str">
            <v>SCHMAP</v>
          </cell>
          <cell r="D1231">
            <v>9738000.2000000011</v>
          </cell>
          <cell r="F1231" t="str">
            <v>SCHMAPSO</v>
          </cell>
          <cell r="G1231" t="str">
            <v>SCHMAP</v>
          </cell>
          <cell r="I1231">
            <v>9738000.2000000011</v>
          </cell>
        </row>
        <row r="1232">
          <cell r="A1232" t="str">
            <v>SCHMATBADDEBT</v>
          </cell>
          <cell r="B1232" t="str">
            <v>SCHMAT</v>
          </cell>
          <cell r="D1232">
            <v>-0.14000000001396984</v>
          </cell>
          <cell r="F1232" t="str">
            <v>SCHMATBADDEBT</v>
          </cell>
          <cell r="G1232" t="str">
            <v>SCHMAT</v>
          </cell>
          <cell r="I1232">
            <v>-0.14000000001396984</v>
          </cell>
        </row>
        <row r="1233">
          <cell r="A1233" t="str">
            <v>SCHMATCA</v>
          </cell>
          <cell r="B1233" t="str">
            <v>SCHMAT</v>
          </cell>
          <cell r="D1233">
            <v>878130.35999999987</v>
          </cell>
          <cell r="F1233" t="str">
            <v>SCHMATCA</v>
          </cell>
          <cell r="G1233" t="str">
            <v>SCHMAT</v>
          </cell>
          <cell r="I1233">
            <v>878130.35999999987</v>
          </cell>
        </row>
        <row r="1234">
          <cell r="A1234" t="str">
            <v>SCHMATCIAC</v>
          </cell>
          <cell r="B1234" t="str">
            <v>SCHMAT</v>
          </cell>
          <cell r="D1234">
            <v>59831265.339999996</v>
          </cell>
          <cell r="F1234" t="str">
            <v>SCHMATCIAC</v>
          </cell>
          <cell r="G1234" t="str">
            <v>SCHMAT</v>
          </cell>
          <cell r="I1234">
            <v>59831265.339999996</v>
          </cell>
        </row>
        <row r="1235">
          <cell r="A1235" t="str">
            <v>SCHMATID</v>
          </cell>
          <cell r="B1235" t="str">
            <v>SCHMAT</v>
          </cell>
          <cell r="D1235">
            <v>634938.9</v>
          </cell>
          <cell r="F1235" t="str">
            <v>SCHMATID</v>
          </cell>
          <cell r="G1235" t="str">
            <v>SCHMAT</v>
          </cell>
          <cell r="I1235">
            <v>634938.9</v>
          </cell>
        </row>
        <row r="1236">
          <cell r="A1236" t="str">
            <v>SCHMATOR</v>
          </cell>
          <cell r="B1236" t="str">
            <v>SCHMAT</v>
          </cell>
          <cell r="D1236">
            <v>12578727.59</v>
          </cell>
          <cell r="F1236" t="str">
            <v>SCHMATOR</v>
          </cell>
          <cell r="G1236" t="str">
            <v>SCHMAT</v>
          </cell>
          <cell r="I1236">
            <v>12578727.59</v>
          </cell>
        </row>
        <row r="1237">
          <cell r="A1237" t="str">
            <v>SCHMATOTHER</v>
          </cell>
          <cell r="B1237" t="str">
            <v>SCHMAT</v>
          </cell>
          <cell r="D1237">
            <v>-1024000.5399999991</v>
          </cell>
          <cell r="F1237" t="str">
            <v>SCHMATOTHER</v>
          </cell>
          <cell r="G1237" t="str">
            <v>SCHMAT</v>
          </cell>
          <cell r="I1237">
            <v>-1024000.5399999991</v>
          </cell>
        </row>
        <row r="1238">
          <cell r="A1238" t="str">
            <v>SCHMATSCHMDEXP</v>
          </cell>
          <cell r="B1238" t="str">
            <v>SCHMAT</v>
          </cell>
          <cell r="D1238">
            <v>562216209.41899395</v>
          </cell>
          <cell r="F1238" t="str">
            <v>SCHMATSCHMDEXP</v>
          </cell>
          <cell r="G1238" t="str">
            <v>SCHMAT</v>
          </cell>
          <cell r="I1238">
            <v>562216209.41899395</v>
          </cell>
        </row>
        <row r="1239">
          <cell r="A1239" t="str">
            <v>SCHMATSE</v>
          </cell>
          <cell r="B1239" t="str">
            <v>SCHMAT</v>
          </cell>
          <cell r="D1239">
            <v>4460615.8398009986</v>
          </cell>
          <cell r="F1239" t="str">
            <v>SCHMATSE</v>
          </cell>
          <cell r="G1239" t="str">
            <v>SCHMAT</v>
          </cell>
          <cell r="I1239">
            <v>4460615.8398009986</v>
          </cell>
        </row>
        <row r="1240">
          <cell r="A1240" t="str">
            <v>SCHMATSG</v>
          </cell>
          <cell r="B1240" t="str">
            <v>SCHMAT</v>
          </cell>
          <cell r="D1240">
            <v>2654641.2359850006</v>
          </cell>
          <cell r="F1240" t="str">
            <v>SCHMATSG</v>
          </cell>
          <cell r="G1240" t="str">
            <v>SCHMAT</v>
          </cell>
          <cell r="I1240">
            <v>2654641.2359850006</v>
          </cell>
        </row>
        <row r="1241">
          <cell r="A1241" t="str">
            <v>SCHMATSGCT</v>
          </cell>
          <cell r="B1241" t="str">
            <v>SCHMAT</v>
          </cell>
          <cell r="D1241">
            <v>938632.46613700001</v>
          </cell>
          <cell r="F1241" t="str">
            <v>SCHMATSGCT</v>
          </cell>
          <cell r="G1241" t="str">
            <v>SCHMAT</v>
          </cell>
          <cell r="I1241">
            <v>938632.46613700001</v>
          </cell>
        </row>
        <row r="1242">
          <cell r="A1242" t="str">
            <v>SCHMATSNP</v>
          </cell>
          <cell r="B1242" t="str">
            <v>SCHMAT</v>
          </cell>
          <cell r="D1242">
            <v>138230745.75999999</v>
          </cell>
          <cell r="F1242" t="str">
            <v>SCHMATSNP</v>
          </cell>
          <cell r="G1242" t="str">
            <v>SCHMAT</v>
          </cell>
          <cell r="I1242">
            <v>138230745.75999999</v>
          </cell>
        </row>
        <row r="1243">
          <cell r="A1243" t="str">
            <v>SCHMATSNPD</v>
          </cell>
          <cell r="B1243" t="str">
            <v>SCHMAT</v>
          </cell>
          <cell r="D1243">
            <v>0</v>
          </cell>
          <cell r="F1243" t="str">
            <v>SCHMATSNPD</v>
          </cell>
          <cell r="G1243" t="str">
            <v>SCHMAT</v>
          </cell>
          <cell r="I1243">
            <v>0</v>
          </cell>
        </row>
        <row r="1244">
          <cell r="A1244" t="str">
            <v>SCHMATSO</v>
          </cell>
          <cell r="B1244" t="str">
            <v>SCHMAT</v>
          </cell>
          <cell r="D1244">
            <v>1660162.290000001</v>
          </cell>
          <cell r="F1244" t="str">
            <v>SCHMATSO</v>
          </cell>
          <cell r="G1244" t="str">
            <v>SCHMAT</v>
          </cell>
          <cell r="I1244">
            <v>1660162.290000001</v>
          </cell>
        </row>
        <row r="1245">
          <cell r="A1245" t="str">
            <v>SCHMATTROJD</v>
          </cell>
          <cell r="B1245" t="str">
            <v>SCHMAT</v>
          </cell>
          <cell r="D1245">
            <v>1670005.61354</v>
          </cell>
          <cell r="F1245" t="str">
            <v>SCHMATTROJD</v>
          </cell>
          <cell r="G1245" t="str">
            <v>SCHMAT</v>
          </cell>
          <cell r="I1245">
            <v>1670005.61354</v>
          </cell>
        </row>
        <row r="1246">
          <cell r="A1246" t="str">
            <v>SCHMATUT</v>
          </cell>
          <cell r="B1246" t="str">
            <v>SCHMAT</v>
          </cell>
          <cell r="D1246">
            <v>398143.36999999732</v>
          </cell>
          <cell r="F1246" t="str">
            <v>SCHMATUT</v>
          </cell>
          <cell r="G1246" t="str">
            <v>SCHMAT</v>
          </cell>
          <cell r="I1246">
            <v>398143.36999999732</v>
          </cell>
        </row>
        <row r="1247">
          <cell r="A1247" t="str">
            <v>SCHMATWA</v>
          </cell>
          <cell r="B1247" t="str">
            <v>SCHMAT</v>
          </cell>
          <cell r="D1247">
            <v>371832.75</v>
          </cell>
          <cell r="F1247" t="str">
            <v>SCHMATWA</v>
          </cell>
          <cell r="G1247" t="str">
            <v>SCHMAT</v>
          </cell>
          <cell r="I1247">
            <v>371832.75</v>
          </cell>
        </row>
        <row r="1248">
          <cell r="A1248" t="str">
            <v>SCHMATWYP</v>
          </cell>
          <cell r="B1248" t="str">
            <v>SCHMAT</v>
          </cell>
          <cell r="D1248">
            <v>141262.80999999866</v>
          </cell>
          <cell r="F1248" t="str">
            <v>SCHMATWYP</v>
          </cell>
          <cell r="G1248" t="str">
            <v>SCHMAT</v>
          </cell>
          <cell r="I1248">
            <v>141262.80999999866</v>
          </cell>
        </row>
        <row r="1249">
          <cell r="A1249" t="str">
            <v>SCHMDPSE</v>
          </cell>
          <cell r="B1249" t="str">
            <v>SCHMDP</v>
          </cell>
          <cell r="D1249">
            <v>274059.99077999964</v>
          </cell>
          <cell r="F1249" t="str">
            <v>SCHMDPSE</v>
          </cell>
          <cell r="G1249" t="str">
            <v>SCHMDP</v>
          </cell>
          <cell r="I1249">
            <v>274059.99077999964</v>
          </cell>
        </row>
        <row r="1250">
          <cell r="A1250" t="str">
            <v>SCHMDPSG</v>
          </cell>
          <cell r="B1250" t="str">
            <v>SCHMDP</v>
          </cell>
          <cell r="D1250">
            <v>-0.24</v>
          </cell>
          <cell r="F1250" t="str">
            <v>SCHMDPSG</v>
          </cell>
          <cell r="G1250" t="str">
            <v>SCHMDP</v>
          </cell>
          <cell r="I1250">
            <v>-0.24</v>
          </cell>
        </row>
        <row r="1251">
          <cell r="A1251" t="str">
            <v>SCHMDPSNP</v>
          </cell>
          <cell r="B1251" t="str">
            <v>SCHMDP</v>
          </cell>
          <cell r="D1251">
            <v>381062.7</v>
          </cell>
          <cell r="F1251" t="str">
            <v>SCHMDPSNP</v>
          </cell>
          <cell r="G1251" t="str">
            <v>SCHMDP</v>
          </cell>
          <cell r="I1251">
            <v>381062.7</v>
          </cell>
        </row>
        <row r="1252">
          <cell r="A1252" t="str">
            <v>SCHMDPSO</v>
          </cell>
          <cell r="B1252" t="str">
            <v>SCHMDP</v>
          </cell>
          <cell r="D1252">
            <v>15400500.260000002</v>
          </cell>
          <cell r="F1252" t="str">
            <v>SCHMDPSO</v>
          </cell>
          <cell r="G1252" t="str">
            <v>SCHMDP</v>
          </cell>
          <cell r="I1252">
            <v>15400500.260000002</v>
          </cell>
        </row>
        <row r="1253">
          <cell r="A1253" t="str">
            <v>SCHMDTCA</v>
          </cell>
          <cell r="B1253" t="str">
            <v>SCHMDT</v>
          </cell>
          <cell r="D1253">
            <v>15051.179999999935</v>
          </cell>
          <cell r="F1253" t="str">
            <v>SCHMDTCA</v>
          </cell>
          <cell r="G1253" t="str">
            <v>SCHMDT</v>
          </cell>
          <cell r="I1253">
            <v>15051.179999999935</v>
          </cell>
        </row>
        <row r="1254">
          <cell r="A1254" t="str">
            <v>SCHMDTCN</v>
          </cell>
          <cell r="B1254" t="str">
            <v>SCHMDT</v>
          </cell>
          <cell r="D1254">
            <v>0.27372400000604102</v>
          </cell>
          <cell r="F1254" t="str">
            <v>SCHMDTCN</v>
          </cell>
          <cell r="G1254" t="str">
            <v>SCHMDT</v>
          </cell>
          <cell r="I1254">
            <v>0.27372400000604102</v>
          </cell>
        </row>
        <row r="1255">
          <cell r="A1255" t="str">
            <v>SCHMDTDGP</v>
          </cell>
          <cell r="B1255" t="str">
            <v>SCHMDT</v>
          </cell>
          <cell r="D1255">
            <v>0</v>
          </cell>
          <cell r="F1255" t="str">
            <v>SCHMDTDGP</v>
          </cell>
          <cell r="G1255" t="str">
            <v>SCHMDT</v>
          </cell>
          <cell r="I1255">
            <v>0</v>
          </cell>
        </row>
        <row r="1256">
          <cell r="A1256" t="str">
            <v>SCHMDTGPS</v>
          </cell>
          <cell r="B1256" t="str">
            <v>SCHMDT</v>
          </cell>
          <cell r="D1256">
            <v>38086908.850000009</v>
          </cell>
          <cell r="F1256" t="str">
            <v>SCHMDTGPS</v>
          </cell>
          <cell r="G1256" t="str">
            <v>SCHMDT</v>
          </cell>
          <cell r="I1256">
            <v>38086908.850000009</v>
          </cell>
        </row>
        <row r="1257">
          <cell r="A1257" t="str">
            <v>SCHMDTID</v>
          </cell>
          <cell r="B1257" t="str">
            <v>SCHMDT</v>
          </cell>
          <cell r="D1257">
            <v>602208.23</v>
          </cell>
          <cell r="F1257" t="str">
            <v>SCHMDTID</v>
          </cell>
          <cell r="G1257" t="str">
            <v>SCHMDT</v>
          </cell>
          <cell r="I1257">
            <v>602208.23</v>
          </cell>
        </row>
        <row r="1258">
          <cell r="A1258" t="str">
            <v>SCHMDTOR</v>
          </cell>
          <cell r="B1258" t="str">
            <v>SCHMDT</v>
          </cell>
          <cell r="D1258">
            <v>7.0000000298023224E-2</v>
          </cell>
          <cell r="F1258" t="str">
            <v>SCHMDTOR</v>
          </cell>
          <cell r="G1258" t="str">
            <v>SCHMDT</v>
          </cell>
          <cell r="I1258">
            <v>7.0000000298023224E-2</v>
          </cell>
        </row>
        <row r="1259">
          <cell r="A1259" t="str">
            <v>SCHMDTOTHER</v>
          </cell>
          <cell r="B1259" t="str">
            <v>SCHMDT</v>
          </cell>
          <cell r="D1259">
            <v>1565755.6</v>
          </cell>
          <cell r="F1259" t="str">
            <v>SCHMDTOTHER</v>
          </cell>
          <cell r="G1259" t="str">
            <v>SCHMDT</v>
          </cell>
          <cell r="I1259">
            <v>1565755.6</v>
          </cell>
        </row>
        <row r="1260">
          <cell r="A1260" t="str">
            <v>SCHMDTSE</v>
          </cell>
          <cell r="B1260" t="str">
            <v>SCHMDT</v>
          </cell>
          <cell r="D1260">
            <v>10701490.857638009</v>
          </cell>
          <cell r="F1260" t="str">
            <v>SCHMDTSE</v>
          </cell>
          <cell r="G1260" t="str">
            <v>SCHMDT</v>
          </cell>
          <cell r="I1260">
            <v>10701490.857638009</v>
          </cell>
        </row>
        <row r="1261">
          <cell r="A1261" t="str">
            <v>SCHMDTSG</v>
          </cell>
          <cell r="B1261" t="str">
            <v>SCHMDT</v>
          </cell>
          <cell r="D1261">
            <v>128819384.168075</v>
          </cell>
          <cell r="F1261" t="str">
            <v>SCHMDTSG</v>
          </cell>
          <cell r="G1261" t="str">
            <v>SCHMDT</v>
          </cell>
          <cell r="I1261">
            <v>128819384.168075</v>
          </cell>
        </row>
        <row r="1262">
          <cell r="A1262" t="str">
            <v>SCHMDTSNP</v>
          </cell>
          <cell r="B1262" t="str">
            <v>SCHMDT</v>
          </cell>
          <cell r="D1262">
            <v>132781765.75</v>
          </cell>
          <cell r="F1262" t="str">
            <v>SCHMDTSNP</v>
          </cell>
          <cell r="G1262" t="str">
            <v>SCHMDT</v>
          </cell>
          <cell r="I1262">
            <v>132781765.75</v>
          </cell>
        </row>
        <row r="1263">
          <cell r="A1263" t="str">
            <v>SCHMDTSNPD</v>
          </cell>
          <cell r="B1263" t="str">
            <v>SCHMDT</v>
          </cell>
          <cell r="D1263">
            <v>0.11999999999534339</v>
          </cell>
          <cell r="F1263" t="str">
            <v>SCHMDTSNPD</v>
          </cell>
          <cell r="G1263" t="str">
            <v>SCHMDT</v>
          </cell>
          <cell r="I1263">
            <v>0.11999999999534339</v>
          </cell>
        </row>
        <row r="1264">
          <cell r="A1264" t="str">
            <v>SCHMDTSO</v>
          </cell>
          <cell r="B1264" t="str">
            <v>SCHMDT</v>
          </cell>
          <cell r="D1264">
            <v>-8.0000005662441254E-2</v>
          </cell>
          <cell r="F1264" t="str">
            <v>SCHMDTSO</v>
          </cell>
          <cell r="G1264" t="str">
            <v>SCHMDT</v>
          </cell>
          <cell r="I1264">
            <v>-8.0000005662441254E-2</v>
          </cell>
        </row>
        <row r="1265">
          <cell r="A1265" t="str">
            <v>SCHMDTTAXDEPR</v>
          </cell>
          <cell r="B1265" t="str">
            <v>SCHMDT</v>
          </cell>
          <cell r="D1265">
            <v>944321437.39999986</v>
          </cell>
          <cell r="F1265" t="str">
            <v>SCHMDTTAXDEPR</v>
          </cell>
          <cell r="G1265" t="str">
            <v>SCHMDT</v>
          </cell>
          <cell r="I1265">
            <v>944321437.39999986</v>
          </cell>
        </row>
        <row r="1266">
          <cell r="A1266" t="str">
            <v>SCHMDTUT</v>
          </cell>
          <cell r="B1266" t="str">
            <v>SCHMDT</v>
          </cell>
          <cell r="D1266">
            <v>679353.63</v>
          </cell>
          <cell r="F1266" t="str">
            <v>SCHMDTUT</v>
          </cell>
          <cell r="G1266" t="str">
            <v>SCHMDT</v>
          </cell>
          <cell r="I1266">
            <v>679353.63</v>
          </cell>
        </row>
        <row r="1267">
          <cell r="A1267" t="str">
            <v>SCHMDTWA</v>
          </cell>
          <cell r="B1267" t="str">
            <v>SCHMDT</v>
          </cell>
          <cell r="D1267">
            <v>0.79999999981373549</v>
          </cell>
          <cell r="F1267" t="str">
            <v>SCHMDTWA</v>
          </cell>
          <cell r="G1267" t="str">
            <v>SCHMDT</v>
          </cell>
          <cell r="I1267">
            <v>0.79999999981373549</v>
          </cell>
        </row>
        <row r="1268">
          <cell r="A1268" t="str">
            <v>SCHMDTWYP</v>
          </cell>
          <cell r="B1268" t="str">
            <v>SCHMDT</v>
          </cell>
          <cell r="D1268">
            <v>85700.059999998659</v>
          </cell>
          <cell r="F1268" t="str">
            <v>SCHMDTWYP</v>
          </cell>
          <cell r="G1268" t="str">
            <v>SCHMDT</v>
          </cell>
          <cell r="I1268">
            <v>85700.059999998659</v>
          </cell>
        </row>
        <row r="1269">
          <cell r="A1269" t="str">
            <v>SPSG</v>
          </cell>
          <cell r="B1269" t="str">
            <v>SP</v>
          </cell>
          <cell r="D1269">
            <v>3112950.43</v>
          </cell>
          <cell r="F1269" t="str">
            <v>SPSG</v>
          </cell>
          <cell r="G1269" t="str">
            <v>SP</v>
          </cell>
          <cell r="I1269">
            <v>3112950.43</v>
          </cell>
        </row>
        <row r="1270">
          <cell r="A1270" t="str">
            <v>TPSG</v>
          </cell>
          <cell r="B1270" t="str">
            <v>TP</v>
          </cell>
          <cell r="D1270">
            <v>33221646.190000001</v>
          </cell>
          <cell r="F1270" t="str">
            <v>TPSG</v>
          </cell>
          <cell r="G1270" t="str">
            <v>TP</v>
          </cell>
          <cell r="I1270">
            <v>33221646.190000001</v>
          </cell>
        </row>
        <row r="1271">
          <cell r="A1271" t="str">
            <v>182MSE</v>
          </cell>
          <cell r="B1271" t="str">
            <v>182M</v>
          </cell>
          <cell r="D1271">
            <v>10764260.085237224</v>
          </cell>
          <cell r="F1271" t="str">
            <v>182MSE</v>
          </cell>
          <cell r="G1271" t="str">
            <v>182M</v>
          </cell>
          <cell r="I1271">
            <v>10764260.085237224</v>
          </cell>
        </row>
        <row r="1272">
          <cell r="A1272" t="str">
            <v>555WYP</v>
          </cell>
          <cell r="B1272">
            <v>555</v>
          </cell>
          <cell r="D1272">
            <v>0</v>
          </cell>
          <cell r="F1272" t="str">
            <v>555WYP</v>
          </cell>
          <cell r="G1272">
            <v>555</v>
          </cell>
          <cell r="I127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T363"/>
  <sheetViews>
    <sheetView tabSelected="1" workbookViewId="0">
      <pane ySplit="2" topLeftCell="A3" activePane="bottomLeft" state="frozen"/>
      <selection activeCell="A259" sqref="A259:XFD262"/>
      <selection pane="bottomLeft"/>
    </sheetView>
  </sheetViews>
  <sheetFormatPr defaultColWidth="9.42578125" defaultRowHeight="12" customHeight="1"/>
  <cols>
    <col min="1" max="2" width="2.7109375" style="154" customWidth="1"/>
    <col min="3" max="3" width="34.5703125" style="154" bestFit="1" customWidth="1"/>
    <col min="4" max="5" width="2.7109375" style="154" customWidth="1"/>
    <col min="6" max="6" width="18.140625" style="45" customWidth="1"/>
    <col min="7" max="7" width="15.140625" style="43" bestFit="1" customWidth="1"/>
    <col min="8" max="9" width="14.28515625" style="43" customWidth="1"/>
    <col min="10" max="10" width="14.28515625" style="39" customWidth="1"/>
    <col min="11" max="11" width="15.140625" style="43" bestFit="1" customWidth="1"/>
    <col min="12" max="13" width="15.7109375" style="43" bestFit="1" customWidth="1"/>
    <col min="14" max="14" width="15.140625" style="43" bestFit="1" customWidth="1"/>
    <col min="15" max="15" width="14.28515625" style="43" customWidth="1"/>
    <col min="16" max="16" width="14.28515625" style="39" customWidth="1"/>
    <col min="17" max="17" width="14.28515625" style="43" customWidth="1"/>
    <col min="18" max="18" width="15.140625" style="40" bestFit="1" customWidth="1"/>
    <col min="19" max="19" width="9.42578125" style="40"/>
    <col min="20" max="20" width="9.42578125" style="39"/>
    <col min="21" max="16384" width="9.42578125" style="43"/>
  </cols>
  <sheetData>
    <row r="1" spans="1:20" s="154" customFormat="1" ht="18">
      <c r="A1" s="1" t="s">
        <v>215</v>
      </c>
      <c r="J1" s="153"/>
      <c r="P1" s="153"/>
      <c r="R1" s="155"/>
      <c r="S1" s="155"/>
      <c r="T1" s="153"/>
    </row>
    <row r="2" spans="1:20" s="7" customFormat="1" ht="15.75">
      <c r="B2" s="2"/>
      <c r="C2" s="3"/>
      <c r="D2" s="3"/>
      <c r="E2" s="3"/>
      <c r="F2" s="4" t="s">
        <v>82</v>
      </c>
      <c r="G2" s="5">
        <f>'Net Position Balancing'!E1</f>
        <v>44197</v>
      </c>
      <c r="H2" s="5">
        <f>'Net Position Balancing'!F1</f>
        <v>44228</v>
      </c>
      <c r="I2" s="5">
        <f>'Net Position Balancing'!G1</f>
        <v>44256</v>
      </c>
      <c r="J2" s="5">
        <f>'Net Position Balancing'!H1</f>
        <v>44287</v>
      </c>
      <c r="K2" s="5">
        <f>'Net Position Balancing'!I1</f>
        <v>44317</v>
      </c>
      <c r="L2" s="5">
        <f>'Net Position Balancing'!J1</f>
        <v>44348</v>
      </c>
      <c r="M2" s="5">
        <f>'Net Position Balancing'!K1</f>
        <v>44378</v>
      </c>
      <c r="N2" s="5">
        <f>'Net Position Balancing'!L1</f>
        <v>44409</v>
      </c>
      <c r="O2" s="5">
        <f>'Net Position Balancing'!M1</f>
        <v>44440</v>
      </c>
      <c r="P2" s="5">
        <f>'Net Position Balancing'!N1</f>
        <v>44470</v>
      </c>
      <c r="Q2" s="5">
        <f>'Net Position Balancing'!O1</f>
        <v>44501</v>
      </c>
      <c r="R2" s="5">
        <f>'Net Position Balancing'!P1</f>
        <v>44531</v>
      </c>
      <c r="S2" s="18"/>
      <c r="T2" s="50"/>
    </row>
    <row r="3" spans="1:20" s="8" customFormat="1" ht="12" customHeight="1">
      <c r="B3" s="9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7"/>
      <c r="S3" s="59"/>
    </row>
    <row r="4" spans="1:20" s="154" customFormat="1" ht="12.75">
      <c r="A4" s="153"/>
      <c r="B4" s="153"/>
      <c r="C4" s="153"/>
      <c r="D4" s="153"/>
      <c r="E4" s="153"/>
      <c r="F4" s="11"/>
      <c r="J4" s="153"/>
      <c r="P4" s="153"/>
      <c r="R4" s="155"/>
      <c r="S4" s="155"/>
      <c r="T4" s="153"/>
    </row>
    <row r="5" spans="1:20" s="154" customFormat="1" ht="12.75">
      <c r="A5" s="153"/>
      <c r="B5" s="12"/>
      <c r="C5" s="13"/>
      <c r="D5" s="13"/>
      <c r="E5" s="13"/>
      <c r="F5" s="14"/>
      <c r="J5" s="153"/>
      <c r="P5" s="153"/>
      <c r="R5" s="155"/>
      <c r="S5" s="155"/>
      <c r="T5" s="153"/>
    </row>
    <row r="6" spans="1:20" s="7" customFormat="1" ht="15.75">
      <c r="A6" s="153"/>
      <c r="B6" s="156"/>
      <c r="C6" s="153"/>
      <c r="D6" s="153"/>
      <c r="E6" s="153"/>
      <c r="F6" s="17"/>
      <c r="J6" s="50"/>
      <c r="P6" s="50"/>
      <c r="R6" s="18"/>
      <c r="S6" s="18"/>
      <c r="T6" s="50"/>
    </row>
    <row r="7" spans="1:20" s="154" customFormat="1" ht="12.75">
      <c r="A7" s="170" t="s">
        <v>0</v>
      </c>
      <c r="B7" s="153"/>
      <c r="C7" s="153"/>
      <c r="D7" s="153"/>
      <c r="E7" s="153"/>
      <c r="F7" s="19"/>
      <c r="J7" s="153"/>
      <c r="P7" s="153"/>
      <c r="R7" s="155"/>
      <c r="S7" s="155"/>
      <c r="T7" s="153"/>
    </row>
    <row r="8" spans="1:20" s="154" customFormat="1" ht="12.75">
      <c r="A8" s="170"/>
      <c r="B8" s="153" t="s">
        <v>1</v>
      </c>
      <c r="C8" s="153"/>
      <c r="D8" s="153"/>
      <c r="E8" s="153"/>
      <c r="F8" s="19"/>
      <c r="J8" s="153"/>
      <c r="P8" s="153"/>
      <c r="R8" s="155"/>
      <c r="S8" s="155"/>
      <c r="T8" s="153"/>
    </row>
    <row r="9" spans="1:20" s="154" customFormat="1" ht="12.75">
      <c r="A9" s="153"/>
      <c r="B9" s="153"/>
      <c r="C9" s="165" t="s">
        <v>2</v>
      </c>
      <c r="D9" s="165"/>
      <c r="E9" s="165"/>
      <c r="F9" s="180">
        <f t="shared" ref="F9:F10" si="0">SUM(G9:R9)</f>
        <v>0</v>
      </c>
      <c r="G9" s="181">
        <f>'WIJAM NPC Before Balancing'!G9</f>
        <v>0</v>
      </c>
      <c r="H9" s="181">
        <f>'WIJAM NPC Before Balancing'!H9</f>
        <v>0</v>
      </c>
      <c r="I9" s="181">
        <f>'WIJAM NPC Before Balancing'!I9</f>
        <v>0</v>
      </c>
      <c r="J9" s="181">
        <f>'WIJAM NPC Before Balancing'!J9</f>
        <v>0</v>
      </c>
      <c r="K9" s="181">
        <f>'WIJAM NPC Before Balancing'!K9</f>
        <v>0</v>
      </c>
      <c r="L9" s="181">
        <f>'WIJAM NPC Before Balancing'!L9</f>
        <v>0</v>
      </c>
      <c r="M9" s="181">
        <f>'WIJAM NPC Before Balancing'!M9</f>
        <v>0</v>
      </c>
      <c r="N9" s="181">
        <f>'WIJAM NPC Before Balancing'!N9</f>
        <v>0</v>
      </c>
      <c r="O9" s="181">
        <f>'WIJAM NPC Before Balancing'!O9</f>
        <v>0</v>
      </c>
      <c r="P9" s="181">
        <f>'WIJAM NPC Before Balancing'!P9</f>
        <v>0</v>
      </c>
      <c r="Q9" s="181">
        <f>'WIJAM NPC Before Balancing'!Q9</f>
        <v>0</v>
      </c>
      <c r="R9" s="181">
        <f>'WIJAM NPC Before Balancing'!R9</f>
        <v>0</v>
      </c>
      <c r="S9" s="155"/>
      <c r="T9" s="171"/>
    </row>
    <row r="10" spans="1:20" s="154" customFormat="1" ht="12.75">
      <c r="A10" s="153"/>
      <c r="B10" s="153"/>
      <c r="C10" s="165" t="s">
        <v>3</v>
      </c>
      <c r="D10" s="165"/>
      <c r="E10" s="165"/>
      <c r="F10" s="178">
        <f t="shared" si="0"/>
        <v>0</v>
      </c>
      <c r="G10" s="179">
        <f>'WIJAM NPC Before Balancing'!G10</f>
        <v>0</v>
      </c>
      <c r="H10" s="179">
        <f>'WIJAM NPC Before Balancing'!H10</f>
        <v>0</v>
      </c>
      <c r="I10" s="179">
        <f>'WIJAM NPC Before Balancing'!I10</f>
        <v>0</v>
      </c>
      <c r="J10" s="179">
        <f>'WIJAM NPC Before Balancing'!J10</f>
        <v>0</v>
      </c>
      <c r="K10" s="179">
        <f>'WIJAM NPC Before Balancing'!K10</f>
        <v>0</v>
      </c>
      <c r="L10" s="179">
        <f>'WIJAM NPC Before Balancing'!L10</f>
        <v>0</v>
      </c>
      <c r="M10" s="179">
        <f>'WIJAM NPC Before Balancing'!M10</f>
        <v>0</v>
      </c>
      <c r="N10" s="179">
        <f>'WIJAM NPC Before Balancing'!N10</f>
        <v>0</v>
      </c>
      <c r="O10" s="179">
        <f>'WIJAM NPC Before Balancing'!O10</f>
        <v>0</v>
      </c>
      <c r="P10" s="179">
        <f>'WIJAM NPC Before Balancing'!P10</f>
        <v>0</v>
      </c>
      <c r="Q10" s="179">
        <f>'WIJAM NPC Before Balancing'!Q10</f>
        <v>0</v>
      </c>
      <c r="R10" s="179">
        <f>'WIJAM NPC Before Balancing'!R10</f>
        <v>0</v>
      </c>
      <c r="S10" s="155"/>
      <c r="T10" s="171"/>
    </row>
    <row r="11" spans="1:20" s="154" customFormat="1" ht="12.75">
      <c r="A11" s="153"/>
      <c r="B11" s="153"/>
      <c r="C11" s="165"/>
      <c r="D11" s="165"/>
      <c r="E11" s="165"/>
      <c r="F11" s="215" t="s">
        <v>88</v>
      </c>
      <c r="G11" s="215" t="s">
        <v>88</v>
      </c>
      <c r="H11" s="215" t="s">
        <v>88</v>
      </c>
      <c r="I11" s="215" t="s">
        <v>88</v>
      </c>
      <c r="J11" s="215" t="s">
        <v>88</v>
      </c>
      <c r="K11" s="215" t="s">
        <v>88</v>
      </c>
      <c r="L11" s="215" t="s">
        <v>88</v>
      </c>
      <c r="M11" s="215" t="s">
        <v>88</v>
      </c>
      <c r="N11" s="215" t="s">
        <v>88</v>
      </c>
      <c r="O11" s="215" t="s">
        <v>88</v>
      </c>
      <c r="P11" s="215" t="s">
        <v>88</v>
      </c>
      <c r="Q11" s="215" t="s">
        <v>88</v>
      </c>
      <c r="R11" s="215" t="s">
        <v>88</v>
      </c>
      <c r="S11" s="155"/>
      <c r="T11" s="171"/>
    </row>
    <row r="12" spans="1:20" s="154" customFormat="1" ht="12.75">
      <c r="A12" s="153"/>
      <c r="B12" s="165" t="s">
        <v>4</v>
      </c>
      <c r="C12" s="153"/>
      <c r="D12" s="153"/>
      <c r="E12" s="153"/>
      <c r="F12" s="180">
        <f>SUM(G12:R12)</f>
        <v>0</v>
      </c>
      <c r="G12" s="181">
        <f t="shared" ref="G12:R12" si="1">SUM(G9:G10)</f>
        <v>0</v>
      </c>
      <c r="H12" s="181">
        <f t="shared" si="1"/>
        <v>0</v>
      </c>
      <c r="I12" s="181">
        <f t="shared" si="1"/>
        <v>0</v>
      </c>
      <c r="J12" s="181">
        <f t="shared" si="1"/>
        <v>0</v>
      </c>
      <c r="K12" s="181">
        <f t="shared" si="1"/>
        <v>0</v>
      </c>
      <c r="L12" s="181">
        <f t="shared" si="1"/>
        <v>0</v>
      </c>
      <c r="M12" s="181">
        <f t="shared" si="1"/>
        <v>0</v>
      </c>
      <c r="N12" s="181">
        <f t="shared" si="1"/>
        <v>0</v>
      </c>
      <c r="O12" s="181">
        <f t="shared" si="1"/>
        <v>0</v>
      </c>
      <c r="P12" s="181">
        <f t="shared" si="1"/>
        <v>0</v>
      </c>
      <c r="Q12" s="181">
        <f t="shared" si="1"/>
        <v>0</v>
      </c>
      <c r="R12" s="181">
        <f t="shared" si="1"/>
        <v>0</v>
      </c>
      <c r="S12" s="155"/>
      <c r="T12" s="171"/>
    </row>
    <row r="13" spans="1:20" s="154" customFormat="1" ht="12.75">
      <c r="A13" s="153"/>
      <c r="B13" s="165"/>
      <c r="C13" s="153"/>
      <c r="D13" s="153"/>
      <c r="E13" s="153"/>
      <c r="F13" s="182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55"/>
      <c r="T13" s="171"/>
    </row>
    <row r="14" spans="1:20" s="154" customFormat="1" ht="12.75">
      <c r="A14" s="153"/>
      <c r="B14" s="165" t="s">
        <v>80</v>
      </c>
      <c r="C14" s="153"/>
      <c r="D14" s="153"/>
      <c r="E14" s="153"/>
      <c r="F14" s="182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55"/>
      <c r="T14" s="171"/>
    </row>
    <row r="15" spans="1:20" s="250" customFormat="1" ht="12.75">
      <c r="B15" s="236"/>
      <c r="C15" s="250" t="s">
        <v>80</v>
      </c>
      <c r="F15" s="180">
        <f t="shared" ref="F15:F16" ca="1" si="2">SUM(G15:R15)</f>
        <v>0</v>
      </c>
      <c r="G15" s="181">
        <f ca="1">'WIJAM NPC Before Balancing'!G15-'Net Position Balancing'!E23</f>
        <v>0</v>
      </c>
      <c r="H15" s="181">
        <f ca="1">'WIJAM NPC Before Balancing'!H15-'Net Position Balancing'!F23</f>
        <v>0</v>
      </c>
      <c r="I15" s="181">
        <f ca="1">'WIJAM NPC Before Balancing'!I15-'Net Position Balancing'!G23</f>
        <v>0</v>
      </c>
      <c r="J15" s="181">
        <f ca="1">'WIJAM NPC Before Balancing'!J15-'Net Position Balancing'!H23</f>
        <v>0</v>
      </c>
      <c r="K15" s="181">
        <f ca="1">'WIJAM NPC Before Balancing'!K15-'Net Position Balancing'!I23</f>
        <v>0</v>
      </c>
      <c r="L15" s="181">
        <f ca="1">'WIJAM NPC Before Balancing'!L15-'Net Position Balancing'!J23</f>
        <v>0</v>
      </c>
      <c r="M15" s="181">
        <f ca="1">'WIJAM NPC Before Balancing'!M15-'Net Position Balancing'!K23</f>
        <v>0</v>
      </c>
      <c r="N15" s="181">
        <f ca="1">'WIJAM NPC Before Balancing'!N15-'Net Position Balancing'!L23</f>
        <v>0</v>
      </c>
      <c r="O15" s="181">
        <f ca="1">'WIJAM NPC Before Balancing'!O15-'Net Position Balancing'!M23</f>
        <v>0</v>
      </c>
      <c r="P15" s="181">
        <f ca="1">'WIJAM NPC Before Balancing'!P15-'Net Position Balancing'!N23</f>
        <v>0</v>
      </c>
      <c r="Q15" s="181">
        <f ca="1">'WIJAM NPC Before Balancing'!Q15-'Net Position Balancing'!O23</f>
        <v>0</v>
      </c>
      <c r="R15" s="181">
        <f ca="1">'WIJAM NPC Before Balancing'!R15-'Net Position Balancing'!P23</f>
        <v>0</v>
      </c>
      <c r="S15" s="52"/>
      <c r="T15" s="171"/>
    </row>
    <row r="16" spans="1:20" s="154" customFormat="1" ht="12.75">
      <c r="A16" s="153"/>
      <c r="B16" s="165"/>
      <c r="C16" s="153" t="s">
        <v>123</v>
      </c>
      <c r="D16" s="153"/>
      <c r="E16" s="153"/>
      <c r="F16" s="178">
        <f t="shared" si="2"/>
        <v>745270.9132478626</v>
      </c>
      <c r="G16" s="179">
        <f>'WIJAM NPC Before Balancing'!G16</f>
        <v>-6724.8772602539902</v>
      </c>
      <c r="H16" s="179">
        <f>'WIJAM NPC Before Balancing'!H16</f>
        <v>66709.577348749561</v>
      </c>
      <c r="I16" s="179">
        <f>'WIJAM NPC Before Balancing'!I16</f>
        <v>-12330.610406531174</v>
      </c>
      <c r="J16" s="179">
        <f>'WIJAM NPC Before Balancing'!J16</f>
        <v>33085.063610500118</v>
      </c>
      <c r="K16" s="179">
        <f>'WIJAM NPC Before Balancing'!K16</f>
        <v>36864.328683252868</v>
      </c>
      <c r="L16" s="179">
        <f>'WIJAM NPC Before Balancing'!L16</f>
        <v>68491.235557411972</v>
      </c>
      <c r="M16" s="179">
        <f>'WIJAM NPC Before Balancing'!M16</f>
        <v>176477.74288043537</v>
      </c>
      <c r="N16" s="179">
        <f>'WIJAM NPC Before Balancing'!N16</f>
        <v>95129.343932799398</v>
      </c>
      <c r="O16" s="179">
        <f>'WIJAM NPC Before Balancing'!O16</f>
        <v>109168.48906904433</v>
      </c>
      <c r="P16" s="179">
        <f>'WIJAM NPC Before Balancing'!P16</f>
        <v>67836.273484425808</v>
      </c>
      <c r="Q16" s="179">
        <f>'WIJAM NPC Before Balancing'!Q16</f>
        <v>49398.989356018508</v>
      </c>
      <c r="R16" s="179">
        <f>'WIJAM NPC Before Balancing'!R16</f>
        <v>61165.356992009802</v>
      </c>
      <c r="S16" s="155"/>
      <c r="T16" s="171"/>
    </row>
    <row r="17" spans="1:20" s="154" customFormat="1" ht="12.75">
      <c r="A17" s="153"/>
      <c r="B17" s="165"/>
      <c r="C17" s="153"/>
      <c r="D17" s="153"/>
      <c r="E17" s="153"/>
      <c r="F17" s="215" t="s">
        <v>88</v>
      </c>
      <c r="G17" s="215" t="s">
        <v>88</v>
      </c>
      <c r="H17" s="215" t="s">
        <v>88</v>
      </c>
      <c r="I17" s="215" t="s">
        <v>88</v>
      </c>
      <c r="J17" s="215" t="s">
        <v>88</v>
      </c>
      <c r="K17" s="215" t="s">
        <v>88</v>
      </c>
      <c r="L17" s="215" t="s">
        <v>88</v>
      </c>
      <c r="M17" s="215" t="s">
        <v>88</v>
      </c>
      <c r="N17" s="215" t="s">
        <v>88</v>
      </c>
      <c r="O17" s="215" t="s">
        <v>88</v>
      </c>
      <c r="P17" s="215" t="s">
        <v>88</v>
      </c>
      <c r="Q17" s="215" t="s">
        <v>88</v>
      </c>
      <c r="R17" s="215" t="s">
        <v>88</v>
      </c>
      <c r="S17" s="155"/>
      <c r="T17" s="171"/>
    </row>
    <row r="18" spans="1:20" s="154" customFormat="1" ht="12.75">
      <c r="A18" s="153"/>
      <c r="B18" s="153" t="s">
        <v>5</v>
      </c>
      <c r="C18" s="153"/>
      <c r="D18" s="153"/>
      <c r="E18" s="153"/>
      <c r="F18" s="180">
        <f ca="1">SUM(G18:R18)</f>
        <v>745270.9132478626</v>
      </c>
      <c r="G18" s="181">
        <f t="shared" ref="G18:R18" ca="1" si="3">SUM(G15:G16)</f>
        <v>-6724.8772602539902</v>
      </c>
      <c r="H18" s="181">
        <f t="shared" ca="1" si="3"/>
        <v>66709.577348749561</v>
      </c>
      <c r="I18" s="181">
        <f t="shared" ca="1" si="3"/>
        <v>-12330.610406531174</v>
      </c>
      <c r="J18" s="181">
        <f t="shared" ca="1" si="3"/>
        <v>33085.063610500118</v>
      </c>
      <c r="K18" s="181">
        <f t="shared" ca="1" si="3"/>
        <v>36864.328683252868</v>
      </c>
      <c r="L18" s="181">
        <f t="shared" ca="1" si="3"/>
        <v>68491.235557411972</v>
      </c>
      <c r="M18" s="181">
        <f t="shared" ca="1" si="3"/>
        <v>176477.74288043537</v>
      </c>
      <c r="N18" s="181">
        <f t="shared" ca="1" si="3"/>
        <v>95129.343932799398</v>
      </c>
      <c r="O18" s="181">
        <f t="shared" ca="1" si="3"/>
        <v>109168.48906904433</v>
      </c>
      <c r="P18" s="181">
        <f t="shared" ca="1" si="3"/>
        <v>67836.273484425808</v>
      </c>
      <c r="Q18" s="181">
        <f t="shared" ca="1" si="3"/>
        <v>49398.989356018508</v>
      </c>
      <c r="R18" s="181">
        <f t="shared" ca="1" si="3"/>
        <v>61165.356992009802</v>
      </c>
      <c r="S18" s="155"/>
      <c r="T18" s="171"/>
    </row>
    <row r="19" spans="1:20" s="154" customFormat="1" ht="12.75">
      <c r="A19" s="250"/>
      <c r="B19" s="250"/>
      <c r="C19" s="250"/>
      <c r="D19" s="250"/>
      <c r="E19" s="250"/>
      <c r="F19" s="180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55"/>
      <c r="T19" s="171"/>
    </row>
    <row r="20" spans="1:20" s="154" customFormat="1" ht="12.75">
      <c r="A20" s="153"/>
      <c r="B20" s="153"/>
      <c r="C20" s="153"/>
      <c r="D20" s="153"/>
      <c r="E20" s="153"/>
      <c r="F20" s="215" t="s">
        <v>88</v>
      </c>
      <c r="G20" s="215" t="s">
        <v>88</v>
      </c>
      <c r="H20" s="215" t="s">
        <v>88</v>
      </c>
      <c r="I20" s="215" t="s">
        <v>88</v>
      </c>
      <c r="J20" s="215" t="s">
        <v>88</v>
      </c>
      <c r="K20" s="215" t="s">
        <v>88</v>
      </c>
      <c r="L20" s="215" t="s">
        <v>88</v>
      </c>
      <c r="M20" s="215" t="s">
        <v>88</v>
      </c>
      <c r="N20" s="215" t="s">
        <v>88</v>
      </c>
      <c r="O20" s="215" t="s">
        <v>88</v>
      </c>
      <c r="P20" s="215" t="s">
        <v>88</v>
      </c>
      <c r="Q20" s="215" t="s">
        <v>88</v>
      </c>
      <c r="R20" s="215" t="s">
        <v>88</v>
      </c>
      <c r="S20" s="155"/>
      <c r="T20" s="171"/>
    </row>
    <row r="21" spans="1:20" s="154" customFormat="1" ht="12.75">
      <c r="A21" s="166" t="s">
        <v>6</v>
      </c>
      <c r="B21" s="153"/>
      <c r="C21" s="170"/>
      <c r="D21" s="170"/>
      <c r="E21" s="170"/>
      <c r="F21" s="217">
        <f ca="1">SUM(G21:R21)</f>
        <v>745270.9132478626</v>
      </c>
      <c r="G21" s="217">
        <f t="shared" ref="G21:R21" ca="1" si="4">SUM(G12,G18)</f>
        <v>-6724.8772602539902</v>
      </c>
      <c r="H21" s="217">
        <f t="shared" ca="1" si="4"/>
        <v>66709.577348749561</v>
      </c>
      <c r="I21" s="217">
        <f t="shared" ca="1" si="4"/>
        <v>-12330.610406531174</v>
      </c>
      <c r="J21" s="217">
        <f t="shared" ca="1" si="4"/>
        <v>33085.063610500118</v>
      </c>
      <c r="K21" s="217">
        <f t="shared" ca="1" si="4"/>
        <v>36864.328683252868</v>
      </c>
      <c r="L21" s="217">
        <f t="shared" ca="1" si="4"/>
        <v>68491.235557411972</v>
      </c>
      <c r="M21" s="217">
        <f t="shared" ca="1" si="4"/>
        <v>176477.74288043537</v>
      </c>
      <c r="N21" s="217">
        <f t="shared" ca="1" si="4"/>
        <v>95129.343932799398</v>
      </c>
      <c r="O21" s="217">
        <f t="shared" ca="1" si="4"/>
        <v>109168.48906904433</v>
      </c>
      <c r="P21" s="217">
        <f t="shared" ca="1" si="4"/>
        <v>67836.273484425808</v>
      </c>
      <c r="Q21" s="217">
        <f t="shared" ca="1" si="4"/>
        <v>49398.989356018508</v>
      </c>
      <c r="R21" s="217">
        <f t="shared" ca="1" si="4"/>
        <v>61165.356992009802</v>
      </c>
      <c r="S21" s="155"/>
      <c r="T21" s="171"/>
    </row>
    <row r="22" spans="1:20" s="154" customFormat="1" ht="12.75">
      <c r="A22" s="153"/>
      <c r="B22" s="153"/>
      <c r="C22" s="153"/>
      <c r="D22" s="153"/>
      <c r="E22" s="153"/>
      <c r="F22" s="183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55"/>
      <c r="T22" s="171"/>
    </row>
    <row r="23" spans="1:20" s="154" customFormat="1" ht="12.75">
      <c r="A23" s="170" t="s">
        <v>143</v>
      </c>
      <c r="B23" s="153"/>
      <c r="C23" s="153"/>
      <c r="D23" s="153"/>
      <c r="E23" s="153"/>
      <c r="F23" s="183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55"/>
      <c r="T23" s="171"/>
    </row>
    <row r="24" spans="1:20" s="154" customFormat="1" ht="12.75">
      <c r="A24" s="153"/>
      <c r="B24" s="153" t="s">
        <v>7</v>
      </c>
      <c r="C24" s="153"/>
      <c r="D24" s="153"/>
      <c r="E24" s="153"/>
      <c r="F24" s="183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55"/>
      <c r="T24" s="171"/>
    </row>
    <row r="25" spans="1:20" s="154" customFormat="1" ht="12.75">
      <c r="A25" s="153"/>
      <c r="B25" s="153"/>
      <c r="C25" s="167" t="s">
        <v>164</v>
      </c>
      <c r="D25" s="167"/>
      <c r="E25" s="167"/>
      <c r="F25" s="180">
        <f t="shared" ref="F25:F51" si="5">SUM(G25:R25)</f>
        <v>0</v>
      </c>
      <c r="G25" s="181">
        <f>'WIJAM NPC Before Balancing'!G25</f>
        <v>0</v>
      </c>
      <c r="H25" s="181">
        <f>'WIJAM NPC Before Balancing'!H25</f>
        <v>0</v>
      </c>
      <c r="I25" s="181">
        <f>'WIJAM NPC Before Balancing'!I25</f>
        <v>0</v>
      </c>
      <c r="J25" s="181">
        <f>'WIJAM NPC Before Balancing'!J25</f>
        <v>0</v>
      </c>
      <c r="K25" s="181">
        <f>'WIJAM NPC Before Balancing'!K25</f>
        <v>0</v>
      </c>
      <c r="L25" s="181">
        <f>'WIJAM NPC Before Balancing'!L25</f>
        <v>0</v>
      </c>
      <c r="M25" s="181">
        <f>'WIJAM NPC Before Balancing'!M25</f>
        <v>0</v>
      </c>
      <c r="N25" s="181">
        <f>'WIJAM NPC Before Balancing'!N25</f>
        <v>0</v>
      </c>
      <c r="O25" s="181">
        <f>'WIJAM NPC Before Balancing'!O25</f>
        <v>0</v>
      </c>
      <c r="P25" s="181">
        <f>'WIJAM NPC Before Balancing'!P25</f>
        <v>0</v>
      </c>
      <c r="Q25" s="181">
        <f>'WIJAM NPC Before Balancing'!Q25</f>
        <v>0</v>
      </c>
      <c r="R25" s="181">
        <f>'WIJAM NPC Before Balancing'!R25</f>
        <v>0</v>
      </c>
      <c r="S25" s="155"/>
      <c r="T25" s="171"/>
    </row>
    <row r="26" spans="1:20" s="154" customFormat="1" ht="12.75">
      <c r="A26" s="153"/>
      <c r="B26" s="153"/>
      <c r="C26" s="167" t="s">
        <v>155</v>
      </c>
      <c r="D26" s="167"/>
      <c r="E26" s="167"/>
      <c r="F26" s="178">
        <f t="shared" ref="F26" si="6">SUM(G26:R26)</f>
        <v>946950.17579161748</v>
      </c>
      <c r="G26" s="179">
        <f>'WIJAM NPC Before Balancing'!G26</f>
        <v>114946.90478646316</v>
      </c>
      <c r="H26" s="179">
        <f>'WIJAM NPC Before Balancing'!H26</f>
        <v>74040.684869497461</v>
      </c>
      <c r="I26" s="179">
        <f>'WIJAM NPC Before Balancing'!I26</f>
        <v>76974.557249450751</v>
      </c>
      <c r="J26" s="179">
        <f>'WIJAM NPC Before Balancing'!J26</f>
        <v>72317.052342831899</v>
      </c>
      <c r="K26" s="179">
        <f>'WIJAM NPC Before Balancing'!K26</f>
        <v>70630.887700887848</v>
      </c>
      <c r="L26" s="179">
        <f>'WIJAM NPC Before Balancing'!L26</f>
        <v>58924.654508717198</v>
      </c>
      <c r="M26" s="179">
        <f>'WIJAM NPC Before Balancing'!M26</f>
        <v>50579.080617382861</v>
      </c>
      <c r="N26" s="179">
        <f>'WIJAM NPC Before Balancing'!N26</f>
        <v>58684.057409484201</v>
      </c>
      <c r="O26" s="179">
        <f>'WIJAM NPC Before Balancing'!O26</f>
        <v>61713.267386089763</v>
      </c>
      <c r="P26" s="179">
        <f>'WIJAM NPC Before Balancing'!P26</f>
        <v>85533.002309960677</v>
      </c>
      <c r="Q26" s="179">
        <f>'WIJAM NPC Before Balancing'!Q26</f>
        <v>107295.13411504366</v>
      </c>
      <c r="R26" s="179">
        <f>'WIJAM NPC Before Balancing'!R26</f>
        <v>115310.89249580799</v>
      </c>
      <c r="S26" s="155"/>
      <c r="T26" s="171"/>
    </row>
    <row r="27" spans="1:20" s="154" customFormat="1" ht="12.75">
      <c r="A27" s="153"/>
      <c r="B27" s="153"/>
      <c r="C27" s="167" t="s">
        <v>158</v>
      </c>
      <c r="D27" s="167"/>
      <c r="E27" s="167"/>
      <c r="F27" s="178">
        <f t="shared" ref="F27" si="7">SUM(G27:R27)</f>
        <v>749240.28030741878</v>
      </c>
      <c r="G27" s="179">
        <f>'WIJAM NPC Before Balancing'!G27</f>
        <v>91367.451903548164</v>
      </c>
      <c r="H27" s="179">
        <f>'WIJAM NPC Before Balancing'!H27</f>
        <v>60979.284214910542</v>
      </c>
      <c r="I27" s="179">
        <f>'WIJAM NPC Before Balancing'!I27</f>
        <v>61931.379906449816</v>
      </c>
      <c r="J27" s="179">
        <f>'WIJAM NPC Before Balancing'!J27</f>
        <v>60160.8662271508</v>
      </c>
      <c r="K27" s="179">
        <f>'WIJAM NPC Before Balancing'!K27</f>
        <v>55000.873832250851</v>
      </c>
      <c r="L27" s="179">
        <f>'WIJAM NPC Before Balancing'!L27</f>
        <v>43792.147321553537</v>
      </c>
      <c r="M27" s="179">
        <f>'WIJAM NPC Before Balancing'!M27</f>
        <v>32675.713645838438</v>
      </c>
      <c r="N27" s="179">
        <f>'WIJAM NPC Before Balancing'!N27</f>
        <v>44942.070750794395</v>
      </c>
      <c r="O27" s="179">
        <f>'WIJAM NPC Before Balancing'!O27</f>
        <v>48724.378235729921</v>
      </c>
      <c r="P27" s="179">
        <f>'WIJAM NPC Before Balancing'!P27</f>
        <v>70511.025262474228</v>
      </c>
      <c r="Q27" s="179">
        <f>'WIJAM NPC Before Balancing'!Q27</f>
        <v>82937.231553431906</v>
      </c>
      <c r="R27" s="179">
        <f>'WIJAM NPC Before Balancing'!R27</f>
        <v>96217.857453286211</v>
      </c>
      <c r="S27" s="155"/>
      <c r="T27" s="171"/>
    </row>
    <row r="28" spans="1:20" s="154" customFormat="1" ht="12.75">
      <c r="A28" s="153"/>
      <c r="B28" s="153"/>
      <c r="C28" s="167" t="s">
        <v>90</v>
      </c>
      <c r="D28" s="167"/>
      <c r="E28" s="167"/>
      <c r="F28" s="178">
        <f t="shared" si="5"/>
        <v>420513.78590812715</v>
      </c>
      <c r="G28" s="179">
        <f>'WIJAM NPC Before Balancing'!G28</f>
        <v>35384.110922183216</v>
      </c>
      <c r="H28" s="179">
        <f>'WIJAM NPC Before Balancing'!H28</f>
        <v>43903.555295361533</v>
      </c>
      <c r="I28" s="179">
        <f>'WIJAM NPC Before Balancing'!I28</f>
        <v>42850.466991682777</v>
      </c>
      <c r="J28" s="179">
        <f>'WIJAM NPC Before Balancing'!J28</f>
        <v>25674.207224797326</v>
      </c>
      <c r="K28" s="179">
        <f>'WIJAM NPC Before Balancing'!K28</f>
        <v>34229.791107213423</v>
      </c>
      <c r="L28" s="179">
        <f>'WIJAM NPC Before Balancing'!L28</f>
        <v>28525.901503309928</v>
      </c>
      <c r="M28" s="179">
        <f>'WIJAM NPC Before Balancing'!M28</f>
        <v>31900.079449760182</v>
      </c>
      <c r="N28" s="179">
        <f>'WIJAM NPC Before Balancing'!N28</f>
        <v>34358.672389436389</v>
      </c>
      <c r="O28" s="179">
        <f>'WIJAM NPC Before Balancing'!O28</f>
        <v>29502.754522362091</v>
      </c>
      <c r="P28" s="179">
        <f>'WIJAM NPC Before Balancing'!P28</f>
        <v>31956.886140633942</v>
      </c>
      <c r="Q28" s="179">
        <f>'WIJAM NPC Before Balancing'!Q28</f>
        <v>39180.595227912025</v>
      </c>
      <c r="R28" s="179">
        <f>'WIJAM NPC Before Balancing'!R28</f>
        <v>43046.76513347432</v>
      </c>
      <c r="S28" s="155"/>
      <c r="T28" s="171"/>
    </row>
    <row r="29" spans="1:20" s="154" customFormat="1" ht="12.75">
      <c r="A29" s="153"/>
      <c r="B29" s="153"/>
      <c r="C29" s="167" t="s">
        <v>154</v>
      </c>
      <c r="D29" s="167"/>
      <c r="E29" s="167"/>
      <c r="F29" s="178">
        <f t="shared" si="5"/>
        <v>308106.06324292038</v>
      </c>
      <c r="G29" s="179">
        <f>'WIJAM NPC Before Balancing'!G29</f>
        <v>15306.344800332428</v>
      </c>
      <c r="H29" s="179">
        <f>'WIJAM NPC Before Balancing'!H29</f>
        <v>19459.007699179696</v>
      </c>
      <c r="I29" s="179">
        <f>'WIJAM NPC Before Balancing'!I29</f>
        <v>22360.119630042434</v>
      </c>
      <c r="J29" s="179">
        <f>'WIJAM NPC Before Balancing'!J29</f>
        <v>31941.018587254544</v>
      </c>
      <c r="K29" s="179">
        <f>'WIJAM NPC Before Balancing'!K29</f>
        <v>38448.744512246842</v>
      </c>
      <c r="L29" s="179">
        <f>'WIJAM NPC Before Balancing'!L29</f>
        <v>35548.999437268096</v>
      </c>
      <c r="M29" s="179">
        <f>'WIJAM NPC Before Balancing'!M29</f>
        <v>28562.86994450316</v>
      </c>
      <c r="N29" s="179">
        <f>'WIJAM NPC Before Balancing'!N29</f>
        <v>31758.453939978364</v>
      </c>
      <c r="O29" s="179">
        <f>'WIJAM NPC Before Balancing'!O29</f>
        <v>29959.536915242468</v>
      </c>
      <c r="P29" s="179">
        <f>'WIJAM NPC Before Balancing'!P29</f>
        <v>22452.638537376159</v>
      </c>
      <c r="Q29" s="179">
        <f>'WIJAM NPC Before Balancing'!Q29</f>
        <v>19022.101234705086</v>
      </c>
      <c r="R29" s="179">
        <f>'WIJAM NPC Before Balancing'!R29</f>
        <v>13286.228004791157</v>
      </c>
      <c r="S29" s="155"/>
      <c r="T29" s="171"/>
    </row>
    <row r="30" spans="1:20" s="154" customFormat="1" ht="12.75">
      <c r="A30" s="153"/>
      <c r="B30" s="153"/>
      <c r="C30" s="167" t="s">
        <v>165</v>
      </c>
      <c r="D30" s="167"/>
      <c r="E30" s="167"/>
      <c r="F30" s="178">
        <f t="shared" ref="F30" si="8">SUM(G30:R30)</f>
        <v>0</v>
      </c>
      <c r="G30" s="179">
        <f>'WIJAM NPC Before Balancing'!G30</f>
        <v>0</v>
      </c>
      <c r="H30" s="179">
        <f>'WIJAM NPC Before Balancing'!H30</f>
        <v>0</v>
      </c>
      <c r="I30" s="179">
        <f>'WIJAM NPC Before Balancing'!I30</f>
        <v>0</v>
      </c>
      <c r="J30" s="179">
        <f>'WIJAM NPC Before Balancing'!J30</f>
        <v>0</v>
      </c>
      <c r="K30" s="179">
        <f>'WIJAM NPC Before Balancing'!K30</f>
        <v>0</v>
      </c>
      <c r="L30" s="179">
        <f>'WIJAM NPC Before Balancing'!L30</f>
        <v>0</v>
      </c>
      <c r="M30" s="179">
        <f>'WIJAM NPC Before Balancing'!M30</f>
        <v>0</v>
      </c>
      <c r="N30" s="179">
        <f>'WIJAM NPC Before Balancing'!N30</f>
        <v>0</v>
      </c>
      <c r="O30" s="179">
        <f>'WIJAM NPC Before Balancing'!O30</f>
        <v>0</v>
      </c>
      <c r="P30" s="179">
        <f>'WIJAM NPC Before Balancing'!P30</f>
        <v>0</v>
      </c>
      <c r="Q30" s="179">
        <f>'WIJAM NPC Before Balancing'!Q30</f>
        <v>0</v>
      </c>
      <c r="R30" s="179">
        <f>'WIJAM NPC Before Balancing'!R30</f>
        <v>0</v>
      </c>
      <c r="S30" s="155"/>
      <c r="T30" s="171"/>
    </row>
    <row r="31" spans="1:20" s="154" customFormat="1" ht="12.75">
      <c r="A31" s="153"/>
      <c r="B31" s="153"/>
      <c r="C31" s="167" t="s">
        <v>8</v>
      </c>
      <c r="D31" s="167"/>
      <c r="E31" s="167"/>
      <c r="F31" s="178">
        <f t="shared" si="5"/>
        <v>0</v>
      </c>
      <c r="G31" s="179">
        <f>'WIJAM NPC Before Balancing'!G31</f>
        <v>0</v>
      </c>
      <c r="H31" s="179">
        <f>'WIJAM NPC Before Balancing'!H31</f>
        <v>0</v>
      </c>
      <c r="I31" s="179">
        <f>'WIJAM NPC Before Balancing'!I31</f>
        <v>0</v>
      </c>
      <c r="J31" s="179">
        <f>'WIJAM NPC Before Balancing'!J31</f>
        <v>0</v>
      </c>
      <c r="K31" s="179">
        <f>'WIJAM NPC Before Balancing'!K31</f>
        <v>0</v>
      </c>
      <c r="L31" s="179">
        <f>'WIJAM NPC Before Balancing'!L31</f>
        <v>0</v>
      </c>
      <c r="M31" s="179">
        <f>'WIJAM NPC Before Balancing'!M31</f>
        <v>0</v>
      </c>
      <c r="N31" s="179">
        <f>'WIJAM NPC Before Balancing'!N31</f>
        <v>0</v>
      </c>
      <c r="O31" s="179">
        <f>'WIJAM NPC Before Balancing'!O31</f>
        <v>0</v>
      </c>
      <c r="P31" s="179">
        <f>'WIJAM NPC Before Balancing'!P31</f>
        <v>0</v>
      </c>
      <c r="Q31" s="179">
        <f>'WIJAM NPC Before Balancing'!Q31</f>
        <v>0</v>
      </c>
      <c r="R31" s="179">
        <f>'WIJAM NPC Before Balancing'!R31</f>
        <v>0</v>
      </c>
      <c r="S31" s="155"/>
      <c r="T31" s="171"/>
    </row>
    <row r="32" spans="1:20" s="154" customFormat="1" ht="12.75">
      <c r="A32" s="153"/>
      <c r="B32" s="153"/>
      <c r="C32" s="153" t="s">
        <v>120</v>
      </c>
      <c r="D32" s="153"/>
      <c r="E32" s="153"/>
      <c r="F32" s="178">
        <f t="shared" si="5"/>
        <v>0</v>
      </c>
      <c r="G32" s="179">
        <f>'WIJAM NPC Before Balancing'!G32</f>
        <v>0</v>
      </c>
      <c r="H32" s="179">
        <f>'WIJAM NPC Before Balancing'!H32</f>
        <v>0</v>
      </c>
      <c r="I32" s="179">
        <f>'WIJAM NPC Before Balancing'!I32</f>
        <v>0</v>
      </c>
      <c r="J32" s="179">
        <f>'WIJAM NPC Before Balancing'!J32</f>
        <v>0</v>
      </c>
      <c r="K32" s="179">
        <f>'WIJAM NPC Before Balancing'!K32</f>
        <v>0</v>
      </c>
      <c r="L32" s="179">
        <f>'WIJAM NPC Before Balancing'!L32</f>
        <v>0</v>
      </c>
      <c r="M32" s="179">
        <f>'WIJAM NPC Before Balancing'!M32</f>
        <v>0</v>
      </c>
      <c r="N32" s="179">
        <f>'WIJAM NPC Before Balancing'!N32</f>
        <v>0</v>
      </c>
      <c r="O32" s="179">
        <f>'WIJAM NPC Before Balancing'!O32</f>
        <v>0</v>
      </c>
      <c r="P32" s="179">
        <f>'WIJAM NPC Before Balancing'!P32</f>
        <v>0</v>
      </c>
      <c r="Q32" s="179">
        <f>'WIJAM NPC Before Balancing'!Q32</f>
        <v>0</v>
      </c>
      <c r="R32" s="179">
        <f>'WIJAM NPC Before Balancing'!R32</f>
        <v>0</v>
      </c>
      <c r="S32" s="155"/>
      <c r="T32" s="171"/>
    </row>
    <row r="33" spans="1:20" s="154" customFormat="1" ht="12.75">
      <c r="A33" s="153"/>
      <c r="B33" s="153"/>
      <c r="C33" s="167" t="s">
        <v>91</v>
      </c>
      <c r="D33" s="167"/>
      <c r="E33" s="167"/>
      <c r="F33" s="178">
        <f t="shared" si="5"/>
        <v>133413.19743850583</v>
      </c>
      <c r="G33" s="179">
        <f>'WIJAM NPC Before Balancing'!G33</f>
        <v>11431.690569141829</v>
      </c>
      <c r="H33" s="179">
        <f>'WIJAM NPC Before Balancing'!H33</f>
        <v>11431.690569141829</v>
      </c>
      <c r="I33" s="179">
        <f>'WIJAM NPC Before Balancing'!I33</f>
        <v>7664.6011779457367</v>
      </c>
      <c r="J33" s="179">
        <f>'WIJAM NPC Before Balancing'!J33</f>
        <v>11431.690569141829</v>
      </c>
      <c r="K33" s="179">
        <f>'WIJAM NPC Before Balancing'!K33</f>
        <v>11431.690569141829</v>
      </c>
      <c r="L33" s="179">
        <f>'WIJAM NPC Before Balancing'!L33</f>
        <v>11431.690569141829</v>
      </c>
      <c r="M33" s="179">
        <f>'WIJAM NPC Before Balancing'!M33</f>
        <v>11431.690569141829</v>
      </c>
      <c r="N33" s="179">
        <f>'WIJAM NPC Before Balancing'!N33</f>
        <v>11431.690569141829</v>
      </c>
      <c r="O33" s="179">
        <f>'WIJAM NPC Before Balancing'!O33</f>
        <v>11431.690569141829</v>
      </c>
      <c r="P33" s="179">
        <f>'WIJAM NPC Before Balancing'!P33</f>
        <v>11431.690569141829</v>
      </c>
      <c r="Q33" s="179">
        <f>'WIJAM NPC Before Balancing'!Q33</f>
        <v>11431.690569141829</v>
      </c>
      <c r="R33" s="179">
        <f>'WIJAM NPC Before Balancing'!R33</f>
        <v>11431.690569141829</v>
      </c>
      <c r="S33" s="155"/>
      <c r="T33" s="171"/>
    </row>
    <row r="34" spans="1:20" s="154" customFormat="1" ht="12.75">
      <c r="A34" s="250"/>
      <c r="B34" s="250"/>
      <c r="C34" s="251" t="s">
        <v>166</v>
      </c>
      <c r="D34" s="251"/>
      <c r="E34" s="251"/>
      <c r="F34" s="178">
        <f t="shared" ref="F34:F36" si="9">SUM(G34:R34)</f>
        <v>545944.36870204215</v>
      </c>
      <c r="G34" s="179">
        <f>'WIJAM NPC Before Balancing'!G34</f>
        <v>0</v>
      </c>
      <c r="H34" s="179">
        <f>'WIJAM NPC Before Balancing'!H34</f>
        <v>43911.261797187231</v>
      </c>
      <c r="I34" s="179">
        <f>'WIJAM NPC Before Balancing'!I34</f>
        <v>48831.667203360827</v>
      </c>
      <c r="J34" s="179">
        <f>'WIJAM NPC Before Balancing'!J34</f>
        <v>77961.795166521231</v>
      </c>
      <c r="K34" s="179">
        <f>'WIJAM NPC Before Balancing'!K34</f>
        <v>58744.660833182941</v>
      </c>
      <c r="L34" s="179">
        <f>'WIJAM NPC Before Balancing'!L34</f>
        <v>61088.327247452988</v>
      </c>
      <c r="M34" s="179">
        <f>'WIJAM NPC Before Balancing'!M34</f>
        <v>54286.722497352122</v>
      </c>
      <c r="N34" s="179">
        <f>'WIJAM NPC Before Balancing'!N34</f>
        <v>56406.614962374864</v>
      </c>
      <c r="O34" s="179">
        <f>'WIJAM NPC Before Balancing'!O34</f>
        <v>50319.371586024114</v>
      </c>
      <c r="P34" s="179">
        <f>'WIJAM NPC Before Balancing'!P34</f>
        <v>37644.023943627217</v>
      </c>
      <c r="Q34" s="179">
        <f>'WIJAM NPC Before Balancing'!Q34</f>
        <v>32749.219227072066</v>
      </c>
      <c r="R34" s="179">
        <f>'WIJAM NPC Before Balancing'!R34</f>
        <v>24000.704237886588</v>
      </c>
      <c r="S34" s="155"/>
      <c r="T34" s="171"/>
    </row>
    <row r="35" spans="1:20" s="154" customFormat="1" ht="12.75">
      <c r="A35" s="250"/>
      <c r="B35" s="250"/>
      <c r="C35" s="251" t="s">
        <v>9</v>
      </c>
      <c r="D35" s="251"/>
      <c r="E35" s="251"/>
      <c r="F35" s="178">
        <f t="shared" si="9"/>
        <v>0</v>
      </c>
      <c r="G35" s="179">
        <f>'WIJAM NPC Before Balancing'!G35</f>
        <v>0</v>
      </c>
      <c r="H35" s="179">
        <f>'WIJAM NPC Before Balancing'!H35</f>
        <v>0</v>
      </c>
      <c r="I35" s="179">
        <f>'WIJAM NPC Before Balancing'!I35</f>
        <v>0</v>
      </c>
      <c r="J35" s="179">
        <f>'WIJAM NPC Before Balancing'!J35</f>
        <v>0</v>
      </c>
      <c r="K35" s="179">
        <f>'WIJAM NPC Before Balancing'!K35</f>
        <v>0</v>
      </c>
      <c r="L35" s="179">
        <f>'WIJAM NPC Before Balancing'!L35</f>
        <v>0</v>
      </c>
      <c r="M35" s="179">
        <f>'WIJAM NPC Before Balancing'!M35</f>
        <v>0</v>
      </c>
      <c r="N35" s="179">
        <f>'WIJAM NPC Before Balancing'!N35</f>
        <v>0</v>
      </c>
      <c r="O35" s="179">
        <f>'WIJAM NPC Before Balancing'!O35</f>
        <v>0</v>
      </c>
      <c r="P35" s="179">
        <f>'WIJAM NPC Before Balancing'!P35</f>
        <v>0</v>
      </c>
      <c r="Q35" s="179">
        <f>'WIJAM NPC Before Balancing'!Q35</f>
        <v>0</v>
      </c>
      <c r="R35" s="179">
        <f>'WIJAM NPC Before Balancing'!R35</f>
        <v>0</v>
      </c>
      <c r="S35" s="155"/>
      <c r="T35" s="171"/>
    </row>
    <row r="36" spans="1:20" s="154" customFormat="1" ht="12.75">
      <c r="A36" s="153"/>
      <c r="B36" s="153"/>
      <c r="C36" s="167" t="s">
        <v>92</v>
      </c>
      <c r="D36" s="167"/>
      <c r="E36" s="167"/>
      <c r="F36" s="178">
        <f t="shared" si="9"/>
        <v>296540.73164800182</v>
      </c>
      <c r="G36" s="179">
        <f>'WIJAM NPC Before Balancing'!G36</f>
        <v>27581.490668371218</v>
      </c>
      <c r="H36" s="179">
        <f>'WIJAM NPC Before Balancing'!H36</f>
        <v>26279.717166331255</v>
      </c>
      <c r="I36" s="179">
        <f>'WIJAM NPC Before Balancing'!I36</f>
        <v>27962.784136054921</v>
      </c>
      <c r="J36" s="179">
        <f>'WIJAM NPC Before Balancing'!J36</f>
        <v>26802.414881495322</v>
      </c>
      <c r="K36" s="179">
        <f>'WIJAM NPC Before Balancing'!K36</f>
        <v>27714.256065994741</v>
      </c>
      <c r="L36" s="179">
        <f>'WIJAM NPC Before Balancing'!L36</f>
        <v>26714.225820865086</v>
      </c>
      <c r="M36" s="179">
        <f>'WIJAM NPC Before Balancing'!M36</f>
        <v>24188.57517202268</v>
      </c>
      <c r="N36" s="179">
        <f>'WIJAM NPC Before Balancing'!N36</f>
        <v>23518.313940312724</v>
      </c>
      <c r="O36" s="179">
        <f>'WIJAM NPC Before Balancing'!O36</f>
        <v>23745.767577834242</v>
      </c>
      <c r="P36" s="179">
        <f>'WIJAM NPC Before Balancing'!P36</f>
        <v>20502.775729247121</v>
      </c>
      <c r="Q36" s="179">
        <f>'WIJAM NPC Before Balancing'!Q36</f>
        <v>21134.153318176242</v>
      </c>
      <c r="R36" s="179">
        <f>'WIJAM NPC Before Balancing'!R36</f>
        <v>20396.257171296285</v>
      </c>
      <c r="S36" s="155"/>
      <c r="T36" s="171"/>
    </row>
    <row r="37" spans="1:20" s="154" customFormat="1" ht="12.75">
      <c r="A37" s="153"/>
      <c r="B37" s="153"/>
      <c r="C37" s="167" t="s">
        <v>167</v>
      </c>
      <c r="D37" s="167"/>
      <c r="E37" s="167"/>
      <c r="F37" s="178">
        <f t="shared" si="5"/>
        <v>561993.08780583402</v>
      </c>
      <c r="G37" s="179">
        <f>'WIJAM NPC Before Balancing'!G37</f>
        <v>30686.292184574122</v>
      </c>
      <c r="H37" s="179">
        <f>'WIJAM NPC Before Balancing'!H37</f>
        <v>33504.85163176871</v>
      </c>
      <c r="I37" s="179">
        <f>'WIJAM NPC Before Balancing'!I37</f>
        <v>48322.16586045859</v>
      </c>
      <c r="J37" s="179">
        <f>'WIJAM NPC Before Balancing'!J37</f>
        <v>57327.887051636331</v>
      </c>
      <c r="K37" s="179">
        <f>'WIJAM NPC Before Balancing'!K37</f>
        <v>69111.740822842694</v>
      </c>
      <c r="L37" s="179">
        <f>'WIJAM NPC Before Balancing'!L37</f>
        <v>67649.348526795948</v>
      </c>
      <c r="M37" s="179">
        <f>'WIJAM NPC Before Balancing'!M37</f>
        <v>52020.984505319808</v>
      </c>
      <c r="N37" s="179">
        <f>'WIJAM NPC Before Balancing'!N37</f>
        <v>56042.51101015426</v>
      </c>
      <c r="O37" s="179">
        <f>'WIJAM NPC Before Balancing'!O37</f>
        <v>52587.963541075216</v>
      </c>
      <c r="P37" s="179">
        <f>'WIJAM NPC Before Balancing'!P37</f>
        <v>38722.73378047454</v>
      </c>
      <c r="Q37" s="179">
        <f>'WIJAM NPC Before Balancing'!Q37</f>
        <v>33759.548590994484</v>
      </c>
      <c r="R37" s="179">
        <f>'WIJAM NPC Before Balancing'!R37</f>
        <v>22257.060299739362</v>
      </c>
      <c r="S37" s="155"/>
      <c r="T37" s="171"/>
    </row>
    <row r="38" spans="1:20" s="154" customFormat="1" ht="12.75">
      <c r="A38" s="153"/>
      <c r="B38" s="153"/>
      <c r="C38" s="167" t="s">
        <v>168</v>
      </c>
      <c r="D38" s="167"/>
      <c r="E38" s="167"/>
      <c r="F38" s="178">
        <f t="shared" ref="F38" si="10">SUM(G38:R38)</f>
        <v>185374.88533681596</v>
      </c>
      <c r="G38" s="179">
        <f>'WIJAM NPC Before Balancing'!G38</f>
        <v>0</v>
      </c>
      <c r="H38" s="179">
        <f>'WIJAM NPC Before Balancing'!H38</f>
        <v>16587.915290564466</v>
      </c>
      <c r="I38" s="179">
        <f>'WIJAM NPC Before Balancing'!I38</f>
        <v>19048.124407051306</v>
      </c>
      <c r="J38" s="179">
        <f>'WIJAM NPC Before Balancing'!J38</f>
        <v>24037.643017104623</v>
      </c>
      <c r="K38" s="179">
        <f>'WIJAM NPC Before Balancing'!K38</f>
        <v>19114.523139363173</v>
      </c>
      <c r="L38" s="179">
        <f>'WIJAM NPC Before Balancing'!L38</f>
        <v>20539.178989561635</v>
      </c>
      <c r="M38" s="179">
        <f>'WIJAM NPC Before Balancing'!M38</f>
        <v>24844.898482090925</v>
      </c>
      <c r="N38" s="179">
        <f>'WIJAM NPC Before Balancing'!N38</f>
        <v>15207.032499004008</v>
      </c>
      <c r="O38" s="179">
        <f>'WIJAM NPC Before Balancing'!O38</f>
        <v>20615.497648388769</v>
      </c>
      <c r="P38" s="179">
        <f>'WIJAM NPC Before Balancing'!P38</f>
        <v>13535.301213854926</v>
      </c>
      <c r="Q38" s="179">
        <f>'WIJAM NPC Before Balancing'!Q38</f>
        <v>6579.49187146448</v>
      </c>
      <c r="R38" s="179">
        <f>'WIJAM NPC Before Balancing'!R38</f>
        <v>5265.2787783676722</v>
      </c>
      <c r="S38" s="155"/>
      <c r="T38" s="171"/>
    </row>
    <row r="39" spans="1:20" s="154" customFormat="1" ht="12.75">
      <c r="A39" s="153"/>
      <c r="B39" s="153"/>
      <c r="C39" s="167" t="s">
        <v>141</v>
      </c>
      <c r="D39" s="167"/>
      <c r="E39" s="167"/>
      <c r="F39" s="178">
        <f t="shared" si="5"/>
        <v>1610887.262747763</v>
      </c>
      <c r="G39" s="179">
        <f>'WIJAM NPC Before Balancing'!G39</f>
        <v>133637.62002926291</v>
      </c>
      <c r="H39" s="179">
        <f>'WIJAM NPC Before Balancing'!H39</f>
        <v>170696.07970548741</v>
      </c>
      <c r="I39" s="179">
        <f>'WIJAM NPC Before Balancing'!I39</f>
        <v>133637.62002926291</v>
      </c>
      <c r="J39" s="179">
        <f>'WIJAM NPC Before Balancing'!J39</f>
        <v>133637.62002926291</v>
      </c>
      <c r="K39" s="179">
        <f>'WIJAM NPC Before Balancing'!K39</f>
        <v>133637.62002926291</v>
      </c>
      <c r="L39" s="179">
        <f>'WIJAM NPC Before Balancing'!L39</f>
        <v>133637.62002926291</v>
      </c>
      <c r="M39" s="179">
        <f>'WIJAM NPC Before Balancing'!M39</f>
        <v>133637.62002926291</v>
      </c>
      <c r="N39" s="179">
        <f>'WIJAM NPC Before Balancing'!N39</f>
        <v>133637.62002926291</v>
      </c>
      <c r="O39" s="179">
        <f>'WIJAM NPC Before Balancing'!O39</f>
        <v>133637.62002926291</v>
      </c>
      <c r="P39" s="179">
        <f>'WIJAM NPC Before Balancing'!P39</f>
        <v>133637.62002926291</v>
      </c>
      <c r="Q39" s="179">
        <f>'WIJAM NPC Before Balancing'!Q39</f>
        <v>133637.62002926291</v>
      </c>
      <c r="R39" s="179">
        <f>'WIJAM NPC Before Balancing'!R39</f>
        <v>103814.98274964615</v>
      </c>
      <c r="S39" s="155"/>
      <c r="T39" s="171"/>
    </row>
    <row r="40" spans="1:20" s="154" customFormat="1" ht="12.75">
      <c r="A40" s="153"/>
      <c r="B40" s="153"/>
      <c r="C40" s="167" t="s">
        <v>93</v>
      </c>
      <c r="D40" s="167"/>
      <c r="E40" s="167"/>
      <c r="F40" s="178">
        <f t="shared" si="5"/>
        <v>586296.99835751555</v>
      </c>
      <c r="G40" s="179">
        <f>'WIJAM NPC Before Balancing'!G40</f>
        <v>48858.083196459629</v>
      </c>
      <c r="H40" s="179">
        <f>'WIJAM NPC Before Balancing'!H40</f>
        <v>48858.083196459629</v>
      </c>
      <c r="I40" s="179">
        <f>'WIJAM NPC Before Balancing'!I40</f>
        <v>48858.083196459629</v>
      </c>
      <c r="J40" s="179">
        <f>'WIJAM NPC Before Balancing'!J40</f>
        <v>48858.083196459629</v>
      </c>
      <c r="K40" s="179">
        <f>'WIJAM NPC Before Balancing'!K40</f>
        <v>48858.083196459629</v>
      </c>
      <c r="L40" s="179">
        <f>'WIJAM NPC Before Balancing'!L40</f>
        <v>48858.083196459629</v>
      </c>
      <c r="M40" s="179">
        <f>'WIJAM NPC Before Balancing'!M40</f>
        <v>48858.083196459629</v>
      </c>
      <c r="N40" s="179">
        <f>'WIJAM NPC Before Balancing'!N40</f>
        <v>48858.083196459629</v>
      </c>
      <c r="O40" s="179">
        <f>'WIJAM NPC Before Balancing'!O40</f>
        <v>48858.083196459629</v>
      </c>
      <c r="P40" s="179">
        <f>'WIJAM NPC Before Balancing'!P40</f>
        <v>48858.083196459629</v>
      </c>
      <c r="Q40" s="179">
        <f>'WIJAM NPC Before Balancing'!Q40</f>
        <v>48858.083196459629</v>
      </c>
      <c r="R40" s="179">
        <f>'WIJAM NPC Before Balancing'!R40</f>
        <v>48858.083196459629</v>
      </c>
      <c r="S40" s="155"/>
      <c r="T40" s="171"/>
    </row>
    <row r="41" spans="1:20" s="154" customFormat="1" ht="12.75">
      <c r="A41" s="153"/>
      <c r="B41" s="153"/>
      <c r="C41" s="167" t="s">
        <v>124</v>
      </c>
      <c r="D41" s="167"/>
      <c r="E41" s="167"/>
      <c r="F41" s="178">
        <f t="shared" si="5"/>
        <v>0</v>
      </c>
      <c r="G41" s="179">
        <f>'WIJAM NPC Before Balancing'!G41</f>
        <v>0</v>
      </c>
      <c r="H41" s="179">
        <f>'WIJAM NPC Before Balancing'!H41</f>
        <v>0</v>
      </c>
      <c r="I41" s="179">
        <f>'WIJAM NPC Before Balancing'!I41</f>
        <v>0</v>
      </c>
      <c r="J41" s="179">
        <f>'WIJAM NPC Before Balancing'!J41</f>
        <v>0</v>
      </c>
      <c r="K41" s="179">
        <f>'WIJAM NPC Before Balancing'!K41</f>
        <v>0</v>
      </c>
      <c r="L41" s="179">
        <f>'WIJAM NPC Before Balancing'!L41</f>
        <v>0</v>
      </c>
      <c r="M41" s="179">
        <f>'WIJAM NPC Before Balancing'!M41</f>
        <v>0</v>
      </c>
      <c r="N41" s="179">
        <f>'WIJAM NPC Before Balancing'!N41</f>
        <v>0</v>
      </c>
      <c r="O41" s="179">
        <f>'WIJAM NPC Before Balancing'!O41</f>
        <v>0</v>
      </c>
      <c r="P41" s="179">
        <f>'WIJAM NPC Before Balancing'!P41</f>
        <v>0</v>
      </c>
      <c r="Q41" s="179">
        <f>'WIJAM NPC Before Balancing'!Q41</f>
        <v>0</v>
      </c>
      <c r="R41" s="179">
        <f>'WIJAM NPC Before Balancing'!R41</f>
        <v>0</v>
      </c>
      <c r="S41" s="155"/>
      <c r="T41" s="171"/>
    </row>
    <row r="42" spans="1:20" s="154" customFormat="1" ht="12.75">
      <c r="A42" s="153"/>
      <c r="B42" s="153"/>
      <c r="C42" s="144" t="s">
        <v>137</v>
      </c>
      <c r="D42" s="144"/>
      <c r="E42" s="144"/>
      <c r="F42" s="178">
        <f t="shared" si="5"/>
        <v>0</v>
      </c>
      <c r="G42" s="179">
        <f>'WIJAM NPC Before Balancing'!G42</f>
        <v>0</v>
      </c>
      <c r="H42" s="179">
        <f>'WIJAM NPC Before Balancing'!H42</f>
        <v>0</v>
      </c>
      <c r="I42" s="179">
        <f>'WIJAM NPC Before Balancing'!I42</f>
        <v>0</v>
      </c>
      <c r="J42" s="179">
        <f>'WIJAM NPC Before Balancing'!J42</f>
        <v>0</v>
      </c>
      <c r="K42" s="179">
        <f>'WIJAM NPC Before Balancing'!K42</f>
        <v>0</v>
      </c>
      <c r="L42" s="179">
        <f>'WIJAM NPC Before Balancing'!L42</f>
        <v>0</v>
      </c>
      <c r="M42" s="179">
        <f>'WIJAM NPC Before Balancing'!M42</f>
        <v>0</v>
      </c>
      <c r="N42" s="179">
        <f>'WIJAM NPC Before Balancing'!N42</f>
        <v>0</v>
      </c>
      <c r="O42" s="179">
        <f>'WIJAM NPC Before Balancing'!O42</f>
        <v>0</v>
      </c>
      <c r="P42" s="179">
        <f>'WIJAM NPC Before Balancing'!P42</f>
        <v>0</v>
      </c>
      <c r="Q42" s="179">
        <f>'WIJAM NPC Before Balancing'!Q42</f>
        <v>0</v>
      </c>
      <c r="R42" s="179">
        <f>'WIJAM NPC Before Balancing'!R42</f>
        <v>0</v>
      </c>
      <c r="S42" s="155"/>
      <c r="T42" s="171"/>
    </row>
    <row r="43" spans="1:20" s="154" customFormat="1" ht="12.75">
      <c r="A43" s="153"/>
      <c r="B43" s="153"/>
      <c r="C43" s="167" t="s">
        <v>10</v>
      </c>
      <c r="D43" s="167"/>
      <c r="E43" s="167"/>
      <c r="F43" s="178">
        <f t="shared" si="5"/>
        <v>6310.2880138374949</v>
      </c>
      <c r="G43" s="179">
        <f>'WIJAM NPC Before Balancing'!G43</f>
        <v>895.82359319731358</v>
      </c>
      <c r="H43" s="179">
        <f>'WIJAM NPC Before Balancing'!H43</f>
        <v>-3543.7699877068389</v>
      </c>
      <c r="I43" s="179">
        <f>'WIJAM NPC Before Balancing'!I43</f>
        <v>895.82359319731358</v>
      </c>
      <c r="J43" s="179">
        <f>'WIJAM NPC Before Balancing'!J43</f>
        <v>895.82206957119729</v>
      </c>
      <c r="K43" s="179">
        <f>'WIJAM NPC Before Balancing'!K43</f>
        <v>895.82359319731358</v>
      </c>
      <c r="L43" s="179">
        <f>'WIJAM NPC Before Balancing'!L43</f>
        <v>895.82359319731358</v>
      </c>
      <c r="M43" s="179">
        <f>'WIJAM NPC Before Balancing'!M43</f>
        <v>895.82359319731358</v>
      </c>
      <c r="N43" s="179">
        <f>'WIJAM NPC Before Balancing'!N43</f>
        <v>895.82359319731358</v>
      </c>
      <c r="O43" s="179">
        <f>'WIJAM NPC Before Balancing'!O43</f>
        <v>895.82359319731358</v>
      </c>
      <c r="P43" s="179">
        <f>'WIJAM NPC Before Balancing'!P43</f>
        <v>895.82359319731358</v>
      </c>
      <c r="Q43" s="179">
        <f>'WIJAM NPC Before Balancing'!Q43</f>
        <v>895.82359319731358</v>
      </c>
      <c r="R43" s="179">
        <f>'WIJAM NPC Before Balancing'!R43</f>
        <v>895.82359319731358</v>
      </c>
      <c r="S43" s="155"/>
      <c r="T43" s="171"/>
    </row>
    <row r="44" spans="1:20" s="154" customFormat="1" ht="12.75">
      <c r="A44" s="153"/>
      <c r="B44" s="153"/>
      <c r="C44" s="167" t="s">
        <v>169</v>
      </c>
      <c r="D44" s="167"/>
      <c r="E44" s="167"/>
      <c r="F44" s="178">
        <f t="shared" si="5"/>
        <v>143878.82261294444</v>
      </c>
      <c r="G44" s="179">
        <f>'WIJAM NPC Before Balancing'!G44</f>
        <v>0</v>
      </c>
      <c r="H44" s="179">
        <f>'WIJAM NPC Before Balancing'!H44</f>
        <v>11713.351264542485</v>
      </c>
      <c r="I44" s="179">
        <f>'WIJAM NPC Before Balancing'!I44</f>
        <v>12001.084449060612</v>
      </c>
      <c r="J44" s="179">
        <f>'WIJAM NPC Before Balancing'!J44</f>
        <v>16617.085838981391</v>
      </c>
      <c r="K44" s="179">
        <f>'WIJAM NPC Before Balancing'!K44</f>
        <v>17733.620305927579</v>
      </c>
      <c r="L44" s="179">
        <f>'WIJAM NPC Before Balancing'!L44</f>
        <v>17490.89475955558</v>
      </c>
      <c r="M44" s="179">
        <f>'WIJAM NPC Before Balancing'!M44</f>
        <v>19310.899043630219</v>
      </c>
      <c r="N44" s="179">
        <f>'WIJAM NPC Before Balancing'!N44</f>
        <v>17304.665655830293</v>
      </c>
      <c r="O44" s="179">
        <f>'WIJAM NPC Before Balancing'!O44</f>
        <v>13604.331845209108</v>
      </c>
      <c r="P44" s="179">
        <f>'WIJAM NPC Before Balancing'!P44</f>
        <v>9112.7175474317282</v>
      </c>
      <c r="Q44" s="179">
        <f>'WIJAM NPC Before Balancing'!Q44</f>
        <v>5261.832377519997</v>
      </c>
      <c r="R44" s="179">
        <f>'WIJAM NPC Before Balancing'!R44</f>
        <v>3728.3395252554478</v>
      </c>
      <c r="S44" s="155"/>
      <c r="T44" s="171"/>
    </row>
    <row r="45" spans="1:20" s="154" customFormat="1" ht="12.75">
      <c r="A45" s="153"/>
      <c r="B45" s="153"/>
      <c r="C45" s="167" t="s">
        <v>94</v>
      </c>
      <c r="D45" s="167"/>
      <c r="E45" s="167"/>
      <c r="F45" s="178">
        <f t="shared" si="5"/>
        <v>308272.27452176402</v>
      </c>
      <c r="G45" s="179">
        <f>'WIJAM NPC Before Balancing'!G45</f>
        <v>41207.527864348136</v>
      </c>
      <c r="H45" s="179">
        <f>'WIJAM NPC Before Balancing'!H45</f>
        <v>47854.039766253576</v>
      </c>
      <c r="I45" s="179">
        <f>'WIJAM NPC Before Balancing'!I45</f>
        <v>34850.586586072917</v>
      </c>
      <c r="J45" s="179">
        <f>'WIJAM NPC Before Balancing'!J45</f>
        <v>29770.987764051919</v>
      </c>
      <c r="K45" s="179">
        <f>'WIJAM NPC Before Balancing'!K45</f>
        <v>21405.658997237602</v>
      </c>
      <c r="L45" s="179">
        <f>'WIJAM NPC Before Balancing'!L45</f>
        <v>14739.930945455735</v>
      </c>
      <c r="M45" s="179">
        <f>'WIJAM NPC Before Balancing'!M45</f>
        <v>10604.831142624025</v>
      </c>
      <c r="N45" s="179">
        <f>'WIJAM NPC Before Balancing'!N45</f>
        <v>18362.986492268468</v>
      </c>
      <c r="O45" s="179">
        <f>'WIJAM NPC Before Balancing'!O45</f>
        <v>20337.968183337776</v>
      </c>
      <c r="P45" s="179">
        <f>'WIJAM NPC Before Balancing'!P45</f>
        <v>28716.037971010919</v>
      </c>
      <c r="Q45" s="179">
        <f>'WIJAM NPC Before Balancing'!Q45</f>
        <v>40421.718809102938</v>
      </c>
      <c r="R45" s="179">
        <f>'WIJAM NPC Before Balancing'!R45</f>
        <v>0</v>
      </c>
      <c r="S45" s="155"/>
      <c r="T45" s="171"/>
    </row>
    <row r="46" spans="1:20" s="154" customFormat="1" ht="12.75">
      <c r="A46" s="153"/>
      <c r="B46" s="153"/>
      <c r="C46" s="165" t="s">
        <v>170</v>
      </c>
      <c r="D46" s="165"/>
      <c r="E46" s="165"/>
      <c r="F46" s="178">
        <f t="shared" si="5"/>
        <v>385859.27539986931</v>
      </c>
      <c r="G46" s="179">
        <f>'WIJAM NPC Before Balancing'!G46</f>
        <v>0</v>
      </c>
      <c r="H46" s="179">
        <f>'WIJAM NPC Before Balancing'!H46</f>
        <v>0</v>
      </c>
      <c r="I46" s="179">
        <f>'WIJAM NPC Before Balancing'!I46</f>
        <v>10009.63394835795</v>
      </c>
      <c r="J46" s="179">
        <f>'WIJAM NPC Before Balancing'!J46</f>
        <v>50843.851424724904</v>
      </c>
      <c r="K46" s="179">
        <f>'WIJAM NPC Before Balancing'!K46</f>
        <v>51802.816669384374</v>
      </c>
      <c r="L46" s="179">
        <f>'WIJAM NPC Before Balancing'!L46</f>
        <v>52132.098264400876</v>
      </c>
      <c r="M46" s="179">
        <f>'WIJAM NPC Before Balancing'!M46</f>
        <v>43660.432118186909</v>
      </c>
      <c r="N46" s="179">
        <f>'WIJAM NPC Before Balancing'!N46</f>
        <v>50875.674715734283</v>
      </c>
      <c r="O46" s="179">
        <f>'WIJAM NPC Before Balancing'!O46</f>
        <v>47596.786265435985</v>
      </c>
      <c r="P46" s="179">
        <f>'WIJAM NPC Before Balancing'!P46</f>
        <v>25074.814865228651</v>
      </c>
      <c r="Q46" s="179">
        <f>'WIJAM NPC Before Balancing'!Q46</f>
        <v>31782.500181761581</v>
      </c>
      <c r="R46" s="179">
        <f>'WIJAM NPC Before Balancing'!R46</f>
        <v>22080.66694665379</v>
      </c>
      <c r="S46" s="155"/>
      <c r="T46" s="171"/>
    </row>
    <row r="47" spans="1:20" s="154" customFormat="1" ht="12.75">
      <c r="A47" s="153"/>
      <c r="B47" s="153"/>
      <c r="C47" s="165" t="s">
        <v>171</v>
      </c>
      <c r="D47" s="165"/>
      <c r="E47" s="165"/>
      <c r="F47" s="178">
        <f t="shared" ref="F47" si="11">SUM(G47:R47)</f>
        <v>1273.7956183673193</v>
      </c>
      <c r="G47" s="179">
        <f>'WIJAM NPC Before Balancing'!G47</f>
        <v>197.8169495549605</v>
      </c>
      <c r="H47" s="179">
        <f>'WIJAM NPC Before Balancing'!H47</f>
        <v>192.54367956651595</v>
      </c>
      <c r="I47" s="179">
        <f>'WIJAM NPC Before Balancing'!I47</f>
        <v>169.50797631448108</v>
      </c>
      <c r="J47" s="179">
        <f>'WIJAM NPC Before Balancing'!J47</f>
        <v>159.09475362276649</v>
      </c>
      <c r="K47" s="179">
        <f>'WIJAM NPC Before Balancing'!K47</f>
        <v>135.26371753803352</v>
      </c>
      <c r="L47" s="179">
        <f>'WIJAM NPC Before Balancing'!L47</f>
        <v>148.23434666592379</v>
      </c>
      <c r="M47" s="179">
        <f>'WIJAM NPC Before Balancing'!M47</f>
        <v>148.93826193164512</v>
      </c>
      <c r="N47" s="179">
        <f>'WIJAM NPC Before Balancing'!N47</f>
        <v>175.98262549561227</v>
      </c>
      <c r="O47" s="179">
        <f>'WIJAM NPC Before Balancing'!O47</f>
        <v>167.46479369254979</v>
      </c>
      <c r="P47" s="179">
        <f>'WIJAM NPC Before Balancing'!P47</f>
        <v>-637.73047085620578</v>
      </c>
      <c r="Q47" s="179">
        <f>'WIJAM NPC Before Balancing'!Q47</f>
        <v>209.9038755354085</v>
      </c>
      <c r="R47" s="179">
        <f>'WIJAM NPC Before Balancing'!R47</f>
        <v>206.77510930562784</v>
      </c>
      <c r="S47" s="155"/>
      <c r="T47" s="171"/>
    </row>
    <row r="48" spans="1:20" s="154" customFormat="1" ht="12.75">
      <c r="A48" s="153"/>
      <c r="B48" s="153"/>
      <c r="C48" s="167" t="s">
        <v>172</v>
      </c>
      <c r="D48" s="167"/>
      <c r="E48" s="167"/>
      <c r="F48" s="178">
        <f t="shared" si="5"/>
        <v>0</v>
      </c>
      <c r="G48" s="179">
        <f>'WIJAM NPC Before Balancing'!G48</f>
        <v>0</v>
      </c>
      <c r="H48" s="179">
        <f>'WIJAM NPC Before Balancing'!H48</f>
        <v>0</v>
      </c>
      <c r="I48" s="179">
        <f>'WIJAM NPC Before Balancing'!I48</f>
        <v>0</v>
      </c>
      <c r="J48" s="179">
        <f>'WIJAM NPC Before Balancing'!J48</f>
        <v>0</v>
      </c>
      <c r="K48" s="179">
        <f>'WIJAM NPC Before Balancing'!K48</f>
        <v>0</v>
      </c>
      <c r="L48" s="179">
        <f>'WIJAM NPC Before Balancing'!L48</f>
        <v>0</v>
      </c>
      <c r="M48" s="179">
        <f>'WIJAM NPC Before Balancing'!M48</f>
        <v>0</v>
      </c>
      <c r="N48" s="179">
        <f>'WIJAM NPC Before Balancing'!N48</f>
        <v>0</v>
      </c>
      <c r="O48" s="179">
        <f>'WIJAM NPC Before Balancing'!O48</f>
        <v>0</v>
      </c>
      <c r="P48" s="179">
        <f>'WIJAM NPC Before Balancing'!P48</f>
        <v>0</v>
      </c>
      <c r="Q48" s="179">
        <f>'WIJAM NPC Before Balancing'!Q48</f>
        <v>0</v>
      </c>
      <c r="R48" s="179">
        <f>'WIJAM NPC Before Balancing'!R48</f>
        <v>0</v>
      </c>
      <c r="S48" s="155"/>
      <c r="T48" s="171"/>
    </row>
    <row r="49" spans="1:20" s="154" customFormat="1" ht="12.75">
      <c r="A49" s="153"/>
      <c r="B49" s="153"/>
      <c r="C49" s="167" t="s">
        <v>11</v>
      </c>
      <c r="D49" s="167"/>
      <c r="E49" s="167"/>
      <c r="F49" s="178">
        <f t="shared" si="5"/>
        <v>1541679.0675949855</v>
      </c>
      <c r="G49" s="179">
        <f>'WIJAM NPC Before Balancing'!G49</f>
        <v>169738.39393413637</v>
      </c>
      <c r="H49" s="179">
        <f>'WIJAM NPC Before Balancing'!H49</f>
        <v>130685.0662166617</v>
      </c>
      <c r="I49" s="179">
        <f>'WIJAM NPC Before Balancing'!I49</f>
        <v>108776.49003334017</v>
      </c>
      <c r="J49" s="179">
        <f>'WIJAM NPC Before Balancing'!J49</f>
        <v>108413.36332295102</v>
      </c>
      <c r="K49" s="179">
        <f>'WIJAM NPC Before Balancing'!K49</f>
        <v>104676.9140533422</v>
      </c>
      <c r="L49" s="179">
        <f>'WIJAM NPC Before Balancing'!L49</f>
        <v>77714.229908142384</v>
      </c>
      <c r="M49" s="179">
        <f>'WIJAM NPC Before Balancing'!M49</f>
        <v>75032.41537329751</v>
      </c>
      <c r="N49" s="179">
        <f>'WIJAM NPC Before Balancing'!N49</f>
        <v>87959.782380402554</v>
      </c>
      <c r="O49" s="179">
        <f>'WIJAM NPC Before Balancing'!O49</f>
        <v>91045.568967155355</v>
      </c>
      <c r="P49" s="179">
        <f>'WIJAM NPC Before Balancing'!P49</f>
        <v>143891.19085492584</v>
      </c>
      <c r="Q49" s="179">
        <f>'WIJAM NPC Before Balancing'!Q49</f>
        <v>190225.36784735453</v>
      </c>
      <c r="R49" s="179">
        <f>'WIJAM NPC Before Balancing'!R49</f>
        <v>253520.28470327565</v>
      </c>
      <c r="S49" s="155"/>
      <c r="T49" s="171"/>
    </row>
    <row r="50" spans="1:20" s="154" customFormat="1" ht="12.75">
      <c r="A50" s="153"/>
      <c r="B50" s="153"/>
      <c r="C50" s="167" t="s">
        <v>95</v>
      </c>
      <c r="D50" s="167"/>
      <c r="E50" s="167"/>
      <c r="F50" s="178">
        <f t="shared" si="5"/>
        <v>3073519.7654780145</v>
      </c>
      <c r="G50" s="179">
        <f>'WIJAM NPC Before Balancing'!G50</f>
        <v>382202.49017888465</v>
      </c>
      <c r="H50" s="179">
        <f>'WIJAM NPC Before Balancing'!H50</f>
        <v>250404.41526194997</v>
      </c>
      <c r="I50" s="179">
        <f>'WIJAM NPC Before Balancing'!I50</f>
        <v>205733.98246659277</v>
      </c>
      <c r="J50" s="179">
        <f>'WIJAM NPC Before Balancing'!J50</f>
        <v>216157.44185434849</v>
      </c>
      <c r="K50" s="179">
        <f>'WIJAM NPC Before Balancing'!K50</f>
        <v>187683.82880158257</v>
      </c>
      <c r="L50" s="179">
        <f>'WIJAM NPC Before Balancing'!L50</f>
        <v>165636.99254015138</v>
      </c>
      <c r="M50" s="179">
        <f>'WIJAM NPC Before Balancing'!M50</f>
        <v>142999.91022928667</v>
      </c>
      <c r="N50" s="179">
        <f>'WIJAM NPC Before Balancing'!N50</f>
        <v>178060.54849354163</v>
      </c>
      <c r="O50" s="179">
        <f>'WIJAM NPC Before Balancing'!O50</f>
        <v>178516.09310021385</v>
      </c>
      <c r="P50" s="179">
        <f>'WIJAM NPC Before Balancing'!P50</f>
        <v>270891.69060497009</v>
      </c>
      <c r="Q50" s="179">
        <f>'WIJAM NPC Before Balancing'!Q50</f>
        <v>381987.46330561989</v>
      </c>
      <c r="R50" s="179">
        <f>'WIJAM NPC Before Balancing'!R50</f>
        <v>513244.90864087257</v>
      </c>
      <c r="S50" s="155"/>
      <c r="T50" s="171"/>
    </row>
    <row r="51" spans="1:20" s="154" customFormat="1" ht="12.75">
      <c r="A51" s="153"/>
      <c r="B51" s="153"/>
      <c r="C51" s="167" t="s">
        <v>96</v>
      </c>
      <c r="D51" s="167"/>
      <c r="E51" s="167"/>
      <c r="F51" s="178">
        <f t="shared" si="5"/>
        <v>839408.0760710988</v>
      </c>
      <c r="G51" s="179">
        <f>'WIJAM NPC Before Balancing'!G51</f>
        <v>61487.187017852266</v>
      </c>
      <c r="H51" s="179">
        <f>'WIJAM NPC Before Balancing'!H51</f>
        <v>105868.34019760613</v>
      </c>
      <c r="I51" s="179">
        <f>'WIJAM NPC Before Balancing'!I51</f>
        <v>56153.037943131472</v>
      </c>
      <c r="J51" s="179">
        <f>'WIJAM NPC Before Balancing'!J51</f>
        <v>61318.292532766034</v>
      </c>
      <c r="K51" s="179">
        <f>'WIJAM NPC Before Balancing'!K51</f>
        <v>61585.130058271679</v>
      </c>
      <c r="L51" s="179">
        <f>'WIJAM NPC Before Balancing'!L51</f>
        <v>65765.954998379239</v>
      </c>
      <c r="M51" s="179">
        <f>'WIJAM NPC Before Balancing'!M51</f>
        <v>39388.878411032412</v>
      </c>
      <c r="N51" s="179">
        <f>'WIJAM NPC Before Balancing'!N51</f>
        <v>54311.179196738041</v>
      </c>
      <c r="O51" s="179">
        <f>'WIJAM NPC Before Balancing'!O51</f>
        <v>51100.709699764899</v>
      </c>
      <c r="P51" s="179">
        <f>'WIJAM NPC Before Balancing'!P51</f>
        <v>76760.565338617802</v>
      </c>
      <c r="Q51" s="179">
        <f>'WIJAM NPC Before Balancing'!Q51</f>
        <v>79421.138692522916</v>
      </c>
      <c r="R51" s="179">
        <f>'WIJAM NPC Before Balancing'!R51</f>
        <v>126247.661984416</v>
      </c>
      <c r="S51" s="155"/>
      <c r="T51" s="171"/>
    </row>
    <row r="52" spans="1:20" s="154" customFormat="1" ht="12.75">
      <c r="A52" s="153"/>
      <c r="B52" s="153"/>
      <c r="C52" s="165"/>
      <c r="D52" s="165"/>
      <c r="E52" s="16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155"/>
      <c r="T52" s="171"/>
    </row>
    <row r="53" spans="1:20" s="154" customFormat="1" ht="12.75">
      <c r="A53" s="153"/>
      <c r="B53" s="145" t="s">
        <v>97</v>
      </c>
      <c r="C53" s="144"/>
      <c r="D53" s="164"/>
      <c r="E53" s="164"/>
      <c r="F53" s="180">
        <f>SUM(G53:R53)</f>
        <v>12645462.202597445</v>
      </c>
      <c r="G53" s="181">
        <f>'WIJAM NPC Before Balancing'!G53</f>
        <v>1164929.2285983104</v>
      </c>
      <c r="H53" s="181">
        <f>'WIJAM NPC Before Balancing'!H53</f>
        <v>1092826.1178347631</v>
      </c>
      <c r="I53" s="181">
        <f>'WIJAM NPC Before Balancing'!I53</f>
        <v>967031.71678428736</v>
      </c>
      <c r="J53" s="181">
        <f>'WIJAM NPC Before Balancing'!J53</f>
        <v>1054326.2178546742</v>
      </c>
      <c r="K53" s="181">
        <f>'WIJAM NPC Before Balancing'!K53</f>
        <v>1012841.9280053281</v>
      </c>
      <c r="L53" s="181">
        <f>'WIJAM NPC Before Balancing'!L53</f>
        <v>931234.33650633693</v>
      </c>
      <c r="M53" s="181">
        <f>'WIJAM NPC Before Balancing'!M53</f>
        <v>825028.44628232124</v>
      </c>
      <c r="N53" s="181">
        <f>'WIJAM NPC Before Balancing'!N53</f>
        <v>922791.76384961186</v>
      </c>
      <c r="O53" s="181">
        <f>'WIJAM NPC Before Balancing'!O53</f>
        <v>914360.67765561794</v>
      </c>
      <c r="P53" s="181">
        <f>'WIJAM NPC Before Balancing'!P53</f>
        <v>1069490.8910170393</v>
      </c>
      <c r="Q53" s="181">
        <f>'WIJAM NPC Before Balancing'!Q53</f>
        <v>1266790.6176162786</v>
      </c>
      <c r="R53" s="181">
        <f>'WIJAM NPC Before Balancing'!R53</f>
        <v>1423810.2605928734</v>
      </c>
      <c r="S53" s="155"/>
      <c r="T53" s="171"/>
    </row>
    <row r="54" spans="1:20" s="154" customFormat="1" ht="12.75">
      <c r="A54" s="153"/>
      <c r="B54" s="145"/>
      <c r="C54" s="144"/>
      <c r="D54" s="164"/>
      <c r="E54" s="164"/>
      <c r="F54" s="178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55"/>
      <c r="T54" s="171"/>
    </row>
    <row r="55" spans="1:20" s="154" customFormat="1" ht="12.75">
      <c r="A55" s="166"/>
      <c r="B55" s="28" t="s">
        <v>12</v>
      </c>
      <c r="C55" s="170"/>
      <c r="D55" s="170"/>
      <c r="E55" s="170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55"/>
      <c r="T55" s="171"/>
    </row>
    <row r="56" spans="1:20" s="154" customFormat="1" ht="12.75">
      <c r="A56" s="153"/>
      <c r="B56" s="170"/>
      <c r="C56" s="153" t="s">
        <v>13</v>
      </c>
      <c r="D56" s="170"/>
      <c r="E56" s="170"/>
      <c r="F56" s="180">
        <f t="shared" ref="F56:F100" si="12">SUM(G56:R56)</f>
        <v>0</v>
      </c>
      <c r="G56" s="181">
        <f>'WIJAM NPC Before Balancing'!G56</f>
        <v>0</v>
      </c>
      <c r="H56" s="181">
        <f>'WIJAM NPC Before Balancing'!H56</f>
        <v>0</v>
      </c>
      <c r="I56" s="181">
        <f>'WIJAM NPC Before Balancing'!I56</f>
        <v>0</v>
      </c>
      <c r="J56" s="181">
        <f>'WIJAM NPC Before Balancing'!J56</f>
        <v>0</v>
      </c>
      <c r="K56" s="181">
        <f>'WIJAM NPC Before Balancing'!K56</f>
        <v>0</v>
      </c>
      <c r="L56" s="181">
        <f>'WIJAM NPC Before Balancing'!L56</f>
        <v>0</v>
      </c>
      <c r="M56" s="181">
        <f>'WIJAM NPC Before Balancing'!M56</f>
        <v>0</v>
      </c>
      <c r="N56" s="181">
        <f>'WIJAM NPC Before Balancing'!N56</f>
        <v>0</v>
      </c>
      <c r="O56" s="181">
        <f>'WIJAM NPC Before Balancing'!O56</f>
        <v>0</v>
      </c>
      <c r="P56" s="181">
        <f>'WIJAM NPC Before Balancing'!P56</f>
        <v>0</v>
      </c>
      <c r="Q56" s="181">
        <f>'WIJAM NPC Before Balancing'!Q56</f>
        <v>0</v>
      </c>
      <c r="R56" s="181">
        <f>'WIJAM NPC Before Balancing'!R56</f>
        <v>0</v>
      </c>
      <c r="S56" s="155"/>
      <c r="T56" s="171"/>
    </row>
    <row r="57" spans="1:20" s="154" customFormat="1" ht="12.75">
      <c r="A57" s="153"/>
      <c r="B57" s="156"/>
      <c r="C57" s="153" t="s">
        <v>14</v>
      </c>
      <c r="D57" s="170"/>
      <c r="E57" s="170"/>
      <c r="F57" s="178">
        <f t="shared" si="12"/>
        <v>0</v>
      </c>
      <c r="G57" s="179">
        <f>'WIJAM NPC Before Balancing'!G57</f>
        <v>0</v>
      </c>
      <c r="H57" s="179">
        <f>'WIJAM NPC Before Balancing'!H57</f>
        <v>0</v>
      </c>
      <c r="I57" s="179">
        <f>'WIJAM NPC Before Balancing'!I57</f>
        <v>0</v>
      </c>
      <c r="J57" s="179">
        <f>'WIJAM NPC Before Balancing'!J57</f>
        <v>0</v>
      </c>
      <c r="K57" s="179">
        <f>'WIJAM NPC Before Balancing'!K57</f>
        <v>0</v>
      </c>
      <c r="L57" s="179">
        <f>'WIJAM NPC Before Balancing'!L57</f>
        <v>0</v>
      </c>
      <c r="M57" s="179">
        <f>'WIJAM NPC Before Balancing'!M57</f>
        <v>0</v>
      </c>
      <c r="N57" s="179">
        <f>'WIJAM NPC Before Balancing'!N57</f>
        <v>0</v>
      </c>
      <c r="O57" s="179">
        <f>'WIJAM NPC Before Balancing'!O57</f>
        <v>0</v>
      </c>
      <c r="P57" s="179">
        <f>'WIJAM NPC Before Balancing'!P57</f>
        <v>0</v>
      </c>
      <c r="Q57" s="179">
        <f>'WIJAM NPC Before Balancing'!Q57</f>
        <v>0</v>
      </c>
      <c r="R57" s="179">
        <f>'WIJAM NPC Before Balancing'!R57</f>
        <v>0</v>
      </c>
      <c r="S57" s="155"/>
      <c r="T57" s="171"/>
    </row>
    <row r="58" spans="1:20" s="154" customFormat="1" ht="12.75">
      <c r="A58" s="153"/>
      <c r="B58" s="153"/>
      <c r="C58" s="153" t="s">
        <v>15</v>
      </c>
      <c r="D58" s="167"/>
      <c r="E58" s="167"/>
      <c r="F58" s="178">
        <f t="shared" ref="F58:F98" si="13">SUM(G58:R58)</f>
        <v>0</v>
      </c>
      <c r="G58" s="179">
        <f>'WIJAM NPC Before Balancing'!G58</f>
        <v>0</v>
      </c>
      <c r="H58" s="179">
        <f>'WIJAM NPC Before Balancing'!H58</f>
        <v>0</v>
      </c>
      <c r="I58" s="179">
        <f>'WIJAM NPC Before Balancing'!I58</f>
        <v>0</v>
      </c>
      <c r="J58" s="179">
        <f>'WIJAM NPC Before Balancing'!J58</f>
        <v>0</v>
      </c>
      <c r="K58" s="179">
        <f>'WIJAM NPC Before Balancing'!K58</f>
        <v>0</v>
      </c>
      <c r="L58" s="179">
        <f>'WIJAM NPC Before Balancing'!L58</f>
        <v>0</v>
      </c>
      <c r="M58" s="179">
        <f>'WIJAM NPC Before Balancing'!M58</f>
        <v>0</v>
      </c>
      <c r="N58" s="179">
        <f>'WIJAM NPC Before Balancing'!N58</f>
        <v>0</v>
      </c>
      <c r="O58" s="179">
        <f>'WIJAM NPC Before Balancing'!O58</f>
        <v>0</v>
      </c>
      <c r="P58" s="179">
        <f>'WIJAM NPC Before Balancing'!P58</f>
        <v>0</v>
      </c>
      <c r="Q58" s="179">
        <f>'WIJAM NPC Before Balancing'!Q58</f>
        <v>0</v>
      </c>
      <c r="R58" s="179">
        <f>'WIJAM NPC Before Balancing'!R58</f>
        <v>0</v>
      </c>
      <c r="S58" s="155"/>
      <c r="T58" s="171"/>
    </row>
    <row r="59" spans="1:20" s="154" customFormat="1" ht="12.75">
      <c r="A59" s="153"/>
      <c r="B59" s="153"/>
      <c r="C59" s="153" t="s">
        <v>16</v>
      </c>
      <c r="D59" s="167"/>
      <c r="E59" s="167"/>
      <c r="F59" s="178">
        <f t="shared" si="13"/>
        <v>0</v>
      </c>
      <c r="G59" s="179">
        <f>'WIJAM NPC Before Balancing'!G59</f>
        <v>0</v>
      </c>
      <c r="H59" s="179">
        <f>'WIJAM NPC Before Balancing'!H59</f>
        <v>0</v>
      </c>
      <c r="I59" s="179">
        <f>'WIJAM NPC Before Balancing'!I59</f>
        <v>0</v>
      </c>
      <c r="J59" s="179">
        <f>'WIJAM NPC Before Balancing'!J59</f>
        <v>0</v>
      </c>
      <c r="K59" s="179">
        <f>'WIJAM NPC Before Balancing'!K59</f>
        <v>0</v>
      </c>
      <c r="L59" s="179">
        <f>'WIJAM NPC Before Balancing'!L59</f>
        <v>0</v>
      </c>
      <c r="M59" s="179">
        <f>'WIJAM NPC Before Balancing'!M59</f>
        <v>0</v>
      </c>
      <c r="N59" s="179">
        <f>'WIJAM NPC Before Balancing'!N59</f>
        <v>0</v>
      </c>
      <c r="O59" s="179">
        <f>'WIJAM NPC Before Balancing'!O59</f>
        <v>0</v>
      </c>
      <c r="P59" s="179">
        <f>'WIJAM NPC Before Balancing'!P59</f>
        <v>0</v>
      </c>
      <c r="Q59" s="179">
        <f>'WIJAM NPC Before Balancing'!Q59</f>
        <v>0</v>
      </c>
      <c r="R59" s="179">
        <f>'WIJAM NPC Before Balancing'!R59</f>
        <v>0</v>
      </c>
      <c r="S59" s="155"/>
      <c r="T59" s="171"/>
    </row>
    <row r="60" spans="1:20" s="154" customFormat="1" ht="12" customHeight="1">
      <c r="A60" s="153"/>
      <c r="B60" s="153"/>
      <c r="C60" s="153" t="s">
        <v>17</v>
      </c>
      <c r="D60" s="167"/>
      <c r="E60" s="167"/>
      <c r="F60" s="178">
        <f t="shared" si="13"/>
        <v>370976.57999999996</v>
      </c>
      <c r="G60" s="179">
        <f>'WIJAM NPC Before Balancing'!G60</f>
        <v>0</v>
      </c>
      <c r="H60" s="179">
        <f>'WIJAM NPC Before Balancing'!H60</f>
        <v>0</v>
      </c>
      <c r="I60" s="179">
        <f>'WIJAM NPC Before Balancing'!I60</f>
        <v>0</v>
      </c>
      <c r="J60" s="179">
        <f>'WIJAM NPC Before Balancing'!J60</f>
        <v>19951.87</v>
      </c>
      <c r="K60" s="179">
        <f>'WIJAM NPC Before Balancing'!K60</f>
        <v>44510.880000000005</v>
      </c>
      <c r="L60" s="179">
        <f>'WIJAM NPC Before Balancing'!L60</f>
        <v>79780.3</v>
      </c>
      <c r="M60" s="179">
        <f>'WIJAM NPC Before Balancing'!M60</f>
        <v>112397.86</v>
      </c>
      <c r="N60" s="179">
        <f>'WIJAM NPC Before Balancing'!N60</f>
        <v>95899.7</v>
      </c>
      <c r="O60" s="179">
        <f>'WIJAM NPC Before Balancing'!O60</f>
        <v>18435.97</v>
      </c>
      <c r="P60" s="179">
        <f>'WIJAM NPC Before Balancing'!P60</f>
        <v>0</v>
      </c>
      <c r="Q60" s="179">
        <f>'WIJAM NPC Before Balancing'!Q60</f>
        <v>0</v>
      </c>
      <c r="R60" s="179">
        <f>'WIJAM NPC Before Balancing'!R60</f>
        <v>0</v>
      </c>
      <c r="S60" s="155"/>
      <c r="T60" s="171"/>
    </row>
    <row r="61" spans="1:20" s="154" customFormat="1" ht="12.75">
      <c r="A61" s="153"/>
      <c r="B61" s="153"/>
      <c r="C61" s="153" t="s">
        <v>18</v>
      </c>
      <c r="D61" s="167"/>
      <c r="E61" s="167"/>
      <c r="F61" s="178">
        <f t="shared" si="13"/>
        <v>0</v>
      </c>
      <c r="G61" s="179">
        <f>'WIJAM NPC Before Balancing'!G61</f>
        <v>0</v>
      </c>
      <c r="H61" s="179">
        <f>'WIJAM NPC Before Balancing'!H61</f>
        <v>0</v>
      </c>
      <c r="I61" s="179">
        <f>'WIJAM NPC Before Balancing'!I61</f>
        <v>0</v>
      </c>
      <c r="J61" s="179">
        <f>'WIJAM NPC Before Balancing'!J61</f>
        <v>0</v>
      </c>
      <c r="K61" s="179">
        <f>'WIJAM NPC Before Balancing'!K61</f>
        <v>0</v>
      </c>
      <c r="L61" s="179">
        <f>'WIJAM NPC Before Balancing'!L61</f>
        <v>0</v>
      </c>
      <c r="M61" s="179">
        <f>'WIJAM NPC Before Balancing'!M61</f>
        <v>0</v>
      </c>
      <c r="N61" s="179">
        <f>'WIJAM NPC Before Balancing'!N61</f>
        <v>0</v>
      </c>
      <c r="O61" s="179">
        <f>'WIJAM NPC Before Balancing'!O61</f>
        <v>0</v>
      </c>
      <c r="P61" s="179">
        <f>'WIJAM NPC Before Balancing'!P61</f>
        <v>0</v>
      </c>
      <c r="Q61" s="179">
        <f>'WIJAM NPC Before Balancing'!Q61</f>
        <v>0</v>
      </c>
      <c r="R61" s="179">
        <f>'WIJAM NPC Before Balancing'!R61</f>
        <v>0</v>
      </c>
      <c r="S61" s="155"/>
      <c r="T61" s="171"/>
    </row>
    <row r="62" spans="1:20" s="154" customFormat="1" ht="12.75">
      <c r="A62" s="153"/>
      <c r="B62" s="153"/>
      <c r="C62" s="153" t="s">
        <v>98</v>
      </c>
      <c r="D62" s="167"/>
      <c r="E62" s="167"/>
      <c r="F62" s="178">
        <f t="shared" si="13"/>
        <v>0</v>
      </c>
      <c r="G62" s="179">
        <f>'WIJAM NPC Before Balancing'!G62</f>
        <v>0</v>
      </c>
      <c r="H62" s="179">
        <f>'WIJAM NPC Before Balancing'!H62</f>
        <v>0</v>
      </c>
      <c r="I62" s="179">
        <f>'WIJAM NPC Before Balancing'!I62</f>
        <v>0</v>
      </c>
      <c r="J62" s="179">
        <f>'WIJAM NPC Before Balancing'!J62</f>
        <v>0</v>
      </c>
      <c r="K62" s="179">
        <f>'WIJAM NPC Before Balancing'!K62</f>
        <v>0</v>
      </c>
      <c r="L62" s="179">
        <f>'WIJAM NPC Before Balancing'!L62</f>
        <v>0</v>
      </c>
      <c r="M62" s="179">
        <f>'WIJAM NPC Before Balancing'!M62</f>
        <v>0</v>
      </c>
      <c r="N62" s="179">
        <f>'WIJAM NPC Before Balancing'!N62</f>
        <v>0</v>
      </c>
      <c r="O62" s="179">
        <f>'WIJAM NPC Before Balancing'!O62</f>
        <v>0</v>
      </c>
      <c r="P62" s="179">
        <f>'WIJAM NPC Before Balancing'!P62</f>
        <v>0</v>
      </c>
      <c r="Q62" s="179">
        <f>'WIJAM NPC Before Balancing'!Q62</f>
        <v>0</v>
      </c>
      <c r="R62" s="179">
        <f>'WIJAM NPC Before Balancing'!R62</f>
        <v>0</v>
      </c>
      <c r="S62" s="155"/>
      <c r="T62" s="171"/>
    </row>
    <row r="63" spans="1:20" s="154" customFormat="1" ht="12.75">
      <c r="A63" s="153"/>
      <c r="B63" s="153"/>
      <c r="C63" s="153" t="s">
        <v>140</v>
      </c>
      <c r="D63" s="167"/>
      <c r="E63" s="167"/>
      <c r="F63" s="178">
        <f t="shared" si="13"/>
        <v>0</v>
      </c>
      <c r="G63" s="179">
        <f>'WIJAM NPC Before Balancing'!G63</f>
        <v>0</v>
      </c>
      <c r="H63" s="179">
        <f>'WIJAM NPC Before Balancing'!H63</f>
        <v>0</v>
      </c>
      <c r="I63" s="179">
        <f>'WIJAM NPC Before Balancing'!I63</f>
        <v>0</v>
      </c>
      <c r="J63" s="179">
        <f>'WIJAM NPC Before Balancing'!J63</f>
        <v>0</v>
      </c>
      <c r="K63" s="179">
        <f>'WIJAM NPC Before Balancing'!K63</f>
        <v>0</v>
      </c>
      <c r="L63" s="179">
        <f>'WIJAM NPC Before Balancing'!L63</f>
        <v>0</v>
      </c>
      <c r="M63" s="179">
        <f>'WIJAM NPC Before Balancing'!M63</f>
        <v>0</v>
      </c>
      <c r="N63" s="179">
        <f>'WIJAM NPC Before Balancing'!N63</f>
        <v>0</v>
      </c>
      <c r="O63" s="179">
        <f>'WIJAM NPC Before Balancing'!O63</f>
        <v>0</v>
      </c>
      <c r="P63" s="179">
        <f>'WIJAM NPC Before Balancing'!P63</f>
        <v>0</v>
      </c>
      <c r="Q63" s="179">
        <f>'WIJAM NPC Before Balancing'!Q63</f>
        <v>0</v>
      </c>
      <c r="R63" s="179">
        <f>'WIJAM NPC Before Balancing'!R63</f>
        <v>0</v>
      </c>
      <c r="S63" s="155"/>
      <c r="T63" s="171"/>
    </row>
    <row r="64" spans="1:20" s="154" customFormat="1" ht="12.75">
      <c r="A64" s="153"/>
      <c r="B64" s="153"/>
      <c r="C64" s="153" t="s">
        <v>99</v>
      </c>
      <c r="D64" s="167"/>
      <c r="E64" s="167"/>
      <c r="F64" s="178">
        <f t="shared" si="13"/>
        <v>0</v>
      </c>
      <c r="G64" s="179">
        <f>'WIJAM NPC Before Balancing'!G64</f>
        <v>0</v>
      </c>
      <c r="H64" s="179">
        <f>'WIJAM NPC Before Balancing'!H64</f>
        <v>0</v>
      </c>
      <c r="I64" s="179">
        <f>'WIJAM NPC Before Balancing'!I64</f>
        <v>0</v>
      </c>
      <c r="J64" s="179">
        <f>'WIJAM NPC Before Balancing'!J64</f>
        <v>0</v>
      </c>
      <c r="K64" s="179">
        <f>'WIJAM NPC Before Balancing'!K64</f>
        <v>0</v>
      </c>
      <c r="L64" s="179">
        <f>'WIJAM NPC Before Balancing'!L64</f>
        <v>0</v>
      </c>
      <c r="M64" s="179">
        <f>'WIJAM NPC Before Balancing'!M64</f>
        <v>0</v>
      </c>
      <c r="N64" s="179">
        <f>'WIJAM NPC Before Balancing'!N64</f>
        <v>0</v>
      </c>
      <c r="O64" s="179">
        <f>'WIJAM NPC Before Balancing'!O64</f>
        <v>0</v>
      </c>
      <c r="P64" s="179">
        <f>'WIJAM NPC Before Balancing'!P64</f>
        <v>0</v>
      </c>
      <c r="Q64" s="179">
        <f>'WIJAM NPC Before Balancing'!Q64</f>
        <v>0</v>
      </c>
      <c r="R64" s="179">
        <f>'WIJAM NPC Before Balancing'!R64</f>
        <v>0</v>
      </c>
      <c r="S64" s="155"/>
      <c r="T64" s="171"/>
    </row>
    <row r="65" spans="1:20" s="154" customFormat="1" ht="12.75">
      <c r="A65" s="153"/>
      <c r="B65" s="153"/>
      <c r="C65" s="167" t="s">
        <v>129</v>
      </c>
      <c r="D65" s="167"/>
      <c r="E65" s="167"/>
      <c r="F65" s="178">
        <f t="shared" si="13"/>
        <v>0</v>
      </c>
      <c r="G65" s="179">
        <f>'WIJAM NPC Before Balancing'!G65</f>
        <v>0</v>
      </c>
      <c r="H65" s="179">
        <f>'WIJAM NPC Before Balancing'!H65</f>
        <v>0</v>
      </c>
      <c r="I65" s="179">
        <f>'WIJAM NPC Before Balancing'!I65</f>
        <v>0</v>
      </c>
      <c r="J65" s="179">
        <f>'WIJAM NPC Before Balancing'!J65</f>
        <v>0</v>
      </c>
      <c r="K65" s="179">
        <f>'WIJAM NPC Before Balancing'!K65</f>
        <v>0</v>
      </c>
      <c r="L65" s="179">
        <f>'WIJAM NPC Before Balancing'!L65</f>
        <v>0</v>
      </c>
      <c r="M65" s="179">
        <f>'WIJAM NPC Before Balancing'!M65</f>
        <v>0</v>
      </c>
      <c r="N65" s="179">
        <f>'WIJAM NPC Before Balancing'!N65</f>
        <v>0</v>
      </c>
      <c r="O65" s="179">
        <f>'WIJAM NPC Before Balancing'!O65</f>
        <v>0</v>
      </c>
      <c r="P65" s="179">
        <f>'WIJAM NPC Before Balancing'!P65</f>
        <v>0</v>
      </c>
      <c r="Q65" s="179">
        <f>'WIJAM NPC Before Balancing'!Q65</f>
        <v>0</v>
      </c>
      <c r="R65" s="179">
        <f>'WIJAM NPC Before Balancing'!R65</f>
        <v>0</v>
      </c>
      <c r="S65" s="155"/>
      <c r="T65" s="171"/>
    </row>
    <row r="66" spans="1:20" s="154" customFormat="1" ht="12.75">
      <c r="A66" s="153"/>
      <c r="B66" s="153"/>
      <c r="C66" s="167" t="s">
        <v>130</v>
      </c>
      <c r="D66" s="167"/>
      <c r="E66" s="167"/>
      <c r="F66" s="178">
        <f t="shared" si="13"/>
        <v>0</v>
      </c>
      <c r="G66" s="179">
        <f>'WIJAM NPC Before Balancing'!G66</f>
        <v>0</v>
      </c>
      <c r="H66" s="179">
        <f>'WIJAM NPC Before Balancing'!H66</f>
        <v>0</v>
      </c>
      <c r="I66" s="179">
        <f>'WIJAM NPC Before Balancing'!I66</f>
        <v>0</v>
      </c>
      <c r="J66" s="179">
        <f>'WIJAM NPC Before Balancing'!J66</f>
        <v>0</v>
      </c>
      <c r="K66" s="179">
        <f>'WIJAM NPC Before Balancing'!K66</f>
        <v>0</v>
      </c>
      <c r="L66" s="179">
        <f>'WIJAM NPC Before Balancing'!L66</f>
        <v>0</v>
      </c>
      <c r="M66" s="179">
        <f>'WIJAM NPC Before Balancing'!M66</f>
        <v>0</v>
      </c>
      <c r="N66" s="179">
        <f>'WIJAM NPC Before Balancing'!N66</f>
        <v>0</v>
      </c>
      <c r="O66" s="179">
        <f>'WIJAM NPC Before Balancing'!O66</f>
        <v>0</v>
      </c>
      <c r="P66" s="179">
        <f>'WIJAM NPC Before Balancing'!P66</f>
        <v>0</v>
      </c>
      <c r="Q66" s="179">
        <f>'WIJAM NPC Before Balancing'!Q66</f>
        <v>0</v>
      </c>
      <c r="R66" s="179">
        <f>'WIJAM NPC Before Balancing'!R66</f>
        <v>0</v>
      </c>
      <c r="S66" s="155"/>
      <c r="T66" s="171"/>
    </row>
    <row r="67" spans="1:20" s="154" customFormat="1" ht="12.75">
      <c r="A67" s="153"/>
      <c r="B67" s="153"/>
      <c r="C67" s="167" t="s">
        <v>131</v>
      </c>
      <c r="D67" s="167"/>
      <c r="E67" s="167"/>
      <c r="F67" s="178">
        <f t="shared" si="13"/>
        <v>0</v>
      </c>
      <c r="G67" s="179">
        <f>'WIJAM NPC Before Balancing'!G67</f>
        <v>0</v>
      </c>
      <c r="H67" s="179">
        <f>'WIJAM NPC Before Balancing'!H67</f>
        <v>0</v>
      </c>
      <c r="I67" s="179">
        <f>'WIJAM NPC Before Balancing'!I67</f>
        <v>0</v>
      </c>
      <c r="J67" s="179">
        <f>'WIJAM NPC Before Balancing'!J67</f>
        <v>0</v>
      </c>
      <c r="K67" s="179">
        <f>'WIJAM NPC Before Balancing'!K67</f>
        <v>0</v>
      </c>
      <c r="L67" s="179">
        <f>'WIJAM NPC Before Balancing'!L67</f>
        <v>0</v>
      </c>
      <c r="M67" s="179">
        <f>'WIJAM NPC Before Balancing'!M67</f>
        <v>0</v>
      </c>
      <c r="N67" s="179">
        <f>'WIJAM NPC Before Balancing'!N67</f>
        <v>0</v>
      </c>
      <c r="O67" s="179">
        <f>'WIJAM NPC Before Balancing'!O67</f>
        <v>0</v>
      </c>
      <c r="P67" s="179">
        <f>'WIJAM NPC Before Balancing'!P67</f>
        <v>0</v>
      </c>
      <c r="Q67" s="179">
        <f>'WIJAM NPC Before Balancing'!Q67</f>
        <v>0</v>
      </c>
      <c r="R67" s="179">
        <f>'WIJAM NPC Before Balancing'!R67</f>
        <v>0</v>
      </c>
      <c r="S67" s="155"/>
      <c r="T67" s="171"/>
    </row>
    <row r="68" spans="1:20" s="154" customFormat="1" ht="12.75">
      <c r="A68" s="153"/>
      <c r="B68" s="153"/>
      <c r="C68" s="167" t="s">
        <v>132</v>
      </c>
      <c r="D68" s="167"/>
      <c r="E68" s="167"/>
      <c r="F68" s="178">
        <f t="shared" si="13"/>
        <v>0</v>
      </c>
      <c r="G68" s="179">
        <f>'WIJAM NPC Before Balancing'!G68</f>
        <v>0</v>
      </c>
      <c r="H68" s="179">
        <f>'WIJAM NPC Before Balancing'!H68</f>
        <v>0</v>
      </c>
      <c r="I68" s="179">
        <f>'WIJAM NPC Before Balancing'!I68</f>
        <v>0</v>
      </c>
      <c r="J68" s="179">
        <f>'WIJAM NPC Before Balancing'!J68</f>
        <v>0</v>
      </c>
      <c r="K68" s="179">
        <f>'WIJAM NPC Before Balancing'!K68</f>
        <v>0</v>
      </c>
      <c r="L68" s="179">
        <f>'WIJAM NPC Before Balancing'!L68</f>
        <v>0</v>
      </c>
      <c r="M68" s="179">
        <f>'WIJAM NPC Before Balancing'!M68</f>
        <v>0</v>
      </c>
      <c r="N68" s="179">
        <f>'WIJAM NPC Before Balancing'!N68</f>
        <v>0</v>
      </c>
      <c r="O68" s="179">
        <f>'WIJAM NPC Before Balancing'!O68</f>
        <v>0</v>
      </c>
      <c r="P68" s="179">
        <f>'WIJAM NPC Before Balancing'!P68</f>
        <v>0</v>
      </c>
      <c r="Q68" s="179">
        <f>'WIJAM NPC Before Balancing'!Q68</f>
        <v>0</v>
      </c>
      <c r="R68" s="179">
        <f>'WIJAM NPC Before Balancing'!R68</f>
        <v>0</v>
      </c>
      <c r="S68" s="155"/>
      <c r="T68" s="171"/>
    </row>
    <row r="69" spans="1:20" s="154" customFormat="1" ht="12.75">
      <c r="A69" s="153"/>
      <c r="B69" s="153"/>
      <c r="C69" s="167" t="s">
        <v>19</v>
      </c>
      <c r="D69" s="167"/>
      <c r="E69" s="167"/>
      <c r="F69" s="178">
        <f t="shared" si="13"/>
        <v>0</v>
      </c>
      <c r="G69" s="179">
        <f>'WIJAM NPC Before Balancing'!G69</f>
        <v>0</v>
      </c>
      <c r="H69" s="179">
        <f>'WIJAM NPC Before Balancing'!H69</f>
        <v>0</v>
      </c>
      <c r="I69" s="179">
        <f>'WIJAM NPC Before Balancing'!I69</f>
        <v>0</v>
      </c>
      <c r="J69" s="179">
        <f>'WIJAM NPC Before Balancing'!J69</f>
        <v>0</v>
      </c>
      <c r="K69" s="179">
        <f>'WIJAM NPC Before Balancing'!K69</f>
        <v>0</v>
      </c>
      <c r="L69" s="179">
        <f>'WIJAM NPC Before Balancing'!L69</f>
        <v>0</v>
      </c>
      <c r="M69" s="179">
        <f>'WIJAM NPC Before Balancing'!M69</f>
        <v>0</v>
      </c>
      <c r="N69" s="179">
        <f>'WIJAM NPC Before Balancing'!N69</f>
        <v>0</v>
      </c>
      <c r="O69" s="179">
        <f>'WIJAM NPC Before Balancing'!O69</f>
        <v>0</v>
      </c>
      <c r="P69" s="179">
        <f>'WIJAM NPC Before Balancing'!P69</f>
        <v>0</v>
      </c>
      <c r="Q69" s="179">
        <f>'WIJAM NPC Before Balancing'!Q69</f>
        <v>0</v>
      </c>
      <c r="R69" s="179">
        <f>'WIJAM NPC Before Balancing'!R69</f>
        <v>0</v>
      </c>
      <c r="S69" s="155"/>
      <c r="T69" s="171"/>
    </row>
    <row r="70" spans="1:20" s="154" customFormat="1" ht="12.75">
      <c r="A70" s="153"/>
      <c r="B70" s="153"/>
      <c r="C70" s="167" t="s">
        <v>100</v>
      </c>
      <c r="D70" s="167"/>
      <c r="E70" s="167"/>
      <c r="F70" s="178">
        <f t="shared" si="13"/>
        <v>0</v>
      </c>
      <c r="G70" s="179">
        <f>'WIJAM NPC Before Balancing'!G70</f>
        <v>0</v>
      </c>
      <c r="H70" s="179">
        <f>'WIJAM NPC Before Balancing'!H70</f>
        <v>0</v>
      </c>
      <c r="I70" s="179">
        <f>'WIJAM NPC Before Balancing'!I70</f>
        <v>0</v>
      </c>
      <c r="J70" s="179">
        <f>'WIJAM NPC Before Balancing'!J70</f>
        <v>0</v>
      </c>
      <c r="K70" s="179">
        <f>'WIJAM NPC Before Balancing'!K70</f>
        <v>0</v>
      </c>
      <c r="L70" s="179">
        <f>'WIJAM NPC Before Balancing'!L70</f>
        <v>0</v>
      </c>
      <c r="M70" s="179">
        <f>'WIJAM NPC Before Balancing'!M70</f>
        <v>0</v>
      </c>
      <c r="N70" s="179">
        <f>'WIJAM NPC Before Balancing'!N70</f>
        <v>0</v>
      </c>
      <c r="O70" s="179">
        <f>'WIJAM NPC Before Balancing'!O70</f>
        <v>0</v>
      </c>
      <c r="P70" s="179">
        <f>'WIJAM NPC Before Balancing'!P70</f>
        <v>0</v>
      </c>
      <c r="Q70" s="179">
        <f>'WIJAM NPC Before Balancing'!Q70</f>
        <v>0</v>
      </c>
      <c r="R70" s="179">
        <f>'WIJAM NPC Before Balancing'!R70</f>
        <v>0</v>
      </c>
      <c r="S70" s="155"/>
      <c r="T70" s="171"/>
    </row>
    <row r="71" spans="1:20" s="154" customFormat="1" ht="12.75">
      <c r="A71" s="153"/>
      <c r="B71" s="153"/>
      <c r="C71" s="167" t="s">
        <v>134</v>
      </c>
      <c r="D71" s="167"/>
      <c r="E71" s="167"/>
      <c r="F71" s="178">
        <f t="shared" si="13"/>
        <v>0</v>
      </c>
      <c r="G71" s="179">
        <f>'WIJAM NPC Before Balancing'!G71</f>
        <v>0</v>
      </c>
      <c r="H71" s="179">
        <f>'WIJAM NPC Before Balancing'!H71</f>
        <v>0</v>
      </c>
      <c r="I71" s="179">
        <f>'WIJAM NPC Before Balancing'!I71</f>
        <v>0</v>
      </c>
      <c r="J71" s="179">
        <f>'WIJAM NPC Before Balancing'!J71</f>
        <v>0</v>
      </c>
      <c r="K71" s="179">
        <f>'WIJAM NPC Before Balancing'!K71</f>
        <v>0</v>
      </c>
      <c r="L71" s="179">
        <f>'WIJAM NPC Before Balancing'!L71</f>
        <v>0</v>
      </c>
      <c r="M71" s="179">
        <f>'WIJAM NPC Before Balancing'!M71</f>
        <v>0</v>
      </c>
      <c r="N71" s="179">
        <f>'WIJAM NPC Before Balancing'!N71</f>
        <v>0</v>
      </c>
      <c r="O71" s="179">
        <f>'WIJAM NPC Before Balancing'!O71</f>
        <v>0</v>
      </c>
      <c r="P71" s="179">
        <f>'WIJAM NPC Before Balancing'!P71</f>
        <v>0</v>
      </c>
      <c r="Q71" s="179">
        <f>'WIJAM NPC Before Balancing'!Q71</f>
        <v>0</v>
      </c>
      <c r="R71" s="179">
        <f>'WIJAM NPC Before Balancing'!R71</f>
        <v>0</v>
      </c>
      <c r="S71" s="155"/>
      <c r="T71" s="171"/>
    </row>
    <row r="72" spans="1:20" s="154" customFormat="1" ht="12.75">
      <c r="A72" s="153"/>
      <c r="B72" s="153"/>
      <c r="C72" s="167" t="s">
        <v>135</v>
      </c>
      <c r="D72" s="167"/>
      <c r="E72" s="167"/>
      <c r="F72" s="178">
        <f t="shared" si="13"/>
        <v>0</v>
      </c>
      <c r="G72" s="179">
        <f>'WIJAM NPC Before Balancing'!G72</f>
        <v>0</v>
      </c>
      <c r="H72" s="179">
        <f>'WIJAM NPC Before Balancing'!H72</f>
        <v>0</v>
      </c>
      <c r="I72" s="179">
        <f>'WIJAM NPC Before Balancing'!I72</f>
        <v>0</v>
      </c>
      <c r="J72" s="179">
        <f>'WIJAM NPC Before Balancing'!J72</f>
        <v>0</v>
      </c>
      <c r="K72" s="179">
        <f>'WIJAM NPC Before Balancing'!K72</f>
        <v>0</v>
      </c>
      <c r="L72" s="179">
        <f>'WIJAM NPC Before Balancing'!L72</f>
        <v>0</v>
      </c>
      <c r="M72" s="179">
        <f>'WIJAM NPC Before Balancing'!M72</f>
        <v>0</v>
      </c>
      <c r="N72" s="179">
        <f>'WIJAM NPC Before Balancing'!N72</f>
        <v>0</v>
      </c>
      <c r="O72" s="179">
        <f>'WIJAM NPC Before Balancing'!O72</f>
        <v>0</v>
      </c>
      <c r="P72" s="179">
        <f>'WIJAM NPC Before Balancing'!P72</f>
        <v>0</v>
      </c>
      <c r="Q72" s="179">
        <f>'WIJAM NPC Before Balancing'!Q72</f>
        <v>0</v>
      </c>
      <c r="R72" s="179">
        <f>'WIJAM NPC Before Balancing'!R72</f>
        <v>0</v>
      </c>
      <c r="S72" s="155"/>
      <c r="T72" s="171"/>
    </row>
    <row r="73" spans="1:20" s="154" customFormat="1" ht="12.75">
      <c r="A73" s="153"/>
      <c r="B73" s="153"/>
      <c r="C73" s="167" t="s">
        <v>128</v>
      </c>
      <c r="D73" s="167"/>
      <c r="E73" s="167"/>
      <c r="F73" s="178">
        <f t="shared" si="13"/>
        <v>0</v>
      </c>
      <c r="G73" s="179">
        <f>'WIJAM NPC Before Balancing'!G73</f>
        <v>0</v>
      </c>
      <c r="H73" s="179">
        <f>'WIJAM NPC Before Balancing'!H73</f>
        <v>0</v>
      </c>
      <c r="I73" s="179">
        <f>'WIJAM NPC Before Balancing'!I73</f>
        <v>0</v>
      </c>
      <c r="J73" s="179">
        <f>'WIJAM NPC Before Balancing'!J73</f>
        <v>0</v>
      </c>
      <c r="K73" s="179">
        <f>'WIJAM NPC Before Balancing'!K73</f>
        <v>0</v>
      </c>
      <c r="L73" s="179">
        <f>'WIJAM NPC Before Balancing'!L73</f>
        <v>0</v>
      </c>
      <c r="M73" s="179">
        <f>'WIJAM NPC Before Balancing'!M73</f>
        <v>0</v>
      </c>
      <c r="N73" s="179">
        <f>'WIJAM NPC Before Balancing'!N73</f>
        <v>0</v>
      </c>
      <c r="O73" s="179">
        <f>'WIJAM NPC Before Balancing'!O73</f>
        <v>0</v>
      </c>
      <c r="P73" s="179">
        <f>'WIJAM NPC Before Balancing'!P73</f>
        <v>0</v>
      </c>
      <c r="Q73" s="179">
        <f>'WIJAM NPC Before Balancing'!Q73</f>
        <v>0</v>
      </c>
      <c r="R73" s="179">
        <f>'WIJAM NPC Before Balancing'!R73</f>
        <v>0</v>
      </c>
      <c r="S73" s="155"/>
      <c r="T73" s="171"/>
    </row>
    <row r="74" spans="1:20" s="154" customFormat="1" ht="12.75">
      <c r="A74" s="250"/>
      <c r="B74" s="250"/>
      <c r="C74" s="251" t="s">
        <v>125</v>
      </c>
      <c r="D74" s="251"/>
      <c r="E74" s="251"/>
      <c r="F74" s="178">
        <f t="shared" si="13"/>
        <v>0</v>
      </c>
      <c r="G74" s="179">
        <f>'WIJAM NPC Before Balancing'!G74</f>
        <v>0</v>
      </c>
      <c r="H74" s="179">
        <f>'WIJAM NPC Before Balancing'!H74</f>
        <v>0</v>
      </c>
      <c r="I74" s="179">
        <f>'WIJAM NPC Before Balancing'!I74</f>
        <v>0</v>
      </c>
      <c r="J74" s="179">
        <f>'WIJAM NPC Before Balancing'!J74</f>
        <v>0</v>
      </c>
      <c r="K74" s="179">
        <f>'WIJAM NPC Before Balancing'!K74</f>
        <v>0</v>
      </c>
      <c r="L74" s="179">
        <f>'WIJAM NPC Before Balancing'!L74</f>
        <v>0</v>
      </c>
      <c r="M74" s="179">
        <f>'WIJAM NPC Before Balancing'!M74</f>
        <v>0</v>
      </c>
      <c r="N74" s="179">
        <f>'WIJAM NPC Before Balancing'!N74</f>
        <v>0</v>
      </c>
      <c r="O74" s="179">
        <f>'WIJAM NPC Before Balancing'!O74</f>
        <v>0</v>
      </c>
      <c r="P74" s="179">
        <f>'WIJAM NPC Before Balancing'!P74</f>
        <v>0</v>
      </c>
      <c r="Q74" s="179">
        <f>'WIJAM NPC Before Balancing'!Q74</f>
        <v>0</v>
      </c>
      <c r="R74" s="179">
        <f>'WIJAM NPC Before Balancing'!R74</f>
        <v>0</v>
      </c>
      <c r="S74" s="155"/>
      <c r="T74" s="171"/>
    </row>
    <row r="75" spans="1:20" s="154" customFormat="1" ht="12.75">
      <c r="A75" s="250"/>
      <c r="B75" s="250"/>
      <c r="C75" s="251" t="s">
        <v>20</v>
      </c>
      <c r="D75" s="251"/>
      <c r="E75" s="251"/>
      <c r="F75" s="178">
        <f t="shared" si="13"/>
        <v>0</v>
      </c>
      <c r="G75" s="179">
        <f>'WIJAM NPC Before Balancing'!G75</f>
        <v>0</v>
      </c>
      <c r="H75" s="179">
        <f>'WIJAM NPC Before Balancing'!H75</f>
        <v>0</v>
      </c>
      <c r="I75" s="179">
        <f>'WIJAM NPC Before Balancing'!I75</f>
        <v>0</v>
      </c>
      <c r="J75" s="179">
        <f>'WIJAM NPC Before Balancing'!J75</f>
        <v>0</v>
      </c>
      <c r="K75" s="179">
        <f>'WIJAM NPC Before Balancing'!K75</f>
        <v>0</v>
      </c>
      <c r="L75" s="179">
        <f>'WIJAM NPC Before Balancing'!L75</f>
        <v>0</v>
      </c>
      <c r="M75" s="179">
        <f>'WIJAM NPC Before Balancing'!M75</f>
        <v>0</v>
      </c>
      <c r="N75" s="179">
        <f>'WIJAM NPC Before Balancing'!N75</f>
        <v>0</v>
      </c>
      <c r="O75" s="179">
        <f>'WIJAM NPC Before Balancing'!O75</f>
        <v>0</v>
      </c>
      <c r="P75" s="179">
        <f>'WIJAM NPC Before Balancing'!P75</f>
        <v>0</v>
      </c>
      <c r="Q75" s="179">
        <f>'WIJAM NPC Before Balancing'!Q75</f>
        <v>0</v>
      </c>
      <c r="R75" s="179">
        <f>'WIJAM NPC Before Balancing'!R75</f>
        <v>0</v>
      </c>
      <c r="S75" s="155"/>
      <c r="T75" s="171"/>
    </row>
    <row r="76" spans="1:20" s="154" customFormat="1" ht="12.75">
      <c r="A76" s="250"/>
      <c r="B76" s="250"/>
      <c r="C76" s="251" t="s">
        <v>21</v>
      </c>
      <c r="D76" s="251"/>
      <c r="E76" s="251"/>
      <c r="F76" s="178">
        <f t="shared" si="13"/>
        <v>0</v>
      </c>
      <c r="G76" s="179">
        <f>'WIJAM NPC Before Balancing'!G76</f>
        <v>0</v>
      </c>
      <c r="H76" s="179">
        <f>'WIJAM NPC Before Balancing'!H76</f>
        <v>0</v>
      </c>
      <c r="I76" s="179">
        <f>'WIJAM NPC Before Balancing'!I76</f>
        <v>0</v>
      </c>
      <c r="J76" s="179">
        <f>'WIJAM NPC Before Balancing'!J76</f>
        <v>0</v>
      </c>
      <c r="K76" s="179">
        <f>'WIJAM NPC Before Balancing'!K76</f>
        <v>0</v>
      </c>
      <c r="L76" s="179">
        <f>'WIJAM NPC Before Balancing'!L76</f>
        <v>0</v>
      </c>
      <c r="M76" s="179">
        <f>'WIJAM NPC Before Balancing'!M76</f>
        <v>0</v>
      </c>
      <c r="N76" s="179">
        <f>'WIJAM NPC Before Balancing'!N76</f>
        <v>0</v>
      </c>
      <c r="O76" s="179">
        <f>'WIJAM NPC Before Balancing'!O76</f>
        <v>0</v>
      </c>
      <c r="P76" s="179">
        <f>'WIJAM NPC Before Balancing'!P76</f>
        <v>0</v>
      </c>
      <c r="Q76" s="179">
        <f>'WIJAM NPC Before Balancing'!Q76</f>
        <v>0</v>
      </c>
      <c r="R76" s="179">
        <f>'WIJAM NPC Before Balancing'!R76</f>
        <v>0</v>
      </c>
      <c r="S76" s="155"/>
      <c r="T76" s="171"/>
    </row>
    <row r="77" spans="1:20" s="154" customFormat="1" ht="12.75">
      <c r="A77" s="153"/>
      <c r="B77" s="153"/>
      <c r="C77" s="167" t="s">
        <v>101</v>
      </c>
      <c r="D77" s="167"/>
      <c r="E77" s="167"/>
      <c r="F77" s="178">
        <f t="shared" si="13"/>
        <v>0</v>
      </c>
      <c r="G77" s="179">
        <f>'WIJAM NPC Before Balancing'!G77</f>
        <v>0</v>
      </c>
      <c r="H77" s="179">
        <f>'WIJAM NPC Before Balancing'!H77</f>
        <v>0</v>
      </c>
      <c r="I77" s="179">
        <f>'WIJAM NPC Before Balancing'!I77</f>
        <v>0</v>
      </c>
      <c r="J77" s="179">
        <f>'WIJAM NPC Before Balancing'!J77</f>
        <v>0</v>
      </c>
      <c r="K77" s="179">
        <f>'WIJAM NPC Before Balancing'!K77</f>
        <v>0</v>
      </c>
      <c r="L77" s="179">
        <f>'WIJAM NPC Before Balancing'!L77</f>
        <v>0</v>
      </c>
      <c r="M77" s="179">
        <f>'WIJAM NPC Before Balancing'!M77</f>
        <v>0</v>
      </c>
      <c r="N77" s="179">
        <f>'WIJAM NPC Before Balancing'!N77</f>
        <v>0</v>
      </c>
      <c r="O77" s="179">
        <f>'WIJAM NPC Before Balancing'!O77</f>
        <v>0</v>
      </c>
      <c r="P77" s="179">
        <f>'WIJAM NPC Before Balancing'!P77</f>
        <v>0</v>
      </c>
      <c r="Q77" s="179">
        <f>'WIJAM NPC Before Balancing'!Q77</f>
        <v>0</v>
      </c>
      <c r="R77" s="179">
        <f>'WIJAM NPC Before Balancing'!R77</f>
        <v>0</v>
      </c>
      <c r="S77" s="155"/>
      <c r="T77" s="171"/>
    </row>
    <row r="78" spans="1:20" s="154" customFormat="1" ht="12.75">
      <c r="A78" s="153"/>
      <c r="B78" s="153"/>
      <c r="C78" s="167" t="s">
        <v>22</v>
      </c>
      <c r="D78" s="167"/>
      <c r="E78" s="167"/>
      <c r="F78" s="178">
        <f t="shared" si="13"/>
        <v>0</v>
      </c>
      <c r="G78" s="179">
        <f>'WIJAM NPC Before Balancing'!G78</f>
        <v>0</v>
      </c>
      <c r="H78" s="179">
        <f>'WIJAM NPC Before Balancing'!H78</f>
        <v>0</v>
      </c>
      <c r="I78" s="179">
        <f>'WIJAM NPC Before Balancing'!I78</f>
        <v>0</v>
      </c>
      <c r="J78" s="179">
        <f>'WIJAM NPC Before Balancing'!J78</f>
        <v>0</v>
      </c>
      <c r="K78" s="179">
        <f>'WIJAM NPC Before Balancing'!K78</f>
        <v>0</v>
      </c>
      <c r="L78" s="179">
        <f>'WIJAM NPC Before Balancing'!L78</f>
        <v>0</v>
      </c>
      <c r="M78" s="179">
        <f>'WIJAM NPC Before Balancing'!M78</f>
        <v>0</v>
      </c>
      <c r="N78" s="179">
        <f>'WIJAM NPC Before Balancing'!N78</f>
        <v>0</v>
      </c>
      <c r="O78" s="179">
        <f>'WIJAM NPC Before Balancing'!O78</f>
        <v>0</v>
      </c>
      <c r="P78" s="179">
        <f>'WIJAM NPC Before Balancing'!P78</f>
        <v>0</v>
      </c>
      <c r="Q78" s="179">
        <f>'WIJAM NPC Before Balancing'!Q78</f>
        <v>0</v>
      </c>
      <c r="R78" s="179">
        <f>'WIJAM NPC Before Balancing'!R78</f>
        <v>0</v>
      </c>
      <c r="S78" s="155"/>
      <c r="T78" s="171"/>
    </row>
    <row r="79" spans="1:20" s="154" customFormat="1" ht="12.75">
      <c r="A79" s="153"/>
      <c r="B79" s="153"/>
      <c r="C79" s="167" t="s">
        <v>173</v>
      </c>
      <c r="D79" s="167"/>
      <c r="E79" s="167"/>
      <c r="F79" s="178">
        <f t="shared" si="13"/>
        <v>0</v>
      </c>
      <c r="G79" s="179">
        <f>'WIJAM NPC Before Balancing'!G79</f>
        <v>0</v>
      </c>
      <c r="H79" s="179">
        <f>'WIJAM NPC Before Balancing'!H79</f>
        <v>0</v>
      </c>
      <c r="I79" s="179">
        <f>'WIJAM NPC Before Balancing'!I79</f>
        <v>0</v>
      </c>
      <c r="J79" s="179">
        <f>'WIJAM NPC Before Balancing'!J79</f>
        <v>0</v>
      </c>
      <c r="K79" s="179">
        <f>'WIJAM NPC Before Balancing'!K79</f>
        <v>0</v>
      </c>
      <c r="L79" s="179">
        <f>'WIJAM NPC Before Balancing'!L79</f>
        <v>0</v>
      </c>
      <c r="M79" s="179">
        <f>'WIJAM NPC Before Balancing'!M79</f>
        <v>0</v>
      </c>
      <c r="N79" s="179">
        <f>'WIJAM NPC Before Balancing'!N79</f>
        <v>0</v>
      </c>
      <c r="O79" s="179">
        <f>'WIJAM NPC Before Balancing'!O79</f>
        <v>0</v>
      </c>
      <c r="P79" s="179">
        <f>'WIJAM NPC Before Balancing'!P79</f>
        <v>0</v>
      </c>
      <c r="Q79" s="179">
        <f>'WIJAM NPC Before Balancing'!Q79</f>
        <v>0</v>
      </c>
      <c r="R79" s="179">
        <f>'WIJAM NPC Before Balancing'!R79</f>
        <v>0</v>
      </c>
      <c r="S79" s="155"/>
      <c r="T79" s="171"/>
    </row>
    <row r="80" spans="1:20" s="154" customFormat="1" ht="12.75">
      <c r="A80" s="153"/>
      <c r="B80" s="153"/>
      <c r="C80" s="167" t="s">
        <v>174</v>
      </c>
      <c r="D80" s="167"/>
      <c r="E80" s="167"/>
      <c r="F80" s="178">
        <f t="shared" si="13"/>
        <v>0</v>
      </c>
      <c r="G80" s="179">
        <f>'WIJAM NPC Before Balancing'!G80</f>
        <v>0</v>
      </c>
      <c r="H80" s="179">
        <f>'WIJAM NPC Before Balancing'!H80</f>
        <v>0</v>
      </c>
      <c r="I80" s="179">
        <f>'WIJAM NPC Before Balancing'!I80</f>
        <v>0</v>
      </c>
      <c r="J80" s="179">
        <f>'WIJAM NPC Before Balancing'!J80</f>
        <v>0</v>
      </c>
      <c r="K80" s="179">
        <f>'WIJAM NPC Before Balancing'!K80</f>
        <v>0</v>
      </c>
      <c r="L80" s="179">
        <f>'WIJAM NPC Before Balancing'!L80</f>
        <v>0</v>
      </c>
      <c r="M80" s="179">
        <f>'WIJAM NPC Before Balancing'!M80</f>
        <v>0</v>
      </c>
      <c r="N80" s="179">
        <f>'WIJAM NPC Before Balancing'!N80</f>
        <v>0</v>
      </c>
      <c r="O80" s="179">
        <f>'WIJAM NPC Before Balancing'!O80</f>
        <v>0</v>
      </c>
      <c r="P80" s="179">
        <f>'WIJAM NPC Before Balancing'!P80</f>
        <v>0</v>
      </c>
      <c r="Q80" s="179">
        <f>'WIJAM NPC Before Balancing'!Q80</f>
        <v>0</v>
      </c>
      <c r="R80" s="179">
        <f>'WIJAM NPC Before Balancing'!R80</f>
        <v>0</v>
      </c>
      <c r="S80" s="155"/>
      <c r="T80" s="171"/>
    </row>
    <row r="81" spans="1:20" s="154" customFormat="1" ht="12.75">
      <c r="A81" s="153"/>
      <c r="B81" s="170"/>
      <c r="C81" s="29" t="s">
        <v>175</v>
      </c>
      <c r="D81" s="29"/>
      <c r="E81" s="29"/>
      <c r="F81" s="178">
        <f t="shared" si="13"/>
        <v>0</v>
      </c>
      <c r="G81" s="179">
        <f>'WIJAM NPC Before Balancing'!G81</f>
        <v>0</v>
      </c>
      <c r="H81" s="179">
        <f>'WIJAM NPC Before Balancing'!H81</f>
        <v>0</v>
      </c>
      <c r="I81" s="179">
        <f>'WIJAM NPC Before Balancing'!I81</f>
        <v>0</v>
      </c>
      <c r="J81" s="179">
        <f>'WIJAM NPC Before Balancing'!J81</f>
        <v>0</v>
      </c>
      <c r="K81" s="179">
        <f>'WIJAM NPC Before Balancing'!K81</f>
        <v>0</v>
      </c>
      <c r="L81" s="179">
        <f>'WIJAM NPC Before Balancing'!L81</f>
        <v>0</v>
      </c>
      <c r="M81" s="179">
        <f>'WIJAM NPC Before Balancing'!M81</f>
        <v>0</v>
      </c>
      <c r="N81" s="179">
        <f>'WIJAM NPC Before Balancing'!N81</f>
        <v>0</v>
      </c>
      <c r="O81" s="179">
        <f>'WIJAM NPC Before Balancing'!O81</f>
        <v>0</v>
      </c>
      <c r="P81" s="179">
        <f>'WIJAM NPC Before Balancing'!P81</f>
        <v>0</v>
      </c>
      <c r="Q81" s="179">
        <f>'WIJAM NPC Before Balancing'!Q81</f>
        <v>0</v>
      </c>
      <c r="R81" s="179">
        <f>'WIJAM NPC Before Balancing'!R81</f>
        <v>0</v>
      </c>
      <c r="S81" s="155"/>
      <c r="T81" s="171"/>
    </row>
    <row r="82" spans="1:20" s="154" customFormat="1" ht="12.75">
      <c r="A82" s="153"/>
      <c r="B82" s="170"/>
      <c r="C82" s="29" t="s">
        <v>176</v>
      </c>
      <c r="D82" s="29"/>
      <c r="E82" s="29"/>
      <c r="F82" s="178">
        <f t="shared" si="13"/>
        <v>0</v>
      </c>
      <c r="G82" s="179">
        <f>'WIJAM NPC Before Balancing'!G82</f>
        <v>0</v>
      </c>
      <c r="H82" s="179">
        <f>'WIJAM NPC Before Balancing'!H82</f>
        <v>0</v>
      </c>
      <c r="I82" s="179">
        <f>'WIJAM NPC Before Balancing'!I82</f>
        <v>0</v>
      </c>
      <c r="J82" s="179">
        <f>'WIJAM NPC Before Balancing'!J82</f>
        <v>0</v>
      </c>
      <c r="K82" s="179">
        <f>'WIJAM NPC Before Balancing'!K82</f>
        <v>0</v>
      </c>
      <c r="L82" s="179">
        <f>'WIJAM NPC Before Balancing'!L82</f>
        <v>0</v>
      </c>
      <c r="M82" s="179">
        <f>'WIJAM NPC Before Balancing'!M82</f>
        <v>0</v>
      </c>
      <c r="N82" s="179">
        <f>'WIJAM NPC Before Balancing'!N82</f>
        <v>0</v>
      </c>
      <c r="O82" s="179">
        <f>'WIJAM NPC Before Balancing'!O82</f>
        <v>0</v>
      </c>
      <c r="P82" s="179">
        <f>'WIJAM NPC Before Balancing'!P82</f>
        <v>0</v>
      </c>
      <c r="Q82" s="179">
        <f>'WIJAM NPC Before Balancing'!Q82</f>
        <v>0</v>
      </c>
      <c r="R82" s="179">
        <f>'WIJAM NPC Before Balancing'!R82</f>
        <v>0</v>
      </c>
      <c r="S82" s="155"/>
      <c r="T82" s="171"/>
    </row>
    <row r="83" spans="1:20" s="154" customFormat="1" ht="12.75">
      <c r="A83" s="153"/>
      <c r="B83" s="170"/>
      <c r="C83" s="29" t="s">
        <v>139</v>
      </c>
      <c r="D83" s="29"/>
      <c r="E83" s="29"/>
      <c r="F83" s="178">
        <f t="shared" si="13"/>
        <v>0</v>
      </c>
      <c r="G83" s="179">
        <f>'WIJAM NPC Before Balancing'!G83</f>
        <v>0</v>
      </c>
      <c r="H83" s="179">
        <f>'WIJAM NPC Before Balancing'!H83</f>
        <v>0</v>
      </c>
      <c r="I83" s="179">
        <f>'WIJAM NPC Before Balancing'!I83</f>
        <v>0</v>
      </c>
      <c r="J83" s="179">
        <f>'WIJAM NPC Before Balancing'!J83</f>
        <v>0</v>
      </c>
      <c r="K83" s="179">
        <f>'WIJAM NPC Before Balancing'!K83</f>
        <v>0</v>
      </c>
      <c r="L83" s="179">
        <f>'WIJAM NPC Before Balancing'!L83</f>
        <v>0</v>
      </c>
      <c r="M83" s="179">
        <f>'WIJAM NPC Before Balancing'!M83</f>
        <v>0</v>
      </c>
      <c r="N83" s="179">
        <f>'WIJAM NPC Before Balancing'!N83</f>
        <v>0</v>
      </c>
      <c r="O83" s="179">
        <f>'WIJAM NPC Before Balancing'!O83</f>
        <v>0</v>
      </c>
      <c r="P83" s="179">
        <f>'WIJAM NPC Before Balancing'!P83</f>
        <v>0</v>
      </c>
      <c r="Q83" s="179">
        <f>'WIJAM NPC Before Balancing'!Q83</f>
        <v>0</v>
      </c>
      <c r="R83" s="179">
        <f>'WIJAM NPC Before Balancing'!R83</f>
        <v>0</v>
      </c>
      <c r="S83" s="155"/>
      <c r="T83" s="171"/>
    </row>
    <row r="84" spans="1:20" s="154" customFormat="1" ht="12.75">
      <c r="A84" s="153"/>
      <c r="B84" s="170"/>
      <c r="C84" s="29" t="s">
        <v>133</v>
      </c>
      <c r="D84" s="29"/>
      <c r="E84" s="29"/>
      <c r="F84" s="178">
        <f t="shared" si="13"/>
        <v>0</v>
      </c>
      <c r="G84" s="179">
        <f>'WIJAM NPC Before Balancing'!G84</f>
        <v>0</v>
      </c>
      <c r="H84" s="179">
        <f>'WIJAM NPC Before Balancing'!H84</f>
        <v>0</v>
      </c>
      <c r="I84" s="179">
        <f>'WIJAM NPC Before Balancing'!I84</f>
        <v>0</v>
      </c>
      <c r="J84" s="179">
        <f>'WIJAM NPC Before Balancing'!J84</f>
        <v>0</v>
      </c>
      <c r="K84" s="179">
        <f>'WIJAM NPC Before Balancing'!K84</f>
        <v>0</v>
      </c>
      <c r="L84" s="179">
        <f>'WIJAM NPC Before Balancing'!L84</f>
        <v>0</v>
      </c>
      <c r="M84" s="179">
        <f>'WIJAM NPC Before Balancing'!M84</f>
        <v>0</v>
      </c>
      <c r="N84" s="179">
        <f>'WIJAM NPC Before Balancing'!N84</f>
        <v>0</v>
      </c>
      <c r="O84" s="179">
        <f>'WIJAM NPC Before Balancing'!O84</f>
        <v>0</v>
      </c>
      <c r="P84" s="179">
        <f>'WIJAM NPC Before Balancing'!P84</f>
        <v>0</v>
      </c>
      <c r="Q84" s="179">
        <f>'WIJAM NPC Before Balancing'!Q84</f>
        <v>0</v>
      </c>
      <c r="R84" s="179">
        <f>'WIJAM NPC Before Balancing'!R84</f>
        <v>0</v>
      </c>
      <c r="S84" s="155"/>
      <c r="T84" s="171"/>
    </row>
    <row r="85" spans="1:20" s="154" customFormat="1" ht="12.75">
      <c r="A85" s="153"/>
      <c r="B85" s="170"/>
      <c r="C85" s="29" t="s">
        <v>23</v>
      </c>
      <c r="D85" s="29"/>
      <c r="E85" s="29"/>
      <c r="F85" s="178">
        <f t="shared" si="13"/>
        <v>0</v>
      </c>
      <c r="G85" s="179">
        <f>'WIJAM NPC Before Balancing'!G85</f>
        <v>0</v>
      </c>
      <c r="H85" s="179">
        <f>'WIJAM NPC Before Balancing'!H85</f>
        <v>0</v>
      </c>
      <c r="I85" s="179">
        <f>'WIJAM NPC Before Balancing'!I85</f>
        <v>0</v>
      </c>
      <c r="J85" s="179">
        <f>'WIJAM NPC Before Balancing'!J85</f>
        <v>0</v>
      </c>
      <c r="K85" s="179">
        <f>'WIJAM NPC Before Balancing'!K85</f>
        <v>0</v>
      </c>
      <c r="L85" s="179">
        <f>'WIJAM NPC Before Balancing'!L85</f>
        <v>0</v>
      </c>
      <c r="M85" s="179">
        <f>'WIJAM NPC Before Balancing'!M85</f>
        <v>0</v>
      </c>
      <c r="N85" s="179">
        <f>'WIJAM NPC Before Balancing'!N85</f>
        <v>0</v>
      </c>
      <c r="O85" s="179">
        <f>'WIJAM NPC Before Balancing'!O85</f>
        <v>0</v>
      </c>
      <c r="P85" s="179">
        <f>'WIJAM NPC Before Balancing'!P85</f>
        <v>0</v>
      </c>
      <c r="Q85" s="179">
        <f>'WIJAM NPC Before Balancing'!Q85</f>
        <v>0</v>
      </c>
      <c r="R85" s="179">
        <f>'WIJAM NPC Before Balancing'!R85</f>
        <v>0</v>
      </c>
      <c r="S85" s="155"/>
      <c r="T85" s="171"/>
    </row>
    <row r="86" spans="1:20" s="154" customFormat="1" ht="12.75">
      <c r="A86" s="153"/>
      <c r="B86" s="170"/>
      <c r="C86" s="26" t="s">
        <v>24</v>
      </c>
      <c r="D86" s="26"/>
      <c r="E86" s="26"/>
      <c r="F86" s="178">
        <f t="shared" si="13"/>
        <v>0</v>
      </c>
      <c r="G86" s="179">
        <f>'WIJAM NPC Before Balancing'!G86</f>
        <v>0</v>
      </c>
      <c r="H86" s="179">
        <f>'WIJAM NPC Before Balancing'!H86</f>
        <v>0</v>
      </c>
      <c r="I86" s="179">
        <f>'WIJAM NPC Before Balancing'!I86</f>
        <v>0</v>
      </c>
      <c r="J86" s="179">
        <f>'WIJAM NPC Before Balancing'!J86</f>
        <v>0</v>
      </c>
      <c r="K86" s="179">
        <f>'WIJAM NPC Before Balancing'!K86</f>
        <v>0</v>
      </c>
      <c r="L86" s="179">
        <f>'WIJAM NPC Before Balancing'!L86</f>
        <v>0</v>
      </c>
      <c r="M86" s="179">
        <f>'WIJAM NPC Before Balancing'!M86</f>
        <v>0</v>
      </c>
      <c r="N86" s="179">
        <f>'WIJAM NPC Before Balancing'!N86</f>
        <v>0</v>
      </c>
      <c r="O86" s="179">
        <f>'WIJAM NPC Before Balancing'!O86</f>
        <v>0</v>
      </c>
      <c r="P86" s="179">
        <f>'WIJAM NPC Before Balancing'!P86</f>
        <v>0</v>
      </c>
      <c r="Q86" s="179">
        <f>'WIJAM NPC Before Balancing'!Q86</f>
        <v>0</v>
      </c>
      <c r="R86" s="179">
        <f>'WIJAM NPC Before Balancing'!R86</f>
        <v>0</v>
      </c>
      <c r="S86" s="155"/>
      <c r="T86" s="171"/>
    </row>
    <row r="87" spans="1:20" s="154" customFormat="1" ht="12.75">
      <c r="A87" s="153"/>
      <c r="B87" s="170"/>
      <c r="C87" s="26" t="s">
        <v>25</v>
      </c>
      <c r="D87" s="26"/>
      <c r="E87" s="26"/>
      <c r="F87" s="178">
        <f t="shared" si="13"/>
        <v>0</v>
      </c>
      <c r="G87" s="179">
        <f>'WIJAM NPC Before Balancing'!G87</f>
        <v>0</v>
      </c>
      <c r="H87" s="179">
        <f>'WIJAM NPC Before Balancing'!H87</f>
        <v>0</v>
      </c>
      <c r="I87" s="179">
        <f>'WIJAM NPC Before Balancing'!I87</f>
        <v>0</v>
      </c>
      <c r="J87" s="179">
        <f>'WIJAM NPC Before Balancing'!J87</f>
        <v>0</v>
      </c>
      <c r="K87" s="179">
        <f>'WIJAM NPC Before Balancing'!K87</f>
        <v>0</v>
      </c>
      <c r="L87" s="179">
        <f>'WIJAM NPC Before Balancing'!L87</f>
        <v>0</v>
      </c>
      <c r="M87" s="179">
        <f>'WIJAM NPC Before Balancing'!M87</f>
        <v>0</v>
      </c>
      <c r="N87" s="179">
        <f>'WIJAM NPC Before Balancing'!N87</f>
        <v>0</v>
      </c>
      <c r="O87" s="179">
        <f>'WIJAM NPC Before Balancing'!O87</f>
        <v>0</v>
      </c>
      <c r="P87" s="179">
        <f>'WIJAM NPC Before Balancing'!P87</f>
        <v>0</v>
      </c>
      <c r="Q87" s="179">
        <f>'WIJAM NPC Before Balancing'!Q87</f>
        <v>0</v>
      </c>
      <c r="R87" s="179">
        <f>'WIJAM NPC Before Balancing'!R87</f>
        <v>0</v>
      </c>
      <c r="S87" s="155"/>
      <c r="T87" s="171"/>
    </row>
    <row r="88" spans="1:20" s="154" customFormat="1" ht="12.75">
      <c r="A88" s="153"/>
      <c r="B88" s="170"/>
      <c r="C88" s="26" t="s">
        <v>151</v>
      </c>
      <c r="D88" s="26"/>
      <c r="E88" s="26"/>
      <c r="F88" s="178">
        <f t="shared" si="13"/>
        <v>0</v>
      </c>
      <c r="G88" s="179">
        <f>'WIJAM NPC Before Balancing'!G88</f>
        <v>0</v>
      </c>
      <c r="H88" s="179">
        <f>'WIJAM NPC Before Balancing'!H88</f>
        <v>0</v>
      </c>
      <c r="I88" s="179">
        <f>'WIJAM NPC Before Balancing'!I88</f>
        <v>0</v>
      </c>
      <c r="J88" s="179">
        <f>'WIJAM NPC Before Balancing'!J88</f>
        <v>0</v>
      </c>
      <c r="K88" s="179">
        <f>'WIJAM NPC Before Balancing'!K88</f>
        <v>0</v>
      </c>
      <c r="L88" s="179">
        <f>'WIJAM NPC Before Balancing'!L88</f>
        <v>0</v>
      </c>
      <c r="M88" s="179">
        <f>'WIJAM NPC Before Balancing'!M88</f>
        <v>0</v>
      </c>
      <c r="N88" s="179">
        <f>'WIJAM NPC Before Balancing'!N88</f>
        <v>0</v>
      </c>
      <c r="O88" s="179">
        <f>'WIJAM NPC Before Balancing'!O88</f>
        <v>0</v>
      </c>
      <c r="P88" s="179">
        <f>'WIJAM NPC Before Balancing'!P88</f>
        <v>0</v>
      </c>
      <c r="Q88" s="179">
        <f>'WIJAM NPC Before Balancing'!Q88</f>
        <v>0</v>
      </c>
      <c r="R88" s="179">
        <f>'WIJAM NPC Before Balancing'!R88</f>
        <v>0</v>
      </c>
      <c r="S88" s="155"/>
      <c r="T88" s="171"/>
    </row>
    <row r="89" spans="1:20" s="154" customFormat="1" ht="12.75">
      <c r="A89" s="153"/>
      <c r="B89" s="170"/>
      <c r="C89" s="26" t="s">
        <v>152</v>
      </c>
      <c r="D89" s="26"/>
      <c r="E89" s="26"/>
      <c r="F89" s="178">
        <f t="shared" si="13"/>
        <v>0</v>
      </c>
      <c r="G89" s="179">
        <f>'WIJAM NPC Before Balancing'!G89</f>
        <v>0</v>
      </c>
      <c r="H89" s="179">
        <f>'WIJAM NPC Before Balancing'!H89</f>
        <v>0</v>
      </c>
      <c r="I89" s="179">
        <f>'WIJAM NPC Before Balancing'!I89</f>
        <v>0</v>
      </c>
      <c r="J89" s="179">
        <f>'WIJAM NPC Before Balancing'!J89</f>
        <v>0</v>
      </c>
      <c r="K89" s="179">
        <f>'WIJAM NPC Before Balancing'!K89</f>
        <v>0</v>
      </c>
      <c r="L89" s="179">
        <f>'WIJAM NPC Before Balancing'!L89</f>
        <v>0</v>
      </c>
      <c r="M89" s="179">
        <f>'WIJAM NPC Before Balancing'!M89</f>
        <v>0</v>
      </c>
      <c r="N89" s="179">
        <f>'WIJAM NPC Before Balancing'!N89</f>
        <v>0</v>
      </c>
      <c r="O89" s="179">
        <f>'WIJAM NPC Before Balancing'!O89</f>
        <v>0</v>
      </c>
      <c r="P89" s="179">
        <f>'WIJAM NPC Before Balancing'!P89</f>
        <v>0</v>
      </c>
      <c r="Q89" s="179">
        <f>'WIJAM NPC Before Balancing'!Q89</f>
        <v>0</v>
      </c>
      <c r="R89" s="179">
        <f>'WIJAM NPC Before Balancing'!R89</f>
        <v>0</v>
      </c>
      <c r="S89" s="155"/>
      <c r="T89" s="171"/>
    </row>
    <row r="90" spans="1:20" s="154" customFormat="1" ht="12.75">
      <c r="A90" s="153"/>
      <c r="B90" s="170"/>
      <c r="C90" s="26" t="s">
        <v>153</v>
      </c>
      <c r="D90" s="26"/>
      <c r="E90" s="26"/>
      <c r="F90" s="178">
        <f t="shared" si="13"/>
        <v>0</v>
      </c>
      <c r="G90" s="179">
        <f>'WIJAM NPC Before Balancing'!G90</f>
        <v>0</v>
      </c>
      <c r="H90" s="179">
        <f>'WIJAM NPC Before Balancing'!H90</f>
        <v>0</v>
      </c>
      <c r="I90" s="179">
        <f>'WIJAM NPC Before Balancing'!I90</f>
        <v>0</v>
      </c>
      <c r="J90" s="179">
        <f>'WIJAM NPC Before Balancing'!J90</f>
        <v>0</v>
      </c>
      <c r="K90" s="179">
        <f>'WIJAM NPC Before Balancing'!K90</f>
        <v>0</v>
      </c>
      <c r="L90" s="179">
        <f>'WIJAM NPC Before Balancing'!L90</f>
        <v>0</v>
      </c>
      <c r="M90" s="179">
        <f>'WIJAM NPC Before Balancing'!M90</f>
        <v>0</v>
      </c>
      <c r="N90" s="179">
        <f>'WIJAM NPC Before Balancing'!N90</f>
        <v>0</v>
      </c>
      <c r="O90" s="179">
        <f>'WIJAM NPC Before Balancing'!O90</f>
        <v>0</v>
      </c>
      <c r="P90" s="179">
        <f>'WIJAM NPC Before Balancing'!P90</f>
        <v>0</v>
      </c>
      <c r="Q90" s="179">
        <f>'WIJAM NPC Before Balancing'!Q90</f>
        <v>0</v>
      </c>
      <c r="R90" s="179">
        <f>'WIJAM NPC Before Balancing'!R90</f>
        <v>0</v>
      </c>
      <c r="S90" s="155"/>
      <c r="T90" s="171"/>
    </row>
    <row r="91" spans="1:20" s="154" customFormat="1" ht="12.75">
      <c r="A91" s="153"/>
      <c r="B91" s="153"/>
      <c r="C91" s="167" t="s">
        <v>26</v>
      </c>
      <c r="D91" s="167"/>
      <c r="E91" s="167"/>
      <c r="F91" s="178">
        <f t="shared" si="13"/>
        <v>0</v>
      </c>
      <c r="G91" s="179">
        <f>'WIJAM NPC Before Balancing'!G91</f>
        <v>0</v>
      </c>
      <c r="H91" s="179">
        <f>'WIJAM NPC Before Balancing'!H91</f>
        <v>0</v>
      </c>
      <c r="I91" s="179">
        <f>'WIJAM NPC Before Balancing'!I91</f>
        <v>0</v>
      </c>
      <c r="J91" s="179">
        <f>'WIJAM NPC Before Balancing'!J91</f>
        <v>0</v>
      </c>
      <c r="K91" s="179">
        <f>'WIJAM NPC Before Balancing'!K91</f>
        <v>0</v>
      </c>
      <c r="L91" s="179">
        <f>'WIJAM NPC Before Balancing'!L91</f>
        <v>0</v>
      </c>
      <c r="M91" s="179">
        <f>'WIJAM NPC Before Balancing'!M91</f>
        <v>0</v>
      </c>
      <c r="N91" s="179">
        <f>'WIJAM NPC Before Balancing'!N91</f>
        <v>0</v>
      </c>
      <c r="O91" s="179">
        <f>'WIJAM NPC Before Balancing'!O91</f>
        <v>0</v>
      </c>
      <c r="P91" s="179">
        <f>'WIJAM NPC Before Balancing'!P91</f>
        <v>0</v>
      </c>
      <c r="Q91" s="179">
        <f>'WIJAM NPC Before Balancing'!Q91</f>
        <v>0</v>
      </c>
      <c r="R91" s="179">
        <f>'WIJAM NPC Before Balancing'!R91</f>
        <v>0</v>
      </c>
      <c r="S91" s="155"/>
      <c r="T91" s="171"/>
    </row>
    <row r="92" spans="1:20" s="154" customFormat="1" ht="12.75">
      <c r="A92" s="153"/>
      <c r="B92" s="170"/>
      <c r="C92" s="167" t="s">
        <v>102</v>
      </c>
      <c r="D92" s="167"/>
      <c r="E92" s="167"/>
      <c r="F92" s="178">
        <f t="shared" si="13"/>
        <v>0</v>
      </c>
      <c r="G92" s="179">
        <f>'WIJAM NPC Before Balancing'!G92</f>
        <v>0</v>
      </c>
      <c r="H92" s="179">
        <f>'WIJAM NPC Before Balancing'!H92</f>
        <v>0</v>
      </c>
      <c r="I92" s="179">
        <f>'WIJAM NPC Before Balancing'!I92</f>
        <v>0</v>
      </c>
      <c r="J92" s="179">
        <f>'WIJAM NPC Before Balancing'!J92</f>
        <v>0</v>
      </c>
      <c r="K92" s="179">
        <f>'WIJAM NPC Before Balancing'!K92</f>
        <v>0</v>
      </c>
      <c r="L92" s="179">
        <f>'WIJAM NPC Before Balancing'!L92</f>
        <v>0</v>
      </c>
      <c r="M92" s="179">
        <f>'WIJAM NPC Before Balancing'!M92</f>
        <v>0</v>
      </c>
      <c r="N92" s="179">
        <f>'WIJAM NPC Before Balancing'!N92</f>
        <v>0</v>
      </c>
      <c r="O92" s="179">
        <f>'WIJAM NPC Before Balancing'!O92</f>
        <v>0</v>
      </c>
      <c r="P92" s="179">
        <f>'WIJAM NPC Before Balancing'!P92</f>
        <v>0</v>
      </c>
      <c r="Q92" s="179">
        <f>'WIJAM NPC Before Balancing'!Q92</f>
        <v>0</v>
      </c>
      <c r="R92" s="179">
        <f>'WIJAM NPC Before Balancing'!R92</f>
        <v>0</v>
      </c>
      <c r="S92" s="155"/>
      <c r="T92" s="171"/>
    </row>
    <row r="93" spans="1:20" s="154" customFormat="1" ht="12.75">
      <c r="A93" s="153"/>
      <c r="B93" s="170"/>
      <c r="C93" s="167" t="s">
        <v>142</v>
      </c>
      <c r="D93" s="167"/>
      <c r="E93" s="167"/>
      <c r="F93" s="178">
        <f t="shared" si="13"/>
        <v>0</v>
      </c>
      <c r="G93" s="179">
        <f>'WIJAM NPC Before Balancing'!G93</f>
        <v>0</v>
      </c>
      <c r="H93" s="179">
        <f>'WIJAM NPC Before Balancing'!H93</f>
        <v>0</v>
      </c>
      <c r="I93" s="179">
        <f>'WIJAM NPC Before Balancing'!I93</f>
        <v>0</v>
      </c>
      <c r="J93" s="179">
        <f>'WIJAM NPC Before Balancing'!J93</f>
        <v>0</v>
      </c>
      <c r="K93" s="179">
        <f>'WIJAM NPC Before Balancing'!K93</f>
        <v>0</v>
      </c>
      <c r="L93" s="179">
        <f>'WIJAM NPC Before Balancing'!L93</f>
        <v>0</v>
      </c>
      <c r="M93" s="179">
        <f>'WIJAM NPC Before Balancing'!M93</f>
        <v>0</v>
      </c>
      <c r="N93" s="179">
        <f>'WIJAM NPC Before Balancing'!N93</f>
        <v>0</v>
      </c>
      <c r="O93" s="179">
        <f>'WIJAM NPC Before Balancing'!O93</f>
        <v>0</v>
      </c>
      <c r="P93" s="179">
        <f>'WIJAM NPC Before Balancing'!P93</f>
        <v>0</v>
      </c>
      <c r="Q93" s="179">
        <f>'WIJAM NPC Before Balancing'!Q93</f>
        <v>0</v>
      </c>
      <c r="R93" s="179">
        <f>'WIJAM NPC Before Balancing'!R93</f>
        <v>0</v>
      </c>
      <c r="S93" s="155"/>
      <c r="T93" s="171"/>
    </row>
    <row r="94" spans="1:20" s="154" customFormat="1" ht="12.75">
      <c r="A94" s="153"/>
      <c r="B94" s="170"/>
      <c r="C94" s="167" t="s">
        <v>27</v>
      </c>
      <c r="D94" s="167"/>
      <c r="E94" s="167"/>
      <c r="F94" s="178">
        <f t="shared" si="13"/>
        <v>0</v>
      </c>
      <c r="G94" s="179">
        <f>'WIJAM NPC Before Balancing'!G94</f>
        <v>0</v>
      </c>
      <c r="H94" s="179">
        <f>'WIJAM NPC Before Balancing'!H94</f>
        <v>0</v>
      </c>
      <c r="I94" s="179">
        <f>'WIJAM NPC Before Balancing'!I94</f>
        <v>0</v>
      </c>
      <c r="J94" s="179">
        <f>'WIJAM NPC Before Balancing'!J94</f>
        <v>0</v>
      </c>
      <c r="K94" s="179">
        <f>'WIJAM NPC Before Balancing'!K94</f>
        <v>0</v>
      </c>
      <c r="L94" s="179">
        <f>'WIJAM NPC Before Balancing'!L94</f>
        <v>0</v>
      </c>
      <c r="M94" s="179">
        <f>'WIJAM NPC Before Balancing'!M94</f>
        <v>0</v>
      </c>
      <c r="N94" s="179">
        <f>'WIJAM NPC Before Balancing'!N94</f>
        <v>0</v>
      </c>
      <c r="O94" s="179">
        <f>'WIJAM NPC Before Balancing'!O94</f>
        <v>0</v>
      </c>
      <c r="P94" s="179">
        <f>'WIJAM NPC Before Balancing'!P94</f>
        <v>0</v>
      </c>
      <c r="Q94" s="179">
        <f>'WIJAM NPC Before Balancing'!Q94</f>
        <v>0</v>
      </c>
      <c r="R94" s="179">
        <f>'WIJAM NPC Before Balancing'!R94</f>
        <v>0</v>
      </c>
      <c r="S94" s="155"/>
      <c r="T94" s="171"/>
    </row>
    <row r="95" spans="1:20" s="154" customFormat="1" ht="12.75">
      <c r="A95" s="153"/>
      <c r="B95" s="170"/>
      <c r="C95" s="167" t="s">
        <v>138</v>
      </c>
      <c r="D95" s="29"/>
      <c r="E95" s="29"/>
      <c r="F95" s="178">
        <f t="shared" si="13"/>
        <v>0</v>
      </c>
      <c r="G95" s="179">
        <f>'WIJAM NPC Before Balancing'!G95</f>
        <v>0</v>
      </c>
      <c r="H95" s="179">
        <f>'WIJAM NPC Before Balancing'!H95</f>
        <v>0</v>
      </c>
      <c r="I95" s="179">
        <f>'WIJAM NPC Before Balancing'!I95</f>
        <v>0</v>
      </c>
      <c r="J95" s="179">
        <f>'WIJAM NPC Before Balancing'!J95</f>
        <v>0</v>
      </c>
      <c r="K95" s="179">
        <f>'WIJAM NPC Before Balancing'!K95</f>
        <v>0</v>
      </c>
      <c r="L95" s="179">
        <f>'WIJAM NPC Before Balancing'!L95</f>
        <v>0</v>
      </c>
      <c r="M95" s="179">
        <f>'WIJAM NPC Before Balancing'!M95</f>
        <v>0</v>
      </c>
      <c r="N95" s="179">
        <f>'WIJAM NPC Before Balancing'!N95</f>
        <v>0</v>
      </c>
      <c r="O95" s="179">
        <f>'WIJAM NPC Before Balancing'!O95</f>
        <v>0</v>
      </c>
      <c r="P95" s="179">
        <f>'WIJAM NPC Before Balancing'!P95</f>
        <v>0</v>
      </c>
      <c r="Q95" s="179">
        <f>'WIJAM NPC Before Balancing'!Q95</f>
        <v>0</v>
      </c>
      <c r="R95" s="179">
        <f>'WIJAM NPC Before Balancing'!R95</f>
        <v>0</v>
      </c>
      <c r="S95" s="155"/>
      <c r="T95" s="171"/>
    </row>
    <row r="96" spans="1:20" s="154" customFormat="1" ht="12.75">
      <c r="A96" s="153"/>
      <c r="B96" s="170"/>
      <c r="C96" s="167" t="s">
        <v>103</v>
      </c>
      <c r="D96" s="29"/>
      <c r="E96" s="29"/>
      <c r="F96" s="178">
        <f t="shared" si="13"/>
        <v>0</v>
      </c>
      <c r="G96" s="179">
        <f>'WIJAM NPC Before Balancing'!G96</f>
        <v>0</v>
      </c>
      <c r="H96" s="179">
        <f>'WIJAM NPC Before Balancing'!H96</f>
        <v>0</v>
      </c>
      <c r="I96" s="179">
        <f>'WIJAM NPC Before Balancing'!I96</f>
        <v>0</v>
      </c>
      <c r="J96" s="179">
        <f>'WIJAM NPC Before Balancing'!J96</f>
        <v>0</v>
      </c>
      <c r="K96" s="179">
        <f>'WIJAM NPC Before Balancing'!K96</f>
        <v>0</v>
      </c>
      <c r="L96" s="179">
        <f>'WIJAM NPC Before Balancing'!L96</f>
        <v>0</v>
      </c>
      <c r="M96" s="179">
        <f>'WIJAM NPC Before Balancing'!M96</f>
        <v>0</v>
      </c>
      <c r="N96" s="179">
        <f>'WIJAM NPC Before Balancing'!N96</f>
        <v>0</v>
      </c>
      <c r="O96" s="179">
        <f>'WIJAM NPC Before Balancing'!O96</f>
        <v>0</v>
      </c>
      <c r="P96" s="179">
        <f>'WIJAM NPC Before Balancing'!P96</f>
        <v>0</v>
      </c>
      <c r="Q96" s="179">
        <f>'WIJAM NPC Before Balancing'!Q96</f>
        <v>0</v>
      </c>
      <c r="R96" s="179">
        <f>'WIJAM NPC Before Balancing'!R96</f>
        <v>0</v>
      </c>
      <c r="S96" s="155"/>
      <c r="T96" s="171"/>
    </row>
    <row r="97" spans="1:20" s="154" customFormat="1" ht="12.75">
      <c r="A97" s="153"/>
      <c r="B97" s="170"/>
      <c r="C97" s="167" t="s">
        <v>127</v>
      </c>
      <c r="D97" s="29"/>
      <c r="E97" s="29"/>
      <c r="F97" s="178">
        <f t="shared" si="13"/>
        <v>0</v>
      </c>
      <c r="G97" s="179">
        <f>'WIJAM NPC Before Balancing'!G97</f>
        <v>0</v>
      </c>
      <c r="H97" s="179">
        <f>'WIJAM NPC Before Balancing'!H97</f>
        <v>0</v>
      </c>
      <c r="I97" s="179">
        <f>'WIJAM NPC Before Balancing'!I97</f>
        <v>0</v>
      </c>
      <c r="J97" s="179">
        <f>'WIJAM NPC Before Balancing'!J97</f>
        <v>0</v>
      </c>
      <c r="K97" s="179">
        <f>'WIJAM NPC Before Balancing'!K97</f>
        <v>0</v>
      </c>
      <c r="L97" s="179">
        <f>'WIJAM NPC Before Balancing'!L97</f>
        <v>0</v>
      </c>
      <c r="M97" s="179">
        <f>'WIJAM NPC Before Balancing'!M97</f>
        <v>0</v>
      </c>
      <c r="N97" s="179">
        <f>'WIJAM NPC Before Balancing'!N97</f>
        <v>0</v>
      </c>
      <c r="O97" s="179">
        <f>'WIJAM NPC Before Balancing'!O97</f>
        <v>0</v>
      </c>
      <c r="P97" s="179">
        <f>'WIJAM NPC Before Balancing'!P97</f>
        <v>0</v>
      </c>
      <c r="Q97" s="179">
        <f>'WIJAM NPC Before Balancing'!Q97</f>
        <v>0</v>
      </c>
      <c r="R97" s="179">
        <f>'WIJAM NPC Before Balancing'!R97</f>
        <v>0</v>
      </c>
      <c r="S97" s="155"/>
      <c r="T97" s="171"/>
    </row>
    <row r="98" spans="1:20" s="154" customFormat="1" ht="12.75">
      <c r="A98" s="153"/>
      <c r="B98" s="170"/>
      <c r="C98" s="167" t="s">
        <v>126</v>
      </c>
      <c r="D98" s="29"/>
      <c r="E98" s="29"/>
      <c r="F98" s="178">
        <f t="shared" si="13"/>
        <v>0</v>
      </c>
      <c r="G98" s="179">
        <f>'WIJAM NPC Before Balancing'!G98</f>
        <v>0</v>
      </c>
      <c r="H98" s="179">
        <f>'WIJAM NPC Before Balancing'!H98</f>
        <v>0</v>
      </c>
      <c r="I98" s="179">
        <f>'WIJAM NPC Before Balancing'!I98</f>
        <v>0</v>
      </c>
      <c r="J98" s="179">
        <f>'WIJAM NPC Before Balancing'!J98</f>
        <v>0</v>
      </c>
      <c r="K98" s="179">
        <f>'WIJAM NPC Before Balancing'!K98</f>
        <v>0</v>
      </c>
      <c r="L98" s="179">
        <f>'WIJAM NPC Before Balancing'!L98</f>
        <v>0</v>
      </c>
      <c r="M98" s="179">
        <f>'WIJAM NPC Before Balancing'!M98</f>
        <v>0</v>
      </c>
      <c r="N98" s="179">
        <f>'WIJAM NPC Before Balancing'!N98</f>
        <v>0</v>
      </c>
      <c r="O98" s="179">
        <f>'WIJAM NPC Before Balancing'!O98</f>
        <v>0</v>
      </c>
      <c r="P98" s="179">
        <f>'WIJAM NPC Before Balancing'!P98</f>
        <v>0</v>
      </c>
      <c r="Q98" s="179">
        <f>'WIJAM NPC Before Balancing'!Q98</f>
        <v>0</v>
      </c>
      <c r="R98" s="179">
        <f>'WIJAM NPC Before Balancing'!R98</f>
        <v>0</v>
      </c>
      <c r="S98" s="155"/>
      <c r="T98" s="171"/>
    </row>
    <row r="99" spans="1:20" s="154" customFormat="1" ht="12.75">
      <c r="A99" s="153"/>
      <c r="B99" s="170"/>
      <c r="C99" s="167"/>
      <c r="D99" s="167"/>
      <c r="E99" s="167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155"/>
      <c r="T99" s="171"/>
    </row>
    <row r="100" spans="1:20" s="154" customFormat="1" ht="12.75">
      <c r="A100" s="153"/>
      <c r="B100" s="170"/>
      <c r="C100" s="167" t="s">
        <v>104</v>
      </c>
      <c r="D100" s="167"/>
      <c r="E100" s="167"/>
      <c r="F100" s="180">
        <f t="shared" si="12"/>
        <v>370976.57999999996</v>
      </c>
      <c r="G100" s="181">
        <f>'WIJAM NPC Before Balancing'!G100</f>
        <v>0</v>
      </c>
      <c r="H100" s="181">
        <f>'WIJAM NPC Before Balancing'!H100</f>
        <v>0</v>
      </c>
      <c r="I100" s="181">
        <f>'WIJAM NPC Before Balancing'!I100</f>
        <v>0</v>
      </c>
      <c r="J100" s="181">
        <f>'WIJAM NPC Before Balancing'!J100</f>
        <v>19951.87</v>
      </c>
      <c r="K100" s="181">
        <f>'WIJAM NPC Before Balancing'!K100</f>
        <v>44510.880000000005</v>
      </c>
      <c r="L100" s="181">
        <f>'WIJAM NPC Before Balancing'!L100</f>
        <v>79780.3</v>
      </c>
      <c r="M100" s="181">
        <f>'WIJAM NPC Before Balancing'!M100</f>
        <v>112397.86</v>
      </c>
      <c r="N100" s="181">
        <f>'WIJAM NPC Before Balancing'!N100</f>
        <v>95899.7</v>
      </c>
      <c r="O100" s="181">
        <f>'WIJAM NPC Before Balancing'!O100</f>
        <v>18435.97</v>
      </c>
      <c r="P100" s="181">
        <f>'WIJAM NPC Before Balancing'!P100</f>
        <v>0</v>
      </c>
      <c r="Q100" s="181">
        <f>'WIJAM NPC Before Balancing'!Q100</f>
        <v>0</v>
      </c>
      <c r="R100" s="181">
        <f>'WIJAM NPC Before Balancing'!R100</f>
        <v>0</v>
      </c>
      <c r="S100" s="155"/>
      <c r="T100" s="171"/>
    </row>
    <row r="101" spans="1:20" s="154" customFormat="1" ht="12.75">
      <c r="A101" s="153"/>
      <c r="B101" s="170"/>
      <c r="C101" s="170"/>
      <c r="D101" s="170"/>
      <c r="E101" s="170"/>
      <c r="F101" s="182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55"/>
      <c r="T101" s="171"/>
    </row>
    <row r="102" spans="1:20" s="154" customFormat="1" ht="16.149999999999999" customHeight="1">
      <c r="A102" s="156"/>
      <c r="B102" s="163" t="s">
        <v>28</v>
      </c>
      <c r="C102" s="170"/>
      <c r="D102" s="170"/>
      <c r="E102" s="170"/>
      <c r="F102" s="182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55"/>
      <c r="T102" s="171"/>
    </row>
    <row r="103" spans="1:20" s="154" customFormat="1" ht="12.75">
      <c r="A103" s="156"/>
      <c r="B103" s="156"/>
      <c r="C103" s="167" t="s">
        <v>105</v>
      </c>
      <c r="D103" s="167"/>
      <c r="E103" s="167"/>
      <c r="F103" s="178">
        <f t="shared" ref="F103:F104" si="14">SUM(G103:R103)</f>
        <v>164751.42279260722</v>
      </c>
      <c r="G103" s="179">
        <f>'WIJAM NPC Before Balancing'!G103</f>
        <v>13712.524583625132</v>
      </c>
      <c r="H103" s="179">
        <f>'WIJAM NPC Before Balancing'!H103</f>
        <v>13712.524583625132</v>
      </c>
      <c r="I103" s="179">
        <f>'WIJAM NPC Before Balancing'!I103</f>
        <v>13913.652372730769</v>
      </c>
      <c r="J103" s="179">
        <f>'WIJAM NPC Before Balancing'!J103</f>
        <v>13712.524583625132</v>
      </c>
      <c r="K103" s="179">
        <f>'WIJAM NPC Before Balancing'!K103</f>
        <v>13712.524583625132</v>
      </c>
      <c r="L103" s="179">
        <f>'WIJAM NPC Before Balancing'!L103</f>
        <v>13712.524583625132</v>
      </c>
      <c r="M103" s="179">
        <f>'WIJAM NPC Before Balancing'!M103</f>
        <v>13712.524583625132</v>
      </c>
      <c r="N103" s="179">
        <f>'WIJAM NPC Before Balancing'!N103</f>
        <v>13712.524583625132</v>
      </c>
      <c r="O103" s="179">
        <f>'WIJAM NPC Before Balancing'!O103</f>
        <v>13712.524583625132</v>
      </c>
      <c r="P103" s="179">
        <f>'WIJAM NPC Before Balancing'!P103</f>
        <v>13712.524583625132</v>
      </c>
      <c r="Q103" s="179">
        <f>'WIJAM NPC Before Balancing'!Q103</f>
        <v>13712.524583625132</v>
      </c>
      <c r="R103" s="179">
        <f>'WIJAM NPC Before Balancing'!R103</f>
        <v>13712.524583625132</v>
      </c>
      <c r="S103" s="155"/>
      <c r="T103" s="171"/>
    </row>
    <row r="104" spans="1:20" s="154" customFormat="1" ht="12.75">
      <c r="A104" s="156"/>
      <c r="B104" s="156"/>
      <c r="C104" s="167" t="s">
        <v>29</v>
      </c>
      <c r="D104" s="167"/>
      <c r="E104" s="167"/>
      <c r="F104" s="178">
        <f t="shared" si="14"/>
        <v>-162245.83183339395</v>
      </c>
      <c r="G104" s="179">
        <f>'WIJAM NPC Before Balancing'!G104</f>
        <v>-13554.739386649309</v>
      </c>
      <c r="H104" s="179">
        <f>'WIJAM NPC Before Balancing'!H104</f>
        <v>-13554.739386649309</v>
      </c>
      <c r="I104" s="179">
        <f>'WIJAM NPC Before Balancing'!I104</f>
        <v>-13143.698580251566</v>
      </c>
      <c r="J104" s="179">
        <f>'WIJAM NPC Before Balancing'!J104</f>
        <v>-13554.739386649309</v>
      </c>
      <c r="K104" s="179">
        <f>'WIJAM NPC Before Balancing'!K104</f>
        <v>-13554.739386649309</v>
      </c>
      <c r="L104" s="179">
        <f>'WIJAM NPC Before Balancing'!L104</f>
        <v>-13554.739386649309</v>
      </c>
      <c r="M104" s="179">
        <f>'WIJAM NPC Before Balancing'!M104</f>
        <v>-13554.739386649309</v>
      </c>
      <c r="N104" s="179">
        <f>'WIJAM NPC Before Balancing'!N104</f>
        <v>-13554.739386649309</v>
      </c>
      <c r="O104" s="179">
        <f>'WIJAM NPC Before Balancing'!O104</f>
        <v>-13554.739386649309</v>
      </c>
      <c r="P104" s="179">
        <f>'WIJAM NPC Before Balancing'!P104</f>
        <v>-13554.739386649309</v>
      </c>
      <c r="Q104" s="179">
        <f>'WIJAM NPC Before Balancing'!Q104</f>
        <v>-13554.739386649309</v>
      </c>
      <c r="R104" s="179">
        <f>'WIJAM NPC Before Balancing'!R104</f>
        <v>-13554.739386649309</v>
      </c>
      <c r="S104" s="155"/>
      <c r="T104" s="171"/>
    </row>
    <row r="105" spans="1:20" s="154" customFormat="1" ht="12.75">
      <c r="A105" s="156"/>
      <c r="B105" s="156"/>
      <c r="C105" s="167"/>
      <c r="D105" s="167"/>
      <c r="E105" s="167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155"/>
      <c r="T105" s="171"/>
    </row>
    <row r="106" spans="1:20" s="154" customFormat="1" ht="12.75">
      <c r="A106" s="156"/>
      <c r="B106" s="156" t="s">
        <v>106</v>
      </c>
      <c r="C106" s="167"/>
      <c r="D106" s="167"/>
      <c r="E106" s="167"/>
      <c r="F106" s="180">
        <f>SUM(G106:R106)</f>
        <v>2505.5909592132557</v>
      </c>
      <c r="G106" s="181">
        <f>'WIJAM NPC Before Balancing'!G106</f>
        <v>157.78519697582306</v>
      </c>
      <c r="H106" s="181">
        <f>'WIJAM NPC Before Balancing'!H106</f>
        <v>157.78519697582306</v>
      </c>
      <c r="I106" s="181">
        <f>'WIJAM NPC Before Balancing'!I106</f>
        <v>769.95379247920209</v>
      </c>
      <c r="J106" s="181">
        <f>'WIJAM NPC Before Balancing'!J106</f>
        <v>157.78519697582306</v>
      </c>
      <c r="K106" s="181">
        <f>'WIJAM NPC Before Balancing'!K106</f>
        <v>157.78519697582306</v>
      </c>
      <c r="L106" s="181">
        <f>'WIJAM NPC Before Balancing'!L106</f>
        <v>157.78519697582306</v>
      </c>
      <c r="M106" s="181">
        <f>'WIJAM NPC Before Balancing'!M106</f>
        <v>157.78519697582306</v>
      </c>
      <c r="N106" s="181">
        <f>'WIJAM NPC Before Balancing'!N106</f>
        <v>157.78519697582306</v>
      </c>
      <c r="O106" s="181">
        <f>'WIJAM NPC Before Balancing'!O106</f>
        <v>157.78519697582306</v>
      </c>
      <c r="P106" s="181">
        <f>'WIJAM NPC Before Balancing'!P106</f>
        <v>157.78519697582306</v>
      </c>
      <c r="Q106" s="181">
        <f>'WIJAM NPC Before Balancing'!Q106</f>
        <v>157.78519697582306</v>
      </c>
      <c r="R106" s="181">
        <f>'WIJAM NPC Before Balancing'!R106</f>
        <v>157.78519697582306</v>
      </c>
      <c r="S106" s="155"/>
      <c r="T106" s="171"/>
    </row>
    <row r="107" spans="1:20" s="154" customFormat="1" ht="12.75">
      <c r="A107" s="156"/>
      <c r="B107" s="156"/>
      <c r="C107" s="153"/>
      <c r="D107" s="153"/>
      <c r="E107" s="153"/>
      <c r="F107" s="215" t="s">
        <v>88</v>
      </c>
      <c r="G107" s="215" t="s">
        <v>88</v>
      </c>
      <c r="H107" s="215" t="s">
        <v>88</v>
      </c>
      <c r="I107" s="215" t="s">
        <v>88</v>
      </c>
      <c r="J107" s="215" t="s">
        <v>88</v>
      </c>
      <c r="K107" s="215" t="s">
        <v>88</v>
      </c>
      <c r="L107" s="215" t="s">
        <v>88</v>
      </c>
      <c r="M107" s="215" t="s">
        <v>88</v>
      </c>
      <c r="N107" s="215" t="s">
        <v>88</v>
      </c>
      <c r="O107" s="215" t="s">
        <v>88</v>
      </c>
      <c r="P107" s="215" t="s">
        <v>88</v>
      </c>
      <c r="Q107" s="215" t="s">
        <v>88</v>
      </c>
      <c r="R107" s="215" t="s">
        <v>88</v>
      </c>
      <c r="S107" s="155"/>
      <c r="T107" s="171"/>
    </row>
    <row r="108" spans="1:20" s="154" customFormat="1" ht="12.75">
      <c r="A108" s="156"/>
      <c r="B108" s="156" t="s">
        <v>30</v>
      </c>
      <c r="C108" s="167"/>
      <c r="D108" s="167"/>
      <c r="E108" s="167"/>
      <c r="F108" s="180">
        <f>SUM(G108:R108)</f>
        <v>13018944.373556655</v>
      </c>
      <c r="G108" s="181">
        <f t="shared" ref="G108:R108" si="15">SUM(G106,G100,G53)</f>
        <v>1165087.0137952862</v>
      </c>
      <c r="H108" s="181">
        <f t="shared" si="15"/>
        <v>1092983.9030317389</v>
      </c>
      <c r="I108" s="181">
        <f t="shared" si="15"/>
        <v>967801.6705767666</v>
      </c>
      <c r="J108" s="181">
        <f t="shared" si="15"/>
        <v>1074435.8730516501</v>
      </c>
      <c r="K108" s="181">
        <f t="shared" si="15"/>
        <v>1057510.5932023039</v>
      </c>
      <c r="L108" s="181">
        <f t="shared" si="15"/>
        <v>1011172.4217033128</v>
      </c>
      <c r="M108" s="181">
        <f t="shared" si="15"/>
        <v>937584.09147929703</v>
      </c>
      <c r="N108" s="181">
        <f t="shared" si="15"/>
        <v>1018849.2490465876</v>
      </c>
      <c r="O108" s="181">
        <f t="shared" si="15"/>
        <v>932954.43285259372</v>
      </c>
      <c r="P108" s="181">
        <f t="shared" si="15"/>
        <v>1069648.6762140151</v>
      </c>
      <c r="Q108" s="181">
        <f t="shared" si="15"/>
        <v>1266948.4028132544</v>
      </c>
      <c r="R108" s="181">
        <f t="shared" si="15"/>
        <v>1423968.0457898492</v>
      </c>
      <c r="S108" s="155"/>
      <c r="T108" s="171"/>
    </row>
    <row r="109" spans="1:20" s="154" customFormat="1" ht="12.75">
      <c r="A109" s="156"/>
      <c r="B109" s="156"/>
      <c r="C109" s="170"/>
      <c r="D109" s="170"/>
      <c r="E109" s="170"/>
      <c r="F109" s="180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55"/>
      <c r="T109" s="171"/>
    </row>
    <row r="110" spans="1:20" s="154" customFormat="1" ht="12.75">
      <c r="A110" s="156"/>
      <c r="B110" s="156" t="s">
        <v>30</v>
      </c>
      <c r="C110" s="170"/>
      <c r="D110" s="170"/>
      <c r="E110" s="170"/>
      <c r="F110" s="180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55"/>
      <c r="T110" s="171"/>
    </row>
    <row r="111" spans="1:20" s="154" customFormat="1" ht="12.75">
      <c r="A111" s="156"/>
      <c r="B111" s="156"/>
      <c r="C111" s="167" t="s">
        <v>32</v>
      </c>
      <c r="D111" s="167"/>
      <c r="E111" s="167"/>
      <c r="F111" s="180">
        <f t="shared" ref="F111" si="16">SUM(G111:R111)</f>
        <v>0</v>
      </c>
      <c r="G111" s="181">
        <f>'WIJAM NPC Before Balancing'!G111</f>
        <v>0</v>
      </c>
      <c r="H111" s="181">
        <f>'WIJAM NPC Before Balancing'!H111</f>
        <v>0</v>
      </c>
      <c r="I111" s="181">
        <f>'WIJAM NPC Before Balancing'!I111</f>
        <v>0</v>
      </c>
      <c r="J111" s="181">
        <f>'WIJAM NPC Before Balancing'!J111</f>
        <v>0</v>
      </c>
      <c r="K111" s="181">
        <f>'WIJAM NPC Before Balancing'!K111</f>
        <v>0</v>
      </c>
      <c r="L111" s="181">
        <f>'WIJAM NPC Before Balancing'!L111</f>
        <v>0</v>
      </c>
      <c r="M111" s="181">
        <f>'WIJAM NPC Before Balancing'!M111</f>
        <v>0</v>
      </c>
      <c r="N111" s="181">
        <f>'WIJAM NPC Before Balancing'!N111</f>
        <v>0</v>
      </c>
      <c r="O111" s="181">
        <f>'WIJAM NPC Before Balancing'!O111</f>
        <v>0</v>
      </c>
      <c r="P111" s="181">
        <f>'WIJAM NPC Before Balancing'!P111</f>
        <v>0</v>
      </c>
      <c r="Q111" s="181">
        <f>'WIJAM NPC Before Balancing'!Q111</f>
        <v>0</v>
      </c>
      <c r="R111" s="181">
        <f>'WIJAM NPC Before Balancing'!R111</f>
        <v>0</v>
      </c>
      <c r="S111" s="155"/>
      <c r="T111" s="171"/>
    </row>
    <row r="112" spans="1:20" s="154" customFormat="1" ht="12.75">
      <c r="A112" s="156"/>
      <c r="B112" s="156"/>
      <c r="C112" s="167" t="s">
        <v>107</v>
      </c>
      <c r="D112" s="167"/>
      <c r="E112" s="167"/>
      <c r="F112" s="178">
        <f t="shared" ref="F112:F114" si="17">SUM(G112:R112)</f>
        <v>0</v>
      </c>
      <c r="G112" s="179">
        <f>'WIJAM NPC Before Balancing'!G112</f>
        <v>0</v>
      </c>
      <c r="H112" s="179">
        <f>'WIJAM NPC Before Balancing'!H112</f>
        <v>0</v>
      </c>
      <c r="I112" s="179">
        <f>'WIJAM NPC Before Balancing'!I112</f>
        <v>0</v>
      </c>
      <c r="J112" s="179">
        <f>'WIJAM NPC Before Balancing'!J112</f>
        <v>0</v>
      </c>
      <c r="K112" s="179">
        <f>'WIJAM NPC Before Balancing'!K112</f>
        <v>0</v>
      </c>
      <c r="L112" s="179">
        <f>'WIJAM NPC Before Balancing'!L112</f>
        <v>0</v>
      </c>
      <c r="M112" s="179">
        <f>'WIJAM NPC Before Balancing'!M112</f>
        <v>0</v>
      </c>
      <c r="N112" s="179">
        <f>'WIJAM NPC Before Balancing'!N112</f>
        <v>0</v>
      </c>
      <c r="O112" s="179">
        <f>'WIJAM NPC Before Balancing'!O112</f>
        <v>0</v>
      </c>
      <c r="P112" s="179">
        <f>'WIJAM NPC Before Balancing'!P112</f>
        <v>0</v>
      </c>
      <c r="Q112" s="179">
        <f>'WIJAM NPC Before Balancing'!Q112</f>
        <v>0</v>
      </c>
      <c r="R112" s="179">
        <f>'WIJAM NPC Before Balancing'!R112</f>
        <v>0</v>
      </c>
      <c r="S112" s="155"/>
      <c r="T112" s="171"/>
    </row>
    <row r="113" spans="1:20" s="154" customFormat="1" ht="12.75">
      <c r="A113" s="156"/>
      <c r="B113" s="156"/>
      <c r="C113" s="167" t="s">
        <v>33</v>
      </c>
      <c r="D113" s="167"/>
      <c r="E113" s="167"/>
      <c r="F113" s="178">
        <f t="shared" si="17"/>
        <v>432904.50284827623</v>
      </c>
      <c r="G113" s="179">
        <f>'WIJAM NPC Before Balancing'!G113</f>
        <v>36075.375237356362</v>
      </c>
      <c r="H113" s="179">
        <f>'WIJAM NPC Before Balancing'!H113</f>
        <v>36075.375237356362</v>
      </c>
      <c r="I113" s="179">
        <f>'WIJAM NPC Before Balancing'!I113</f>
        <v>36075.375237356362</v>
      </c>
      <c r="J113" s="179">
        <f>'WIJAM NPC Before Balancing'!J113</f>
        <v>36075.375237356362</v>
      </c>
      <c r="K113" s="179">
        <f>'WIJAM NPC Before Balancing'!K113</f>
        <v>36075.375237356362</v>
      </c>
      <c r="L113" s="179">
        <f>'WIJAM NPC Before Balancing'!L113</f>
        <v>36075.375237356362</v>
      </c>
      <c r="M113" s="179">
        <f>'WIJAM NPC Before Balancing'!M113</f>
        <v>36075.375237356362</v>
      </c>
      <c r="N113" s="179">
        <f>'WIJAM NPC Before Balancing'!N113</f>
        <v>36075.375237356362</v>
      </c>
      <c r="O113" s="179">
        <f>'WIJAM NPC Before Balancing'!O113</f>
        <v>36075.375237356362</v>
      </c>
      <c r="P113" s="179">
        <f>'WIJAM NPC Before Balancing'!P113</f>
        <v>36075.375237356362</v>
      </c>
      <c r="Q113" s="179">
        <f>'WIJAM NPC Before Balancing'!Q113</f>
        <v>36075.375237356362</v>
      </c>
      <c r="R113" s="179">
        <f>'WIJAM NPC Before Balancing'!R113</f>
        <v>36075.375237356362</v>
      </c>
      <c r="S113" s="155"/>
      <c r="T113" s="171"/>
    </row>
    <row r="114" spans="1:20" s="154" customFormat="1" ht="12.75">
      <c r="A114" s="156"/>
      <c r="B114" s="156"/>
      <c r="C114" s="167" t="s">
        <v>108</v>
      </c>
      <c r="D114" s="167"/>
      <c r="E114" s="167"/>
      <c r="F114" s="178">
        <f t="shared" si="17"/>
        <v>0</v>
      </c>
      <c r="G114" s="179">
        <f>'WIJAM NPC Before Balancing'!G114</f>
        <v>0</v>
      </c>
      <c r="H114" s="179">
        <f>'WIJAM NPC Before Balancing'!H114</f>
        <v>0</v>
      </c>
      <c r="I114" s="179">
        <f>'WIJAM NPC Before Balancing'!I114</f>
        <v>0</v>
      </c>
      <c r="J114" s="179">
        <f>'WIJAM NPC Before Balancing'!J114</f>
        <v>0</v>
      </c>
      <c r="K114" s="179">
        <f>'WIJAM NPC Before Balancing'!K114</f>
        <v>0</v>
      </c>
      <c r="L114" s="179">
        <f>'WIJAM NPC Before Balancing'!L114</f>
        <v>0</v>
      </c>
      <c r="M114" s="179">
        <f>'WIJAM NPC Before Balancing'!M114</f>
        <v>0</v>
      </c>
      <c r="N114" s="179">
        <f>'WIJAM NPC Before Balancing'!N114</f>
        <v>0</v>
      </c>
      <c r="O114" s="179">
        <f>'WIJAM NPC Before Balancing'!O114</f>
        <v>0</v>
      </c>
      <c r="P114" s="179">
        <f>'WIJAM NPC Before Balancing'!P114</f>
        <v>0</v>
      </c>
      <c r="Q114" s="179">
        <f>'WIJAM NPC Before Balancing'!Q114</f>
        <v>0</v>
      </c>
      <c r="R114" s="179">
        <f>'WIJAM NPC Before Balancing'!R114</f>
        <v>0</v>
      </c>
      <c r="S114" s="155"/>
      <c r="T114" s="171"/>
    </row>
    <row r="115" spans="1:20" s="154" customFormat="1" ht="12.75">
      <c r="A115" s="156"/>
      <c r="B115" s="156"/>
      <c r="C115" s="167"/>
      <c r="D115" s="167"/>
      <c r="E115" s="167"/>
      <c r="F115" s="215" t="s">
        <v>88</v>
      </c>
      <c r="G115" s="215" t="s">
        <v>88</v>
      </c>
      <c r="H115" s="215" t="s">
        <v>88</v>
      </c>
      <c r="I115" s="215" t="s">
        <v>88</v>
      </c>
      <c r="J115" s="215" t="s">
        <v>88</v>
      </c>
      <c r="K115" s="215" t="s">
        <v>88</v>
      </c>
      <c r="L115" s="215" t="s">
        <v>88</v>
      </c>
      <c r="M115" s="215" t="s">
        <v>88</v>
      </c>
      <c r="N115" s="215" t="s">
        <v>88</v>
      </c>
      <c r="O115" s="215" t="s">
        <v>88</v>
      </c>
      <c r="P115" s="215" t="s">
        <v>88</v>
      </c>
      <c r="Q115" s="215" t="s">
        <v>88</v>
      </c>
      <c r="R115" s="215" t="s">
        <v>88</v>
      </c>
      <c r="S115" s="155"/>
      <c r="T115" s="171"/>
    </row>
    <row r="116" spans="1:20" s="154" customFormat="1" ht="12.75">
      <c r="A116" s="156"/>
      <c r="B116" s="156" t="s">
        <v>34</v>
      </c>
      <c r="C116" s="170"/>
      <c r="D116" s="170"/>
      <c r="E116" s="170"/>
      <c r="F116" s="180">
        <f>SUM(G116:R116)</f>
        <v>432904.50284827623</v>
      </c>
      <c r="G116" s="181">
        <f t="shared" ref="G116:R116" si="18">SUM(G112:G114)</f>
        <v>36075.375237356362</v>
      </c>
      <c r="H116" s="181">
        <f t="shared" si="18"/>
        <v>36075.375237356362</v>
      </c>
      <c r="I116" s="181">
        <f t="shared" si="18"/>
        <v>36075.375237356362</v>
      </c>
      <c r="J116" s="181">
        <f t="shared" si="18"/>
        <v>36075.375237356362</v>
      </c>
      <c r="K116" s="181">
        <f t="shared" si="18"/>
        <v>36075.375237356362</v>
      </c>
      <c r="L116" s="181">
        <f t="shared" si="18"/>
        <v>36075.375237356362</v>
      </c>
      <c r="M116" s="181">
        <f t="shared" si="18"/>
        <v>36075.375237356362</v>
      </c>
      <c r="N116" s="181">
        <f t="shared" si="18"/>
        <v>36075.375237356362</v>
      </c>
      <c r="O116" s="181">
        <f t="shared" si="18"/>
        <v>36075.375237356362</v>
      </c>
      <c r="P116" s="181">
        <f t="shared" si="18"/>
        <v>36075.375237356362</v>
      </c>
      <c r="Q116" s="181">
        <f t="shared" si="18"/>
        <v>36075.375237356362</v>
      </c>
      <c r="R116" s="181">
        <f t="shared" si="18"/>
        <v>36075.375237356362</v>
      </c>
      <c r="S116" s="155"/>
      <c r="T116" s="171"/>
    </row>
    <row r="117" spans="1:20" s="154" customFormat="1" ht="12.75">
      <c r="A117" s="156"/>
      <c r="B117" s="156"/>
      <c r="C117" s="170"/>
      <c r="D117" s="170"/>
      <c r="E117" s="170"/>
      <c r="F117" s="182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55"/>
      <c r="T117" s="171"/>
    </row>
    <row r="118" spans="1:20" s="154" customFormat="1" ht="12.75">
      <c r="A118" s="156"/>
      <c r="B118" s="156" t="s">
        <v>81</v>
      </c>
      <c r="C118" s="170"/>
      <c r="D118" s="170"/>
      <c r="E118" s="170"/>
      <c r="F118" s="182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55"/>
      <c r="T118" s="171"/>
    </row>
    <row r="119" spans="1:20" s="250" customFormat="1" ht="12.75">
      <c r="A119" s="156"/>
      <c r="B119" s="156"/>
      <c r="C119" s="156" t="s">
        <v>81</v>
      </c>
      <c r="D119" s="156"/>
      <c r="E119" s="156"/>
      <c r="F119" s="180">
        <f t="shared" ref="F119:F121" ca="1" si="19">SUM(G119:R119)</f>
        <v>80250437.007604092</v>
      </c>
      <c r="G119" s="181">
        <f ca="1">'WIJAM NPC Before Balancing'!G119+'Net Position Balancing'!E27</f>
        <v>2765049.405885628</v>
      </c>
      <c r="H119" s="181">
        <f ca="1">'WIJAM NPC Before Balancing'!H119+'Net Position Balancing'!F27</f>
        <v>6538874.2225269834</v>
      </c>
      <c r="I119" s="181">
        <f ca="1">'WIJAM NPC Before Balancing'!I119+'Net Position Balancing'!G27</f>
        <v>1400874.836065883</v>
      </c>
      <c r="J119" s="181">
        <f ca="1">'WIJAM NPC Before Balancing'!J119+'Net Position Balancing'!H27</f>
        <v>2726607.7388495323</v>
      </c>
      <c r="K119" s="181">
        <f ca="1">'WIJAM NPC Before Balancing'!K119+'Net Position Balancing'!I27</f>
        <v>1612604.325311014</v>
      </c>
      <c r="L119" s="181">
        <f ca="1">'WIJAM NPC Before Balancing'!L119+'Net Position Balancing'!J27</f>
        <v>11287493.79975896</v>
      </c>
      <c r="M119" s="181">
        <f ca="1">'WIJAM NPC Before Balancing'!M119+'Net Position Balancing'!K27</f>
        <v>13957583.839271968</v>
      </c>
      <c r="N119" s="181">
        <f ca="1">'WIJAM NPC Before Balancing'!N119+'Net Position Balancing'!L27</f>
        <v>9300232.6631964277</v>
      </c>
      <c r="O119" s="181">
        <f ca="1">'WIJAM NPC Before Balancing'!O119+'Net Position Balancing'!M27</f>
        <v>5532332.8188914303</v>
      </c>
      <c r="P119" s="181">
        <f ca="1">'WIJAM NPC Before Balancing'!P119+'Net Position Balancing'!N27</f>
        <v>5935687.8378506098</v>
      </c>
      <c r="Q119" s="181">
        <f ca="1">'WIJAM NPC Before Balancing'!Q119+'Net Position Balancing'!O27</f>
        <v>7854373.3181893285</v>
      </c>
      <c r="R119" s="181">
        <f ca="1">'WIJAM NPC Before Balancing'!R119+'Net Position Balancing'!P27</f>
        <v>11338722.201806337</v>
      </c>
      <c r="S119" s="52"/>
      <c r="T119" s="171"/>
    </row>
    <row r="120" spans="1:20" s="154" customFormat="1" ht="12.75">
      <c r="A120" s="156"/>
      <c r="B120" s="156"/>
      <c r="C120" s="156" t="s">
        <v>121</v>
      </c>
      <c r="D120" s="156"/>
      <c r="E120" s="156"/>
      <c r="F120" s="178">
        <f t="shared" si="19"/>
        <v>-15351983.55151473</v>
      </c>
      <c r="G120" s="179">
        <f>'WIJAM NPC Before Balancing'!G120</f>
        <v>-422761.7483602679</v>
      </c>
      <c r="H120" s="179">
        <f>'WIJAM NPC Before Balancing'!H120</f>
        <v>-1262368.4370088978</v>
      </c>
      <c r="I120" s="179">
        <f>'WIJAM NPC Before Balancing'!I120</f>
        <v>-488054.30464793241</v>
      </c>
      <c r="J120" s="179">
        <f>'WIJAM NPC Before Balancing'!J120</f>
        <v>-424778.04116603301</v>
      </c>
      <c r="K120" s="179">
        <f>'WIJAM NPC Before Balancing'!K120</f>
        <v>-701859.49976042844</v>
      </c>
      <c r="L120" s="179">
        <f>'WIJAM NPC Before Balancing'!L120</f>
        <v>-1285825.143828406</v>
      </c>
      <c r="M120" s="179">
        <f>'WIJAM NPC Before Balancing'!M120</f>
        <v>-1877641.9078846609</v>
      </c>
      <c r="N120" s="179">
        <f>'WIJAM NPC Before Balancing'!N120</f>
        <v>-1858029.5349469229</v>
      </c>
      <c r="O120" s="179">
        <f>'WIJAM NPC Before Balancing'!O120</f>
        <v>-2133520.508811255</v>
      </c>
      <c r="P120" s="179">
        <f>'WIJAM NPC Before Balancing'!P120</f>
        <v>-1710793.0793562876</v>
      </c>
      <c r="Q120" s="179">
        <f>'WIJAM NPC Before Balancing'!Q120</f>
        <v>-1755061.2324356763</v>
      </c>
      <c r="R120" s="179">
        <f>'WIJAM NPC Before Balancing'!R120</f>
        <v>-1431290.1133079594</v>
      </c>
      <c r="S120" s="155"/>
      <c r="T120" s="171"/>
    </row>
    <row r="121" spans="1:20" s="154" customFormat="1" ht="12.75">
      <c r="A121" s="156"/>
      <c r="B121" s="156"/>
      <c r="C121" s="156" t="s">
        <v>122</v>
      </c>
      <c r="D121" s="156"/>
      <c r="E121" s="156"/>
      <c r="F121" s="178">
        <f t="shared" si="19"/>
        <v>1404238.3390194252</v>
      </c>
      <c r="G121" s="179">
        <f>'WIJAM NPC Before Balancing'!G121</f>
        <v>115365.54989599268</v>
      </c>
      <c r="H121" s="179">
        <f>'WIJAM NPC Before Balancing'!H121</f>
        <v>-10520.53982586946</v>
      </c>
      <c r="I121" s="179">
        <f>'WIJAM NPC Before Balancing'!I121</f>
        <v>82258.730706017755</v>
      </c>
      <c r="J121" s="179">
        <f>'WIJAM NPC Before Balancing'!J121</f>
        <v>83377.497837853676</v>
      </c>
      <c r="K121" s="179">
        <f>'WIJAM NPC Before Balancing'!K121</f>
        <v>121652.20912823046</v>
      </c>
      <c r="L121" s="179">
        <f>'WIJAM NPC Before Balancing'!L121</f>
        <v>20476.83593110141</v>
      </c>
      <c r="M121" s="179">
        <f>'WIJAM NPC Before Balancing'!M121</f>
        <v>173522.40177175816</v>
      </c>
      <c r="N121" s="179">
        <f>'WIJAM NPC Before Balancing'!N121</f>
        <v>177587.46884947893</v>
      </c>
      <c r="O121" s="179">
        <f>'WIJAM NPC Before Balancing'!O121</f>
        <v>149661.34050136528</v>
      </c>
      <c r="P121" s="179">
        <f>'WIJAM NPC Before Balancing'!P121</f>
        <v>219633.88547284651</v>
      </c>
      <c r="Q121" s="179">
        <f>'WIJAM NPC Before Balancing'!Q121</f>
        <v>192170.04301652455</v>
      </c>
      <c r="R121" s="179">
        <f>'WIJAM NPC Before Balancing'!R121</f>
        <v>79052.915734125316</v>
      </c>
      <c r="S121" s="155"/>
      <c r="T121" s="171"/>
    </row>
    <row r="122" spans="1:20" s="154" customFormat="1" ht="12.75">
      <c r="A122" s="156"/>
      <c r="B122" s="156"/>
      <c r="C122" s="156"/>
      <c r="D122" s="170"/>
      <c r="E122" s="170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155"/>
      <c r="T122" s="171"/>
    </row>
    <row r="123" spans="1:20" s="154" customFormat="1" ht="12.75">
      <c r="A123" s="156"/>
      <c r="B123" s="156" t="s">
        <v>35</v>
      </c>
      <c r="C123" s="156"/>
      <c r="D123" s="170"/>
      <c r="E123" s="170"/>
      <c r="F123" s="180">
        <f ca="1">SUM(G123:R123)</f>
        <v>66302691.795108803</v>
      </c>
      <c r="G123" s="181">
        <f t="shared" ref="G123:R123" ca="1" si="20">SUM(G119:G122)</f>
        <v>2457653.2074213526</v>
      </c>
      <c r="H123" s="181">
        <f t="shared" ca="1" si="20"/>
        <v>5265985.2456922159</v>
      </c>
      <c r="I123" s="181">
        <f t="shared" ca="1" si="20"/>
        <v>995079.26212396845</v>
      </c>
      <c r="J123" s="181">
        <f t="shared" ca="1" si="20"/>
        <v>2385207.1955213528</v>
      </c>
      <c r="K123" s="181">
        <f t="shared" ca="1" si="20"/>
        <v>1032397.034678816</v>
      </c>
      <c r="L123" s="181">
        <f t="shared" ca="1" si="20"/>
        <v>10022145.491861654</v>
      </c>
      <c r="M123" s="181">
        <f t="shared" ca="1" si="20"/>
        <v>12253464.333159065</v>
      </c>
      <c r="N123" s="181">
        <f t="shared" ca="1" si="20"/>
        <v>7619790.5970989838</v>
      </c>
      <c r="O123" s="181">
        <f t="shared" ca="1" si="20"/>
        <v>3548473.6505815405</v>
      </c>
      <c r="P123" s="181">
        <f t="shared" ca="1" si="20"/>
        <v>4444528.6439671684</v>
      </c>
      <c r="Q123" s="181">
        <f t="shared" ca="1" si="20"/>
        <v>6291482.1287701773</v>
      </c>
      <c r="R123" s="181">
        <f t="shared" ca="1" si="20"/>
        <v>9986485.0042325016</v>
      </c>
      <c r="S123" s="155"/>
      <c r="T123" s="171"/>
    </row>
    <row r="124" spans="1:20" s="154" customFormat="1" ht="12.75">
      <c r="A124" s="156"/>
      <c r="B124" s="156"/>
      <c r="C124" s="156"/>
      <c r="D124" s="170"/>
      <c r="E124" s="170"/>
      <c r="F124" s="180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55"/>
      <c r="T124" s="171"/>
    </row>
    <row r="125" spans="1:20" s="154" customFormat="1" ht="12.75">
      <c r="A125" s="156"/>
      <c r="B125" s="156"/>
      <c r="C125" s="170"/>
      <c r="D125" s="170"/>
      <c r="E125" s="170"/>
      <c r="F125" s="215" t="s">
        <v>88</v>
      </c>
      <c r="G125" s="215" t="s">
        <v>88</v>
      </c>
      <c r="H125" s="215" t="s">
        <v>88</v>
      </c>
      <c r="I125" s="215" t="s">
        <v>88</v>
      </c>
      <c r="J125" s="215" t="s">
        <v>88</v>
      </c>
      <c r="K125" s="215" t="s">
        <v>88</v>
      </c>
      <c r="L125" s="215" t="s">
        <v>88</v>
      </c>
      <c r="M125" s="215" t="s">
        <v>88</v>
      </c>
      <c r="N125" s="215" t="s">
        <v>88</v>
      </c>
      <c r="O125" s="215" t="s">
        <v>88</v>
      </c>
      <c r="P125" s="215" t="s">
        <v>88</v>
      </c>
      <c r="Q125" s="215" t="s">
        <v>88</v>
      </c>
      <c r="R125" s="215" t="s">
        <v>88</v>
      </c>
      <c r="S125" s="155"/>
      <c r="T125" s="171"/>
    </row>
    <row r="126" spans="1:20" s="154" customFormat="1" ht="12.75">
      <c r="A126" s="166" t="s">
        <v>37</v>
      </c>
      <c r="B126" s="156"/>
      <c r="C126" s="170"/>
      <c r="D126" s="170"/>
      <c r="E126" s="170"/>
      <c r="F126" s="217">
        <f ca="1">SUM(G126:R126)</f>
        <v>79754540.671513736</v>
      </c>
      <c r="G126" s="217">
        <f t="shared" ref="G126:R126" ca="1" si="21">SUM(G108,G116,G123)</f>
        <v>3658815.5964539954</v>
      </c>
      <c r="H126" s="217">
        <f t="shared" ca="1" si="21"/>
        <v>6395044.5239613112</v>
      </c>
      <c r="I126" s="217">
        <f t="shared" ca="1" si="21"/>
        <v>1998956.3079380915</v>
      </c>
      <c r="J126" s="217">
        <f t="shared" ca="1" si="21"/>
        <v>3495718.4438103596</v>
      </c>
      <c r="K126" s="217">
        <f t="shared" ca="1" si="21"/>
        <v>2125983.0031184764</v>
      </c>
      <c r="L126" s="217">
        <f t="shared" ca="1" si="21"/>
        <v>11069393.288802324</v>
      </c>
      <c r="M126" s="217">
        <f t="shared" ca="1" si="21"/>
        <v>13227123.799875718</v>
      </c>
      <c r="N126" s="217">
        <f t="shared" ca="1" si="21"/>
        <v>8674715.2213829271</v>
      </c>
      <c r="O126" s="217">
        <f t="shared" ca="1" si="21"/>
        <v>4517503.4586714907</v>
      </c>
      <c r="P126" s="217">
        <f t="shared" ca="1" si="21"/>
        <v>5550252.6954185404</v>
      </c>
      <c r="Q126" s="217">
        <f t="shared" ca="1" si="21"/>
        <v>7594505.906820788</v>
      </c>
      <c r="R126" s="217">
        <f t="shared" ca="1" si="21"/>
        <v>11446528.425259707</v>
      </c>
      <c r="S126" s="155"/>
      <c r="T126" s="171"/>
    </row>
    <row r="127" spans="1:20" s="154" customFormat="1" ht="12.75">
      <c r="A127" s="156"/>
      <c r="B127" s="156"/>
      <c r="C127" s="170"/>
      <c r="D127" s="170"/>
      <c r="E127" s="170"/>
      <c r="F127" s="180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55"/>
      <c r="T127" s="171"/>
    </row>
    <row r="128" spans="1:20" s="154" customFormat="1" ht="12.75">
      <c r="A128" s="166" t="s">
        <v>38</v>
      </c>
      <c r="B128" s="156"/>
      <c r="C128" s="170"/>
      <c r="D128" s="170"/>
      <c r="E128" s="170"/>
      <c r="F128" s="180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55"/>
      <c r="T128" s="171"/>
    </row>
    <row r="129" spans="1:20" s="154" customFormat="1" ht="12.75">
      <c r="A129" s="156"/>
      <c r="B129" s="156"/>
      <c r="C129" s="162" t="s">
        <v>39</v>
      </c>
      <c r="D129" s="170"/>
      <c r="E129" s="170"/>
      <c r="F129" s="180">
        <f t="shared" ref="F129:F130" si="22">SUM(G129:R129)</f>
        <v>11838623.470827382</v>
      </c>
      <c r="G129" s="181">
        <f>'WIJAM NPC Before Balancing'!G129</f>
        <v>920258.22210574895</v>
      </c>
      <c r="H129" s="181">
        <f>'WIJAM NPC Before Balancing'!H129</f>
        <v>889416.34404285136</v>
      </c>
      <c r="I129" s="181">
        <f>'WIJAM NPC Before Balancing'!I129</f>
        <v>1077153.541952885</v>
      </c>
      <c r="J129" s="181">
        <f>'WIJAM NPC Before Balancing'!J129</f>
        <v>948138.79767671321</v>
      </c>
      <c r="K129" s="181">
        <f>'WIJAM NPC Before Balancing'!K129</f>
        <v>913482.30462616694</v>
      </c>
      <c r="L129" s="181">
        <f>'WIJAM NPC Before Balancing'!L129</f>
        <v>1022228.4512605573</v>
      </c>
      <c r="M129" s="181">
        <f>'WIJAM NPC Before Balancing'!M129</f>
        <v>1161736.109641917</v>
      </c>
      <c r="N129" s="181">
        <f>'WIJAM NPC Before Balancing'!N129</f>
        <v>1043952.3527879891</v>
      </c>
      <c r="O129" s="181">
        <f>'WIJAM NPC Before Balancing'!O129</f>
        <v>1063030.3155387368</v>
      </c>
      <c r="P129" s="181">
        <f>'WIJAM NPC Before Balancing'!P129</f>
        <v>960701.51078254392</v>
      </c>
      <c r="Q129" s="181">
        <f>'WIJAM NPC Before Balancing'!Q129</f>
        <v>908018.72271681973</v>
      </c>
      <c r="R129" s="181">
        <f>'WIJAM NPC Before Balancing'!R129</f>
        <v>930506.79769445409</v>
      </c>
      <c r="S129" s="155"/>
      <c r="T129" s="171"/>
    </row>
    <row r="130" spans="1:20" s="154" customFormat="1" ht="12.75">
      <c r="A130" s="156"/>
      <c r="B130" s="156"/>
      <c r="C130" s="162" t="s">
        <v>40</v>
      </c>
      <c r="D130" s="170"/>
      <c r="E130" s="170"/>
      <c r="F130" s="178">
        <f t="shared" si="22"/>
        <v>900079.36509635393</v>
      </c>
      <c r="G130" s="179">
        <f>'WIJAM NPC Before Balancing'!G130</f>
        <v>55053.783530042369</v>
      </c>
      <c r="H130" s="179">
        <f>'WIJAM NPC Before Balancing'!H130</f>
        <v>62734.949571124263</v>
      </c>
      <c r="I130" s="179">
        <f>'WIJAM NPC Before Balancing'!I130</f>
        <v>44498.245017310524</v>
      </c>
      <c r="J130" s="179">
        <f>'WIJAM NPC Before Balancing'!J130</f>
        <v>85421.894805142787</v>
      </c>
      <c r="K130" s="179">
        <f>'WIJAM NPC Before Balancing'!K130</f>
        <v>62101.434211918771</v>
      </c>
      <c r="L130" s="179">
        <f>'WIJAM NPC Before Balancing'!L130</f>
        <v>100063.96996967529</v>
      </c>
      <c r="M130" s="179">
        <f>'WIJAM NPC Before Balancing'!M130</f>
        <v>152077.44519318253</v>
      </c>
      <c r="N130" s="179">
        <f>'WIJAM NPC Before Balancing'!N130</f>
        <v>69046.4481059112</v>
      </c>
      <c r="O130" s="179">
        <f>'WIJAM NPC Before Balancing'!O130</f>
        <v>77896.17748038721</v>
      </c>
      <c r="P130" s="179">
        <f>'WIJAM NPC Before Balancing'!P130</f>
        <v>62654.077020498269</v>
      </c>
      <c r="Q130" s="179">
        <f>'WIJAM NPC Before Balancing'!Q130</f>
        <v>30898.733877234354</v>
      </c>
      <c r="R130" s="179">
        <f>'WIJAM NPC Before Balancing'!R130</f>
        <v>97632.206313926246</v>
      </c>
      <c r="S130" s="155"/>
      <c r="T130" s="171"/>
    </row>
    <row r="131" spans="1:20" s="154" customFormat="1" ht="12.75">
      <c r="A131" s="156"/>
      <c r="B131" s="156"/>
      <c r="C131" s="162"/>
      <c r="D131" s="170"/>
      <c r="E131" s="170"/>
      <c r="F131" s="215" t="s">
        <v>88</v>
      </c>
      <c r="G131" s="215" t="s">
        <v>88</v>
      </c>
      <c r="H131" s="215" t="s">
        <v>88</v>
      </c>
      <c r="I131" s="215" t="s">
        <v>88</v>
      </c>
      <c r="J131" s="215" t="s">
        <v>88</v>
      </c>
      <c r="K131" s="215" t="s">
        <v>88</v>
      </c>
      <c r="L131" s="215" t="s">
        <v>88</v>
      </c>
      <c r="M131" s="215" t="s">
        <v>88</v>
      </c>
      <c r="N131" s="215" t="s">
        <v>88</v>
      </c>
      <c r="O131" s="215" t="s">
        <v>88</v>
      </c>
      <c r="P131" s="215" t="s">
        <v>88</v>
      </c>
      <c r="Q131" s="215" t="s">
        <v>88</v>
      </c>
      <c r="R131" s="215" t="s">
        <v>88</v>
      </c>
      <c r="S131" s="155"/>
      <c r="T131" s="171"/>
    </row>
    <row r="132" spans="1:20" s="154" customFormat="1" ht="12.75">
      <c r="A132" s="169" t="s">
        <v>41</v>
      </c>
      <c r="B132" s="156"/>
      <c r="C132" s="170"/>
      <c r="D132" s="170"/>
      <c r="E132" s="170"/>
      <c r="F132" s="217">
        <f>SUM(G132:R132)</f>
        <v>12738702.835923737</v>
      </c>
      <c r="G132" s="217">
        <f t="shared" ref="G132:R132" si="23">SUM(G129:G130)</f>
        <v>975312.00563579134</v>
      </c>
      <c r="H132" s="217">
        <f t="shared" si="23"/>
        <v>952151.29361397563</v>
      </c>
      <c r="I132" s="217">
        <f t="shared" si="23"/>
        <v>1121651.7869701956</v>
      </c>
      <c r="J132" s="217">
        <f t="shared" si="23"/>
        <v>1033560.692481856</v>
      </c>
      <c r="K132" s="217">
        <f t="shared" si="23"/>
        <v>975583.73883808567</v>
      </c>
      <c r="L132" s="217">
        <f t="shared" si="23"/>
        <v>1122292.4212302326</v>
      </c>
      <c r="M132" s="217">
        <f t="shared" si="23"/>
        <v>1313813.5548350995</v>
      </c>
      <c r="N132" s="217">
        <f t="shared" si="23"/>
        <v>1112998.8008939002</v>
      </c>
      <c r="O132" s="217">
        <f t="shared" si="23"/>
        <v>1140926.493019124</v>
      </c>
      <c r="P132" s="217">
        <f t="shared" si="23"/>
        <v>1023355.5878030421</v>
      </c>
      <c r="Q132" s="217">
        <f t="shared" si="23"/>
        <v>938917.45659405412</v>
      </c>
      <c r="R132" s="217">
        <f t="shared" si="23"/>
        <v>1028139.0040083803</v>
      </c>
      <c r="S132" s="155"/>
      <c r="T132" s="171"/>
    </row>
    <row r="133" spans="1:20" s="154" customFormat="1" ht="12.75">
      <c r="A133" s="156"/>
      <c r="B133" s="156"/>
      <c r="C133" s="170"/>
      <c r="D133" s="170"/>
      <c r="E133" s="170"/>
      <c r="F133" s="182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55"/>
      <c r="T133" s="171"/>
    </row>
    <row r="134" spans="1:20" s="154" customFormat="1" ht="12.75">
      <c r="A134" s="169" t="s">
        <v>144</v>
      </c>
      <c r="B134" s="156"/>
      <c r="C134" s="170"/>
      <c r="D134" s="170"/>
      <c r="E134" s="170"/>
      <c r="F134" s="182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55"/>
      <c r="T134" s="171"/>
    </row>
    <row r="135" spans="1:20" s="154" customFormat="1" ht="12.75">
      <c r="A135" s="156"/>
      <c r="B135" s="153"/>
      <c r="C135" s="156" t="s">
        <v>42</v>
      </c>
      <c r="D135" s="156"/>
      <c r="E135" s="156"/>
      <c r="F135" s="180">
        <f t="shared" ref="F135:F144" si="24">SUM(G135:R135)</f>
        <v>0</v>
      </c>
      <c r="G135" s="181">
        <f>'WIJAM NPC Before Balancing'!G135</f>
        <v>0</v>
      </c>
      <c r="H135" s="181">
        <f>'WIJAM NPC Before Balancing'!H135</f>
        <v>0</v>
      </c>
      <c r="I135" s="181">
        <f>'WIJAM NPC Before Balancing'!I135</f>
        <v>0</v>
      </c>
      <c r="J135" s="181">
        <f>'WIJAM NPC Before Balancing'!J135</f>
        <v>0</v>
      </c>
      <c r="K135" s="181">
        <f>'WIJAM NPC Before Balancing'!K135</f>
        <v>0</v>
      </c>
      <c r="L135" s="181">
        <f>'WIJAM NPC Before Balancing'!L135</f>
        <v>0</v>
      </c>
      <c r="M135" s="181">
        <f>'WIJAM NPC Before Balancing'!M135</f>
        <v>0</v>
      </c>
      <c r="N135" s="181">
        <f>'WIJAM NPC Before Balancing'!N135</f>
        <v>0</v>
      </c>
      <c r="O135" s="181">
        <f>'WIJAM NPC Before Balancing'!O135</f>
        <v>0</v>
      </c>
      <c r="P135" s="181">
        <f>'WIJAM NPC Before Balancing'!P135</f>
        <v>0</v>
      </c>
      <c r="Q135" s="181">
        <f>'WIJAM NPC Before Balancing'!Q135</f>
        <v>0</v>
      </c>
      <c r="R135" s="181">
        <f>'WIJAM NPC Before Balancing'!R135</f>
        <v>0</v>
      </c>
      <c r="S135" s="155"/>
      <c r="T135" s="171"/>
    </row>
    <row r="136" spans="1:20" s="154" customFormat="1" ht="12.75">
      <c r="A136" s="156"/>
      <c r="B136" s="156"/>
      <c r="C136" s="156" t="s">
        <v>43</v>
      </c>
      <c r="D136" s="170"/>
      <c r="E136" s="170"/>
      <c r="F136" s="178">
        <f t="shared" si="24"/>
        <v>1954351.4286297883</v>
      </c>
      <c r="G136" s="179">
        <f>'WIJAM NPC Before Balancing'!G136</f>
        <v>191700.88294644162</v>
      </c>
      <c r="H136" s="179">
        <f>'WIJAM NPC Before Balancing'!H136</f>
        <v>148166.73387771851</v>
      </c>
      <c r="I136" s="179">
        <f>'WIJAM NPC Before Balancing'!I136</f>
        <v>180041.43119144652</v>
      </c>
      <c r="J136" s="179">
        <f>'WIJAM NPC Before Balancing'!J136</f>
        <v>100689.07638005936</v>
      </c>
      <c r="K136" s="179">
        <f>'WIJAM NPC Before Balancing'!K136</f>
        <v>143411.81258107256</v>
      </c>
      <c r="L136" s="179">
        <f>'WIJAM NPC Before Balancing'!L136</f>
        <v>211997.69775852255</v>
      </c>
      <c r="M136" s="179">
        <f>'WIJAM NPC Before Balancing'!M136</f>
        <v>250081.06137670181</v>
      </c>
      <c r="N136" s="179">
        <f>'WIJAM NPC Before Balancing'!N136</f>
        <v>158143.04646806899</v>
      </c>
      <c r="O136" s="179">
        <f>'WIJAM NPC Before Balancing'!O136</f>
        <v>150884.79439548848</v>
      </c>
      <c r="P136" s="179">
        <f>'WIJAM NPC Before Balancing'!P136</f>
        <v>103877.11070158874</v>
      </c>
      <c r="Q136" s="179">
        <f>'WIJAM NPC Before Balancing'!Q136</f>
        <v>143770.02422519488</v>
      </c>
      <c r="R136" s="179">
        <f>'WIJAM NPC Before Balancing'!R136</f>
        <v>171587.75672748426</v>
      </c>
      <c r="S136" s="155"/>
      <c r="T136" s="171"/>
    </row>
    <row r="137" spans="1:20" s="154" customFormat="1" ht="12.75">
      <c r="A137" s="169"/>
      <c r="B137" s="156"/>
      <c r="C137" s="156" t="s">
        <v>44</v>
      </c>
      <c r="D137" s="170"/>
      <c r="E137" s="170"/>
      <c r="F137" s="178">
        <f t="shared" si="24"/>
        <v>0</v>
      </c>
      <c r="G137" s="179">
        <f>'WIJAM NPC Before Balancing'!G137</f>
        <v>0</v>
      </c>
      <c r="H137" s="179">
        <f>'WIJAM NPC Before Balancing'!H137</f>
        <v>0</v>
      </c>
      <c r="I137" s="179">
        <f>'WIJAM NPC Before Balancing'!I137</f>
        <v>0</v>
      </c>
      <c r="J137" s="179">
        <f>'WIJAM NPC Before Balancing'!J137</f>
        <v>0</v>
      </c>
      <c r="K137" s="179">
        <f>'WIJAM NPC Before Balancing'!K137</f>
        <v>0</v>
      </c>
      <c r="L137" s="179">
        <f>'WIJAM NPC Before Balancing'!L137</f>
        <v>0</v>
      </c>
      <c r="M137" s="179">
        <f>'WIJAM NPC Before Balancing'!M137</f>
        <v>0</v>
      </c>
      <c r="N137" s="179">
        <f>'WIJAM NPC Before Balancing'!N137</f>
        <v>0</v>
      </c>
      <c r="O137" s="179">
        <f>'WIJAM NPC Before Balancing'!O137</f>
        <v>0</v>
      </c>
      <c r="P137" s="179">
        <f>'WIJAM NPC Before Balancing'!P137</f>
        <v>0</v>
      </c>
      <c r="Q137" s="179">
        <f>'WIJAM NPC Before Balancing'!Q137</f>
        <v>0</v>
      </c>
      <c r="R137" s="179">
        <f>'WIJAM NPC Before Balancing'!R137</f>
        <v>0</v>
      </c>
      <c r="S137" s="155"/>
      <c r="T137" s="171"/>
    </row>
    <row r="138" spans="1:20" s="154" customFormat="1" ht="12.75">
      <c r="A138" s="156"/>
      <c r="B138" s="156"/>
      <c r="C138" s="156" t="s">
        <v>45</v>
      </c>
      <c r="D138" s="170"/>
      <c r="E138" s="170"/>
      <c r="F138" s="178">
        <f t="shared" si="24"/>
        <v>0</v>
      </c>
      <c r="G138" s="179">
        <f>'WIJAM NPC Before Balancing'!G138</f>
        <v>0</v>
      </c>
      <c r="H138" s="179">
        <f>'WIJAM NPC Before Balancing'!H138</f>
        <v>0</v>
      </c>
      <c r="I138" s="179">
        <f>'WIJAM NPC Before Balancing'!I138</f>
        <v>0</v>
      </c>
      <c r="J138" s="179">
        <f>'WIJAM NPC Before Balancing'!J138</f>
        <v>0</v>
      </c>
      <c r="K138" s="179">
        <f>'WIJAM NPC Before Balancing'!K138</f>
        <v>0</v>
      </c>
      <c r="L138" s="179">
        <f>'WIJAM NPC Before Balancing'!L138</f>
        <v>0</v>
      </c>
      <c r="M138" s="179">
        <f>'WIJAM NPC Before Balancing'!M138</f>
        <v>0</v>
      </c>
      <c r="N138" s="179">
        <f>'WIJAM NPC Before Balancing'!N138</f>
        <v>0</v>
      </c>
      <c r="O138" s="179">
        <f>'WIJAM NPC Before Balancing'!O138</f>
        <v>0</v>
      </c>
      <c r="P138" s="179">
        <f>'WIJAM NPC Before Balancing'!P138</f>
        <v>0</v>
      </c>
      <c r="Q138" s="179">
        <f>'WIJAM NPC Before Balancing'!Q138</f>
        <v>0</v>
      </c>
      <c r="R138" s="179">
        <f>'WIJAM NPC Before Balancing'!R138</f>
        <v>0</v>
      </c>
      <c r="S138" s="155"/>
      <c r="T138" s="171"/>
    </row>
    <row r="139" spans="1:20" s="154" customFormat="1" ht="12.75">
      <c r="A139" s="169"/>
      <c r="B139" s="156"/>
      <c r="C139" s="156" t="s">
        <v>46</v>
      </c>
      <c r="D139" s="170"/>
      <c r="E139" s="170"/>
      <c r="F139" s="178">
        <f t="shared" si="24"/>
        <v>0</v>
      </c>
      <c r="G139" s="179">
        <f>'WIJAM NPC Before Balancing'!G139</f>
        <v>0</v>
      </c>
      <c r="H139" s="179">
        <f>'WIJAM NPC Before Balancing'!H139</f>
        <v>0</v>
      </c>
      <c r="I139" s="179">
        <f>'WIJAM NPC Before Balancing'!I139</f>
        <v>0</v>
      </c>
      <c r="J139" s="179">
        <f>'WIJAM NPC Before Balancing'!J139</f>
        <v>0</v>
      </c>
      <c r="K139" s="179">
        <f>'WIJAM NPC Before Balancing'!K139</f>
        <v>0</v>
      </c>
      <c r="L139" s="179">
        <f>'WIJAM NPC Before Balancing'!L139</f>
        <v>0</v>
      </c>
      <c r="M139" s="179">
        <f>'WIJAM NPC Before Balancing'!M139</f>
        <v>0</v>
      </c>
      <c r="N139" s="179">
        <f>'WIJAM NPC Before Balancing'!N139</f>
        <v>0</v>
      </c>
      <c r="O139" s="179">
        <f>'WIJAM NPC Before Balancing'!O139</f>
        <v>0</v>
      </c>
      <c r="P139" s="179">
        <f>'WIJAM NPC Before Balancing'!P139</f>
        <v>0</v>
      </c>
      <c r="Q139" s="179">
        <f>'WIJAM NPC Before Balancing'!Q139</f>
        <v>0</v>
      </c>
      <c r="R139" s="179">
        <f>'WIJAM NPC Before Balancing'!R139</f>
        <v>0</v>
      </c>
      <c r="S139" s="155"/>
      <c r="T139" s="171"/>
    </row>
    <row r="140" spans="1:20" s="154" customFormat="1" ht="12.75">
      <c r="A140" s="156"/>
      <c r="B140" s="153"/>
      <c r="C140" s="156" t="s">
        <v>47</v>
      </c>
      <c r="D140" s="156"/>
      <c r="E140" s="156"/>
      <c r="F140" s="178">
        <f t="shared" si="24"/>
        <v>0</v>
      </c>
      <c r="G140" s="179">
        <f>'WIJAM NPC Before Balancing'!G140</f>
        <v>0</v>
      </c>
      <c r="H140" s="179">
        <f>'WIJAM NPC Before Balancing'!H140</f>
        <v>0</v>
      </c>
      <c r="I140" s="179">
        <f>'WIJAM NPC Before Balancing'!I140</f>
        <v>0</v>
      </c>
      <c r="J140" s="179">
        <f>'WIJAM NPC Before Balancing'!J140</f>
        <v>0</v>
      </c>
      <c r="K140" s="179">
        <f>'WIJAM NPC Before Balancing'!K140</f>
        <v>0</v>
      </c>
      <c r="L140" s="179">
        <f>'WIJAM NPC Before Balancing'!L140</f>
        <v>0</v>
      </c>
      <c r="M140" s="179">
        <f>'WIJAM NPC Before Balancing'!M140</f>
        <v>0</v>
      </c>
      <c r="N140" s="179">
        <f>'WIJAM NPC Before Balancing'!N140</f>
        <v>0</v>
      </c>
      <c r="O140" s="179">
        <f>'WIJAM NPC Before Balancing'!O140</f>
        <v>0</v>
      </c>
      <c r="P140" s="179">
        <f>'WIJAM NPC Before Balancing'!P140</f>
        <v>0</v>
      </c>
      <c r="Q140" s="179">
        <f>'WIJAM NPC Before Balancing'!Q140</f>
        <v>0</v>
      </c>
      <c r="R140" s="179">
        <f>'WIJAM NPC Before Balancing'!R140</f>
        <v>0</v>
      </c>
      <c r="S140" s="155"/>
      <c r="T140" s="171"/>
    </row>
    <row r="141" spans="1:20" s="154" customFormat="1" ht="12.75">
      <c r="A141" s="156"/>
      <c r="B141" s="153"/>
      <c r="C141" s="156" t="s">
        <v>48</v>
      </c>
      <c r="D141" s="156"/>
      <c r="E141" s="156"/>
      <c r="F141" s="178">
        <f t="shared" si="24"/>
        <v>0</v>
      </c>
      <c r="G141" s="179">
        <f>'WIJAM NPC Before Balancing'!G141</f>
        <v>0</v>
      </c>
      <c r="H141" s="179">
        <f>'WIJAM NPC Before Balancing'!H141</f>
        <v>0</v>
      </c>
      <c r="I141" s="179">
        <f>'WIJAM NPC Before Balancing'!I141</f>
        <v>0</v>
      </c>
      <c r="J141" s="179">
        <f>'WIJAM NPC Before Balancing'!J141</f>
        <v>0</v>
      </c>
      <c r="K141" s="179">
        <f>'WIJAM NPC Before Balancing'!K141</f>
        <v>0</v>
      </c>
      <c r="L141" s="179">
        <f>'WIJAM NPC Before Balancing'!L141</f>
        <v>0</v>
      </c>
      <c r="M141" s="179">
        <f>'WIJAM NPC Before Balancing'!M141</f>
        <v>0</v>
      </c>
      <c r="N141" s="179">
        <f>'WIJAM NPC Before Balancing'!N141</f>
        <v>0</v>
      </c>
      <c r="O141" s="179">
        <f>'WIJAM NPC Before Balancing'!O141</f>
        <v>0</v>
      </c>
      <c r="P141" s="179">
        <f>'WIJAM NPC Before Balancing'!P141</f>
        <v>0</v>
      </c>
      <c r="Q141" s="179">
        <f>'WIJAM NPC Before Balancing'!Q141</f>
        <v>0</v>
      </c>
      <c r="R141" s="179">
        <f>'WIJAM NPC Before Balancing'!R141</f>
        <v>0</v>
      </c>
      <c r="S141" s="155"/>
      <c r="T141" s="171"/>
    </row>
    <row r="142" spans="1:20" s="154" customFormat="1" ht="12.75">
      <c r="A142" s="156"/>
      <c r="B142" s="153"/>
      <c r="C142" s="156" t="s">
        <v>49</v>
      </c>
      <c r="D142" s="156"/>
      <c r="E142" s="156"/>
      <c r="F142" s="178">
        <f t="shared" ref="F142:F143" si="25">SUM(G142:R142)</f>
        <v>43113635.654063784</v>
      </c>
      <c r="G142" s="179">
        <f>'WIJAM NPC Before Balancing'!G142</f>
        <v>3252086.7581137684</v>
      </c>
      <c r="H142" s="179">
        <f>'WIJAM NPC Before Balancing'!H142</f>
        <v>3350186.9646900063</v>
      </c>
      <c r="I142" s="179">
        <f>'WIJAM NPC Before Balancing'!I142</f>
        <v>3667724.131506396</v>
      </c>
      <c r="J142" s="179">
        <f>'WIJAM NPC Before Balancing'!J142</f>
        <v>3065362.3777426034</v>
      </c>
      <c r="K142" s="179">
        <f>'WIJAM NPC Before Balancing'!K142</f>
        <v>3861015.3604203961</v>
      </c>
      <c r="L142" s="179">
        <f>'WIJAM NPC Before Balancing'!L142</f>
        <v>3989242.7378908847</v>
      </c>
      <c r="M142" s="179">
        <f>'WIJAM NPC Before Balancing'!M142</f>
        <v>4684043.8223590944</v>
      </c>
      <c r="N142" s="179">
        <f>'WIJAM NPC Before Balancing'!N142</f>
        <v>4259657.4097049749</v>
      </c>
      <c r="O142" s="179">
        <f>'WIJAM NPC Before Balancing'!O142</f>
        <v>3792867.7338280152</v>
      </c>
      <c r="P142" s="179">
        <f>'WIJAM NPC Before Balancing'!P142</f>
        <v>4015873.2250587479</v>
      </c>
      <c r="Q142" s="179">
        <f>'WIJAM NPC Before Balancing'!Q142</f>
        <v>2628076.5638698651</v>
      </c>
      <c r="R142" s="179">
        <f>'WIJAM NPC Before Balancing'!R142</f>
        <v>2547498.5688790292</v>
      </c>
      <c r="S142" s="155"/>
      <c r="T142" s="171"/>
    </row>
    <row r="143" spans="1:20" s="154" customFormat="1" ht="12.75">
      <c r="A143" s="156"/>
      <c r="B143" s="153"/>
      <c r="C143" s="156" t="s">
        <v>156</v>
      </c>
      <c r="D143" s="156"/>
      <c r="E143" s="156"/>
      <c r="F143" s="178">
        <f t="shared" si="25"/>
        <v>0</v>
      </c>
      <c r="G143" s="179">
        <f>'WIJAM NPC Before Balancing'!G143</f>
        <v>0</v>
      </c>
      <c r="H143" s="179">
        <f>'WIJAM NPC Before Balancing'!H143</f>
        <v>0</v>
      </c>
      <c r="I143" s="179">
        <f>'WIJAM NPC Before Balancing'!I143</f>
        <v>0</v>
      </c>
      <c r="J143" s="179">
        <f>'WIJAM NPC Before Balancing'!J143</f>
        <v>0</v>
      </c>
      <c r="K143" s="179">
        <f>'WIJAM NPC Before Balancing'!K143</f>
        <v>0</v>
      </c>
      <c r="L143" s="179">
        <f>'WIJAM NPC Before Balancing'!L143</f>
        <v>0</v>
      </c>
      <c r="M143" s="179">
        <f>'WIJAM NPC Before Balancing'!M143</f>
        <v>0</v>
      </c>
      <c r="N143" s="179">
        <f>'WIJAM NPC Before Balancing'!N143</f>
        <v>0</v>
      </c>
      <c r="O143" s="179">
        <f>'WIJAM NPC Before Balancing'!O143</f>
        <v>0</v>
      </c>
      <c r="P143" s="179">
        <f>'WIJAM NPC Before Balancing'!P143</f>
        <v>0</v>
      </c>
      <c r="Q143" s="179">
        <f>'WIJAM NPC Before Balancing'!Q143</f>
        <v>0</v>
      </c>
      <c r="R143" s="179">
        <f>'WIJAM NPC Before Balancing'!R143</f>
        <v>0</v>
      </c>
      <c r="S143" s="155"/>
      <c r="T143" s="171"/>
    </row>
    <row r="144" spans="1:20" s="154" customFormat="1" ht="12.75">
      <c r="A144" s="156"/>
      <c r="B144" s="153"/>
      <c r="C144" s="156" t="s">
        <v>50</v>
      </c>
      <c r="D144" s="156"/>
      <c r="E144" s="156"/>
      <c r="F144" s="178">
        <f t="shared" si="24"/>
        <v>0</v>
      </c>
      <c r="G144" s="179">
        <f>'WIJAM NPC Before Balancing'!G144</f>
        <v>0</v>
      </c>
      <c r="H144" s="179">
        <f>'WIJAM NPC Before Balancing'!H144</f>
        <v>0</v>
      </c>
      <c r="I144" s="179">
        <f>'WIJAM NPC Before Balancing'!I144</f>
        <v>0</v>
      </c>
      <c r="J144" s="179">
        <f>'WIJAM NPC Before Balancing'!J144</f>
        <v>0</v>
      </c>
      <c r="K144" s="179">
        <f>'WIJAM NPC Before Balancing'!K144</f>
        <v>0</v>
      </c>
      <c r="L144" s="179">
        <f>'WIJAM NPC Before Balancing'!L144</f>
        <v>0</v>
      </c>
      <c r="M144" s="179">
        <f>'WIJAM NPC Before Balancing'!M144</f>
        <v>0</v>
      </c>
      <c r="N144" s="179">
        <f>'WIJAM NPC Before Balancing'!N144</f>
        <v>0</v>
      </c>
      <c r="O144" s="179">
        <f>'WIJAM NPC Before Balancing'!O144</f>
        <v>0</v>
      </c>
      <c r="P144" s="179">
        <f>'WIJAM NPC Before Balancing'!P144</f>
        <v>0</v>
      </c>
      <c r="Q144" s="179">
        <f>'WIJAM NPC Before Balancing'!Q144</f>
        <v>0</v>
      </c>
      <c r="R144" s="179">
        <f>'WIJAM NPC Before Balancing'!R144</f>
        <v>0</v>
      </c>
      <c r="S144" s="155"/>
      <c r="T144" s="171"/>
    </row>
    <row r="145" spans="1:20" s="154" customFormat="1" ht="12.75">
      <c r="A145" s="156"/>
      <c r="B145" s="153"/>
      <c r="C145" s="156"/>
      <c r="D145" s="156"/>
      <c r="E145" s="156"/>
      <c r="F145" s="215" t="s">
        <v>88</v>
      </c>
      <c r="G145" s="215" t="s">
        <v>88</v>
      </c>
      <c r="H145" s="215" t="s">
        <v>88</v>
      </c>
      <c r="I145" s="215" t="s">
        <v>88</v>
      </c>
      <c r="J145" s="215" t="s">
        <v>88</v>
      </c>
      <c r="K145" s="215" t="s">
        <v>88</v>
      </c>
      <c r="L145" s="215" t="s">
        <v>88</v>
      </c>
      <c r="M145" s="215" t="s">
        <v>88</v>
      </c>
      <c r="N145" s="215" t="s">
        <v>88</v>
      </c>
      <c r="O145" s="215" t="s">
        <v>88</v>
      </c>
      <c r="P145" s="215" t="s">
        <v>88</v>
      </c>
      <c r="Q145" s="215" t="s">
        <v>88</v>
      </c>
      <c r="R145" s="215" t="s">
        <v>88</v>
      </c>
      <c r="S145" s="155"/>
      <c r="T145" s="171"/>
    </row>
    <row r="146" spans="1:20" s="154" customFormat="1" ht="12.75">
      <c r="A146" s="169" t="s">
        <v>51</v>
      </c>
      <c r="B146" s="153"/>
      <c r="C146" s="156"/>
      <c r="D146" s="156"/>
      <c r="E146" s="156"/>
      <c r="F146" s="217">
        <f>SUM(G146:R146)</f>
        <v>45067987.082693569</v>
      </c>
      <c r="G146" s="217">
        <f>'WIJAM NPC Before Balancing'!G146</f>
        <v>3443787.6410602098</v>
      </c>
      <c r="H146" s="217">
        <f>'WIJAM NPC Before Balancing'!H146</f>
        <v>3498353.6985677248</v>
      </c>
      <c r="I146" s="217">
        <f>'WIJAM NPC Before Balancing'!I146</f>
        <v>3847765.5626978427</v>
      </c>
      <c r="J146" s="217">
        <f>'WIJAM NPC Before Balancing'!J146</f>
        <v>3166051.4541226625</v>
      </c>
      <c r="K146" s="217">
        <f>'WIJAM NPC Before Balancing'!K146</f>
        <v>4004427.1730014686</v>
      </c>
      <c r="L146" s="217">
        <f>'WIJAM NPC Before Balancing'!L146</f>
        <v>4201240.4356494071</v>
      </c>
      <c r="M146" s="217">
        <f>'WIJAM NPC Before Balancing'!M146</f>
        <v>4934124.8837357964</v>
      </c>
      <c r="N146" s="217">
        <f>'WIJAM NPC Before Balancing'!N146</f>
        <v>4417800.4561730437</v>
      </c>
      <c r="O146" s="217">
        <f>'WIJAM NPC Before Balancing'!O146</f>
        <v>3943752.5282235038</v>
      </c>
      <c r="P146" s="217">
        <f>'WIJAM NPC Before Balancing'!P146</f>
        <v>4119750.3357603368</v>
      </c>
      <c r="Q146" s="217">
        <f>'WIJAM NPC Before Balancing'!Q146</f>
        <v>2771846.5880950601</v>
      </c>
      <c r="R146" s="217">
        <f>'WIJAM NPC Before Balancing'!R146</f>
        <v>2719086.3256065133</v>
      </c>
      <c r="S146" s="155"/>
      <c r="T146" s="171"/>
    </row>
    <row r="147" spans="1:20" s="154" customFormat="1" ht="12.75">
      <c r="A147" s="156"/>
      <c r="B147" s="153"/>
      <c r="C147" s="156"/>
      <c r="D147" s="156"/>
      <c r="E147" s="156"/>
      <c r="F147" s="180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55"/>
      <c r="T147" s="171"/>
    </row>
    <row r="148" spans="1:20" s="154" customFormat="1" ht="12.75">
      <c r="A148" s="169" t="s">
        <v>145</v>
      </c>
      <c r="B148" s="153"/>
      <c r="C148" s="156"/>
      <c r="D148" s="156"/>
      <c r="E148" s="156"/>
      <c r="F148" s="180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55"/>
      <c r="T148" s="171"/>
    </row>
    <row r="149" spans="1:20" s="154" customFormat="1" ht="12.75">
      <c r="A149" s="156"/>
      <c r="B149" s="153"/>
      <c r="C149" s="156" t="s">
        <v>52</v>
      </c>
      <c r="D149" s="156"/>
      <c r="E149" s="156"/>
      <c r="F149" s="180">
        <f t="shared" ref="F149:F153" si="26">SUM(G149:R149)</f>
        <v>18184527.771840125</v>
      </c>
      <c r="G149" s="181">
        <f>'WIJAM NPC Before Balancing'!G149</f>
        <v>1340834.8753269808</v>
      </c>
      <c r="H149" s="181">
        <f>'WIJAM NPC Before Balancing'!H149</f>
        <v>1550279.7456677186</v>
      </c>
      <c r="I149" s="181">
        <f>'WIJAM NPC Before Balancing'!I149</f>
        <v>1456975.816164698</v>
      </c>
      <c r="J149" s="181">
        <f>'WIJAM NPC Before Balancing'!J149</f>
        <v>1429338.0784425288</v>
      </c>
      <c r="K149" s="181">
        <f>'WIJAM NPC Before Balancing'!K149</f>
        <v>682485.39392134536</v>
      </c>
      <c r="L149" s="181">
        <f>'WIJAM NPC Before Balancing'!L149</f>
        <v>1243124.5390640602</v>
      </c>
      <c r="M149" s="181">
        <f>'WIJAM NPC Before Balancing'!M149</f>
        <v>1299357.1192326541</v>
      </c>
      <c r="N149" s="181">
        <f>'WIJAM NPC Before Balancing'!N149</f>
        <v>1746616.7348981716</v>
      </c>
      <c r="O149" s="181">
        <f>'WIJAM NPC Before Balancing'!O149</f>
        <v>1800192.0384700173</v>
      </c>
      <c r="P149" s="181">
        <f>'WIJAM NPC Before Balancing'!P149</f>
        <v>1776914.1378677513</v>
      </c>
      <c r="Q149" s="181">
        <f>'WIJAM NPC Before Balancing'!Q149</f>
        <v>1222922.969435161</v>
      </c>
      <c r="R149" s="181">
        <f>'WIJAM NPC Before Balancing'!R149</f>
        <v>2635486.3233490414</v>
      </c>
      <c r="S149" s="155"/>
      <c r="T149" s="171"/>
    </row>
    <row r="150" spans="1:20" s="154" customFormat="1" ht="12.75">
      <c r="A150" s="156"/>
      <c r="B150" s="153"/>
      <c r="C150" s="156" t="s">
        <v>53</v>
      </c>
      <c r="D150" s="156"/>
      <c r="E150" s="156"/>
      <c r="F150" s="178">
        <f t="shared" si="26"/>
        <v>0</v>
      </c>
      <c r="G150" s="179">
        <f>'WIJAM NPC Before Balancing'!G150</f>
        <v>0</v>
      </c>
      <c r="H150" s="179">
        <f>'WIJAM NPC Before Balancing'!H150</f>
        <v>0</v>
      </c>
      <c r="I150" s="179">
        <f>'WIJAM NPC Before Balancing'!I150</f>
        <v>0</v>
      </c>
      <c r="J150" s="179">
        <f>'WIJAM NPC Before Balancing'!J150</f>
        <v>0</v>
      </c>
      <c r="K150" s="179">
        <f>'WIJAM NPC Before Balancing'!K150</f>
        <v>0</v>
      </c>
      <c r="L150" s="179">
        <f>'WIJAM NPC Before Balancing'!L150</f>
        <v>0</v>
      </c>
      <c r="M150" s="179">
        <f>'WIJAM NPC Before Balancing'!M150</f>
        <v>0</v>
      </c>
      <c r="N150" s="179">
        <f>'WIJAM NPC Before Balancing'!N150</f>
        <v>0</v>
      </c>
      <c r="O150" s="179">
        <f>'WIJAM NPC Before Balancing'!O150</f>
        <v>0</v>
      </c>
      <c r="P150" s="179">
        <f>'WIJAM NPC Before Balancing'!P150</f>
        <v>0</v>
      </c>
      <c r="Q150" s="179">
        <f>'WIJAM NPC Before Balancing'!Q150</f>
        <v>0</v>
      </c>
      <c r="R150" s="179">
        <f>'WIJAM NPC Before Balancing'!R150</f>
        <v>0</v>
      </c>
      <c r="S150" s="155"/>
      <c r="T150" s="171"/>
    </row>
    <row r="151" spans="1:20" s="154" customFormat="1" ht="12.75">
      <c r="A151" s="156"/>
      <c r="B151" s="153"/>
      <c r="C151" s="156" t="s">
        <v>54</v>
      </c>
      <c r="D151" s="156"/>
      <c r="E151" s="156"/>
      <c r="F151" s="178">
        <f t="shared" si="26"/>
        <v>0</v>
      </c>
      <c r="G151" s="179">
        <f>'WIJAM NPC Before Balancing'!G151</f>
        <v>0</v>
      </c>
      <c r="H151" s="179">
        <f>'WIJAM NPC Before Balancing'!H151</f>
        <v>0</v>
      </c>
      <c r="I151" s="179">
        <f>'WIJAM NPC Before Balancing'!I151</f>
        <v>0</v>
      </c>
      <c r="J151" s="179">
        <f>'WIJAM NPC Before Balancing'!J151</f>
        <v>0</v>
      </c>
      <c r="K151" s="179">
        <f>'WIJAM NPC Before Balancing'!K151</f>
        <v>0</v>
      </c>
      <c r="L151" s="179">
        <f>'WIJAM NPC Before Balancing'!L151</f>
        <v>0</v>
      </c>
      <c r="M151" s="179">
        <f>'WIJAM NPC Before Balancing'!M151</f>
        <v>0</v>
      </c>
      <c r="N151" s="179">
        <f>'WIJAM NPC Before Balancing'!N151</f>
        <v>0</v>
      </c>
      <c r="O151" s="179">
        <f>'WIJAM NPC Before Balancing'!O151</f>
        <v>0</v>
      </c>
      <c r="P151" s="179">
        <f>'WIJAM NPC Before Balancing'!P151</f>
        <v>0</v>
      </c>
      <c r="Q151" s="179">
        <f>'WIJAM NPC Before Balancing'!Q151</f>
        <v>0</v>
      </c>
      <c r="R151" s="179">
        <f>'WIJAM NPC Before Balancing'!R151</f>
        <v>0</v>
      </c>
      <c r="S151" s="155"/>
      <c r="T151" s="171"/>
    </row>
    <row r="152" spans="1:20" s="154" customFormat="1" ht="12.75">
      <c r="A152" s="156"/>
      <c r="B152" s="153"/>
      <c r="C152" s="156" t="s">
        <v>55</v>
      </c>
      <c r="D152" s="156"/>
      <c r="E152" s="156"/>
      <c r="F152" s="178">
        <f t="shared" si="26"/>
        <v>0</v>
      </c>
      <c r="G152" s="179">
        <f>'WIJAM NPC Before Balancing'!G152</f>
        <v>0</v>
      </c>
      <c r="H152" s="179">
        <f>'WIJAM NPC Before Balancing'!H152</f>
        <v>0</v>
      </c>
      <c r="I152" s="179">
        <f>'WIJAM NPC Before Balancing'!I152</f>
        <v>0</v>
      </c>
      <c r="J152" s="179">
        <f>'WIJAM NPC Before Balancing'!J152</f>
        <v>0</v>
      </c>
      <c r="K152" s="179">
        <f>'WIJAM NPC Before Balancing'!K152</f>
        <v>0</v>
      </c>
      <c r="L152" s="179">
        <f>'WIJAM NPC Before Balancing'!L152</f>
        <v>0</v>
      </c>
      <c r="M152" s="179">
        <f>'WIJAM NPC Before Balancing'!M152</f>
        <v>0</v>
      </c>
      <c r="N152" s="179">
        <f>'WIJAM NPC Before Balancing'!N152</f>
        <v>0</v>
      </c>
      <c r="O152" s="179">
        <f>'WIJAM NPC Before Balancing'!O152</f>
        <v>0</v>
      </c>
      <c r="P152" s="179">
        <f>'WIJAM NPC Before Balancing'!P152</f>
        <v>0</v>
      </c>
      <c r="Q152" s="179">
        <f>'WIJAM NPC Before Balancing'!Q152</f>
        <v>0</v>
      </c>
      <c r="R152" s="179">
        <f>'WIJAM NPC Before Balancing'!R152</f>
        <v>0</v>
      </c>
      <c r="S152" s="155"/>
      <c r="T152" s="171"/>
    </row>
    <row r="153" spans="1:20" s="154" customFormat="1" ht="12.75">
      <c r="A153" s="156"/>
      <c r="B153" s="156"/>
      <c r="C153" s="156" t="s">
        <v>56</v>
      </c>
      <c r="D153" s="153"/>
      <c r="E153" s="153"/>
      <c r="F153" s="178">
        <f t="shared" si="26"/>
        <v>9379235.5633146688</v>
      </c>
      <c r="G153" s="179">
        <f>'WIJAM NPC Before Balancing'!G153</f>
        <v>641361.02919220028</v>
      </c>
      <c r="H153" s="179">
        <f>'WIJAM NPC Before Balancing'!H153</f>
        <v>961293.95381146541</v>
      </c>
      <c r="I153" s="179">
        <f>'WIJAM NPC Before Balancing'!I153</f>
        <v>609397.16011103685</v>
      </c>
      <c r="J153" s="179">
        <f>'WIJAM NPC Before Balancing'!J153</f>
        <v>207398.68568115131</v>
      </c>
      <c r="K153" s="179">
        <f>'WIJAM NPC Before Balancing'!K153</f>
        <v>664631.26620692445</v>
      </c>
      <c r="L153" s="179">
        <f>'WIJAM NPC Before Balancing'!L153</f>
        <v>702367.81403518305</v>
      </c>
      <c r="M153" s="179">
        <f>'WIJAM NPC Before Balancing'!M153</f>
        <v>829833.08301152941</v>
      </c>
      <c r="N153" s="179">
        <f>'WIJAM NPC Before Balancing'!N153</f>
        <v>868344.429040574</v>
      </c>
      <c r="O153" s="179">
        <f>'WIJAM NPC Before Balancing'!O153</f>
        <v>995750.79606308707</v>
      </c>
      <c r="P153" s="179">
        <f>'WIJAM NPC Before Balancing'!P153</f>
        <v>860041.78244349104</v>
      </c>
      <c r="Q153" s="179">
        <f>'WIJAM NPC Before Balancing'!Q153</f>
        <v>1020739.8685455834</v>
      </c>
      <c r="R153" s="179">
        <f>'WIJAM NPC Before Balancing'!R153</f>
        <v>1018075.6951724435</v>
      </c>
      <c r="S153" s="155"/>
      <c r="T153" s="171"/>
    </row>
    <row r="154" spans="1:20" s="154" customFormat="1" ht="12.75">
      <c r="A154" s="156"/>
      <c r="B154" s="156"/>
      <c r="C154" s="156" t="s">
        <v>118</v>
      </c>
      <c r="D154" s="153"/>
      <c r="E154" s="153"/>
      <c r="F154" s="178">
        <f t="shared" ref="F154:F156" si="27">SUM(G154:R154)</f>
        <v>0</v>
      </c>
      <c r="G154" s="179">
        <f>'WIJAM NPC Before Balancing'!G154</f>
        <v>0</v>
      </c>
      <c r="H154" s="179">
        <f>'WIJAM NPC Before Balancing'!H154</f>
        <v>0</v>
      </c>
      <c r="I154" s="179">
        <f>'WIJAM NPC Before Balancing'!I154</f>
        <v>0</v>
      </c>
      <c r="J154" s="179">
        <f>'WIJAM NPC Before Balancing'!J154</f>
        <v>0</v>
      </c>
      <c r="K154" s="179">
        <f>'WIJAM NPC Before Balancing'!K154</f>
        <v>0</v>
      </c>
      <c r="L154" s="179">
        <f>'WIJAM NPC Before Balancing'!L154</f>
        <v>0</v>
      </c>
      <c r="M154" s="179">
        <f>'WIJAM NPC Before Balancing'!M154</f>
        <v>0</v>
      </c>
      <c r="N154" s="179">
        <f>'WIJAM NPC Before Balancing'!N154</f>
        <v>0</v>
      </c>
      <c r="O154" s="179">
        <f>'WIJAM NPC Before Balancing'!O154</f>
        <v>0</v>
      </c>
      <c r="P154" s="179">
        <f>'WIJAM NPC Before Balancing'!P154</f>
        <v>0</v>
      </c>
      <c r="Q154" s="179">
        <f>'WIJAM NPC Before Balancing'!Q154</f>
        <v>0</v>
      </c>
      <c r="R154" s="179">
        <f>'WIJAM NPC Before Balancing'!R154</f>
        <v>0</v>
      </c>
      <c r="S154" s="155"/>
      <c r="T154" s="171"/>
    </row>
    <row r="155" spans="1:20" s="154" customFormat="1" ht="12.75">
      <c r="A155" s="156"/>
      <c r="B155" s="156"/>
      <c r="C155" s="156" t="s">
        <v>119</v>
      </c>
      <c r="D155" s="153"/>
      <c r="E155" s="153"/>
      <c r="F155" s="178">
        <f t="shared" ref="F155" si="28">SUM(G155:R155)</f>
        <v>0</v>
      </c>
      <c r="G155" s="179">
        <f>'WIJAM NPC Before Balancing'!G155</f>
        <v>0</v>
      </c>
      <c r="H155" s="179">
        <f>'WIJAM NPC Before Balancing'!H155</f>
        <v>0</v>
      </c>
      <c r="I155" s="179">
        <f>'WIJAM NPC Before Balancing'!I155</f>
        <v>0</v>
      </c>
      <c r="J155" s="179">
        <f>'WIJAM NPC Before Balancing'!J155</f>
        <v>0</v>
      </c>
      <c r="K155" s="179">
        <f>'WIJAM NPC Before Balancing'!K155</f>
        <v>0</v>
      </c>
      <c r="L155" s="179">
        <f>'WIJAM NPC Before Balancing'!L155</f>
        <v>0</v>
      </c>
      <c r="M155" s="179">
        <f>'WIJAM NPC Before Balancing'!M155</f>
        <v>0</v>
      </c>
      <c r="N155" s="179">
        <f>'WIJAM NPC Before Balancing'!N155</f>
        <v>0</v>
      </c>
      <c r="O155" s="179">
        <f>'WIJAM NPC Before Balancing'!O155</f>
        <v>0</v>
      </c>
      <c r="P155" s="179">
        <f>'WIJAM NPC Before Balancing'!P155</f>
        <v>0</v>
      </c>
      <c r="Q155" s="179">
        <f>'WIJAM NPC Before Balancing'!Q155</f>
        <v>0</v>
      </c>
      <c r="R155" s="179">
        <f>'WIJAM NPC Before Balancing'!R155</f>
        <v>0</v>
      </c>
      <c r="S155" s="155"/>
      <c r="T155" s="171"/>
    </row>
    <row r="156" spans="1:20" s="154" customFormat="1" ht="12.75">
      <c r="A156" s="156"/>
      <c r="B156" s="156"/>
      <c r="C156" s="156" t="s">
        <v>157</v>
      </c>
      <c r="D156" s="153"/>
      <c r="E156" s="153"/>
      <c r="F156" s="178">
        <f t="shared" si="27"/>
        <v>0</v>
      </c>
      <c r="G156" s="179">
        <f>'WIJAM NPC Before Balancing'!G156</f>
        <v>0</v>
      </c>
      <c r="H156" s="179">
        <f>'WIJAM NPC Before Balancing'!H156</f>
        <v>0</v>
      </c>
      <c r="I156" s="179">
        <f>'WIJAM NPC Before Balancing'!I156</f>
        <v>0</v>
      </c>
      <c r="J156" s="179">
        <f>'WIJAM NPC Before Balancing'!J156</f>
        <v>0</v>
      </c>
      <c r="K156" s="179">
        <f>'WIJAM NPC Before Balancing'!K156</f>
        <v>0</v>
      </c>
      <c r="L156" s="179">
        <f>'WIJAM NPC Before Balancing'!L156</f>
        <v>0</v>
      </c>
      <c r="M156" s="179">
        <f>'WIJAM NPC Before Balancing'!M156</f>
        <v>0</v>
      </c>
      <c r="N156" s="179">
        <f>'WIJAM NPC Before Balancing'!N156</f>
        <v>0</v>
      </c>
      <c r="O156" s="179">
        <f>'WIJAM NPC Before Balancing'!O156</f>
        <v>0</v>
      </c>
      <c r="P156" s="179">
        <f>'WIJAM NPC Before Balancing'!P156</f>
        <v>0</v>
      </c>
      <c r="Q156" s="179">
        <f>'WIJAM NPC Before Balancing'!Q156</f>
        <v>0</v>
      </c>
      <c r="R156" s="179">
        <f>'WIJAM NPC Before Balancing'!R156</f>
        <v>0</v>
      </c>
      <c r="S156" s="155"/>
      <c r="T156" s="171"/>
    </row>
    <row r="157" spans="1:20" s="154" customFormat="1" ht="12.75">
      <c r="A157" s="156"/>
      <c r="B157" s="156"/>
      <c r="C157" s="156"/>
      <c r="D157" s="153"/>
      <c r="E157" s="153"/>
      <c r="F157" s="215" t="s">
        <v>88</v>
      </c>
      <c r="G157" s="215" t="s">
        <v>88</v>
      </c>
      <c r="H157" s="215" t="s">
        <v>88</v>
      </c>
      <c r="I157" s="215" t="s">
        <v>88</v>
      </c>
      <c r="J157" s="215" t="s">
        <v>88</v>
      </c>
      <c r="K157" s="215" t="s">
        <v>88</v>
      </c>
      <c r="L157" s="215" t="s">
        <v>88</v>
      </c>
      <c r="M157" s="215" t="s">
        <v>88</v>
      </c>
      <c r="N157" s="215" t="s">
        <v>88</v>
      </c>
      <c r="O157" s="215" t="s">
        <v>88</v>
      </c>
      <c r="P157" s="215" t="s">
        <v>88</v>
      </c>
      <c r="Q157" s="215" t="s">
        <v>88</v>
      </c>
      <c r="R157" s="215" t="s">
        <v>88</v>
      </c>
      <c r="S157" s="155"/>
      <c r="T157" s="171"/>
    </row>
    <row r="158" spans="1:20" s="154" customFormat="1" ht="12.75">
      <c r="A158" s="170" t="s">
        <v>57</v>
      </c>
      <c r="B158" s="170"/>
      <c r="C158" s="170"/>
      <c r="D158" s="170"/>
      <c r="E158" s="170"/>
      <c r="F158" s="217">
        <f>SUM(G158:R158)</f>
        <v>27563763.335154794</v>
      </c>
      <c r="G158" s="217">
        <f>SUM(G149:G156)</f>
        <v>1982195.9045191812</v>
      </c>
      <c r="H158" s="217">
        <f t="shared" ref="H158:I158" si="29">SUM(H149:H156)</f>
        <v>2511573.6994791841</v>
      </c>
      <c r="I158" s="217">
        <f t="shared" si="29"/>
        <v>2066372.9762757348</v>
      </c>
      <c r="J158" s="217">
        <f t="shared" ref="J158:L158" si="30">SUM(J149:J156)</f>
        <v>1636736.7641236801</v>
      </c>
      <c r="K158" s="217">
        <f t="shared" si="30"/>
        <v>1347116.6601282698</v>
      </c>
      <c r="L158" s="217">
        <f t="shared" si="30"/>
        <v>1945492.3530992432</v>
      </c>
      <c r="M158" s="217">
        <f t="shared" ref="M158:O158" si="31">SUM(M149:M156)</f>
        <v>2129190.2022441835</v>
      </c>
      <c r="N158" s="217">
        <f t="shared" si="31"/>
        <v>2614961.1639387459</v>
      </c>
      <c r="O158" s="217">
        <f t="shared" si="31"/>
        <v>2795942.8345331042</v>
      </c>
      <c r="P158" s="217">
        <f t="shared" ref="P158:R158" si="32">SUM(P149:P156)</f>
        <v>2636955.9203112423</v>
      </c>
      <c r="Q158" s="217">
        <f t="shared" si="32"/>
        <v>2243662.8379807444</v>
      </c>
      <c r="R158" s="217">
        <f t="shared" si="32"/>
        <v>3653562.0185214849</v>
      </c>
      <c r="S158" s="155"/>
      <c r="T158" s="171"/>
    </row>
    <row r="159" spans="1:20" s="154" customFormat="1" ht="12.75">
      <c r="A159" s="153"/>
      <c r="B159" s="153"/>
      <c r="C159" s="153"/>
      <c r="D159" s="153"/>
      <c r="E159" s="153"/>
      <c r="F159" s="182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55"/>
      <c r="T159" s="171"/>
    </row>
    <row r="160" spans="1:20" s="154" customFormat="1" ht="12.75">
      <c r="A160" s="170" t="s">
        <v>146</v>
      </c>
      <c r="B160" s="170"/>
      <c r="C160" s="153"/>
      <c r="D160" s="153"/>
      <c r="E160" s="153"/>
      <c r="F160" s="178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55"/>
      <c r="T160" s="171"/>
    </row>
    <row r="161" spans="1:20" s="154" customFormat="1" ht="12.75">
      <c r="A161" s="170"/>
      <c r="B161" s="170"/>
      <c r="C161" s="153" t="s">
        <v>58</v>
      </c>
      <c r="D161" s="153"/>
      <c r="E161" s="153"/>
      <c r="F161" s="178">
        <f t="shared" ref="F161" si="33">SUM(G161:R161)</f>
        <v>367359.69654104119</v>
      </c>
      <c r="G161" s="179">
        <f>'WIJAM NPC Before Balancing'!G161</f>
        <v>26200.086527722775</v>
      </c>
      <c r="H161" s="179">
        <f>'WIJAM NPC Before Balancing'!H161</f>
        <v>29411.888095401504</v>
      </c>
      <c r="I161" s="179">
        <f>'WIJAM NPC Before Balancing'!I161</f>
        <v>30392.087055666161</v>
      </c>
      <c r="J161" s="179">
        <f>'WIJAM NPC Before Balancing'!J161</f>
        <v>35094.946469576193</v>
      </c>
      <c r="K161" s="179">
        <f>'WIJAM NPC Before Balancing'!K161</f>
        <v>35943.67630314541</v>
      </c>
      <c r="L161" s="179">
        <f>'WIJAM NPC Before Balancing'!L161</f>
        <v>27362.150833918004</v>
      </c>
      <c r="M161" s="179">
        <f>'WIJAM NPC Before Balancing'!M161</f>
        <v>29602.457917334381</v>
      </c>
      <c r="N161" s="179">
        <f>'WIJAM NPC Before Balancing'!N161</f>
        <v>29304.310188022391</v>
      </c>
      <c r="O161" s="179">
        <f>'WIJAM NPC Before Balancing'!O161</f>
        <v>29225.16771485141</v>
      </c>
      <c r="P161" s="179">
        <f>'WIJAM NPC Before Balancing'!P161</f>
        <v>27850.824200005492</v>
      </c>
      <c r="Q161" s="179">
        <f>'WIJAM NPC Before Balancing'!Q161</f>
        <v>29836.764188748122</v>
      </c>
      <c r="R161" s="179">
        <f>'WIJAM NPC Before Balancing'!R161</f>
        <v>37135.337046649372</v>
      </c>
      <c r="S161" s="155"/>
      <c r="T161" s="171"/>
    </row>
    <row r="162" spans="1:20" s="154" customFormat="1" ht="12.75">
      <c r="A162" s="170"/>
      <c r="B162" s="170"/>
      <c r="C162" s="153"/>
      <c r="D162" s="153"/>
      <c r="E162" s="153"/>
      <c r="F162" s="215" t="s">
        <v>88</v>
      </c>
      <c r="G162" s="215" t="s">
        <v>88</v>
      </c>
      <c r="H162" s="215" t="s">
        <v>88</v>
      </c>
      <c r="I162" s="215" t="s">
        <v>88</v>
      </c>
      <c r="J162" s="215" t="s">
        <v>88</v>
      </c>
      <c r="K162" s="215" t="s">
        <v>88</v>
      </c>
      <c r="L162" s="215" t="s">
        <v>88</v>
      </c>
      <c r="M162" s="215" t="s">
        <v>88</v>
      </c>
      <c r="N162" s="215" t="s">
        <v>88</v>
      </c>
      <c r="O162" s="215" t="s">
        <v>88</v>
      </c>
      <c r="P162" s="215" t="s">
        <v>88</v>
      </c>
      <c r="Q162" s="215" t="s">
        <v>88</v>
      </c>
      <c r="R162" s="215" t="s">
        <v>88</v>
      </c>
      <c r="S162" s="155"/>
      <c r="T162" s="171"/>
    </row>
    <row r="163" spans="1:20" s="154" customFormat="1" ht="12.75">
      <c r="A163" s="170" t="s">
        <v>59</v>
      </c>
      <c r="B163" s="156"/>
      <c r="C163" s="153"/>
      <c r="D163" s="153"/>
      <c r="E163" s="153"/>
      <c r="F163" s="217">
        <f>SUM(G163:R163)</f>
        <v>367359.69654104119</v>
      </c>
      <c r="G163" s="217">
        <f t="shared" ref="G163:I163" si="34">SUM(G161:G161)</f>
        <v>26200.086527722775</v>
      </c>
      <c r="H163" s="217">
        <f t="shared" si="34"/>
        <v>29411.888095401504</v>
      </c>
      <c r="I163" s="217">
        <f t="shared" si="34"/>
        <v>30392.087055666161</v>
      </c>
      <c r="J163" s="217">
        <f t="shared" ref="J163:L163" si="35">SUM(J161:J161)</f>
        <v>35094.946469576193</v>
      </c>
      <c r="K163" s="217">
        <f t="shared" si="35"/>
        <v>35943.67630314541</v>
      </c>
      <c r="L163" s="217">
        <f t="shared" si="35"/>
        <v>27362.150833918004</v>
      </c>
      <c r="M163" s="217">
        <f t="shared" ref="M163:O163" si="36">SUM(M161:M161)</f>
        <v>29602.457917334381</v>
      </c>
      <c r="N163" s="217">
        <f t="shared" si="36"/>
        <v>29304.310188022391</v>
      </c>
      <c r="O163" s="217">
        <f t="shared" si="36"/>
        <v>29225.16771485141</v>
      </c>
      <c r="P163" s="217">
        <f t="shared" ref="P163:R163" si="37">SUM(P161:P161)</f>
        <v>27850.824200005492</v>
      </c>
      <c r="Q163" s="217">
        <f t="shared" si="37"/>
        <v>29836.764188748122</v>
      </c>
      <c r="R163" s="217">
        <f t="shared" si="37"/>
        <v>37135.337046649372</v>
      </c>
      <c r="S163" s="155"/>
      <c r="T163" s="171"/>
    </row>
    <row r="164" spans="1:20" s="154" customFormat="1" ht="12.75">
      <c r="A164" s="153"/>
      <c r="B164" s="156"/>
      <c r="C164" s="153"/>
      <c r="D164" s="153"/>
      <c r="E164" s="153"/>
      <c r="F164" s="182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55"/>
      <c r="T164" s="171"/>
    </row>
    <row r="165" spans="1:20" s="154" customFormat="1" ht="13.5" thickBot="1">
      <c r="A165" s="169" t="s">
        <v>60</v>
      </c>
      <c r="B165" s="169"/>
      <c r="C165" s="153"/>
      <c r="D165" s="153"/>
      <c r="E165" s="153"/>
      <c r="F165" s="219">
        <f ca="1">SUM(G165:R165)</f>
        <v>164747082.708579</v>
      </c>
      <c r="G165" s="219">
        <f t="shared" ref="G165:R165" ca="1" si="38">SUM(G163,G158,G146,G132,G126)-G21</f>
        <v>10093036.111457156</v>
      </c>
      <c r="H165" s="219">
        <f t="shared" ca="1" si="38"/>
        <v>13319825.526368847</v>
      </c>
      <c r="I165" s="219">
        <f t="shared" ca="1" si="38"/>
        <v>9077469.3313440625</v>
      </c>
      <c r="J165" s="219">
        <f t="shared" ca="1" si="38"/>
        <v>9334077.2373976354</v>
      </c>
      <c r="K165" s="219">
        <f t="shared" ca="1" si="38"/>
        <v>8452189.9227061924</v>
      </c>
      <c r="L165" s="219">
        <f t="shared" ca="1" si="38"/>
        <v>18297289.414057713</v>
      </c>
      <c r="M165" s="219">
        <f t="shared" ca="1" si="38"/>
        <v>21457377.155727699</v>
      </c>
      <c r="N165" s="219">
        <f t="shared" ca="1" si="38"/>
        <v>16754650.608643837</v>
      </c>
      <c r="O165" s="219">
        <f t="shared" ca="1" si="38"/>
        <v>12318181.993093029</v>
      </c>
      <c r="P165" s="219">
        <f t="shared" ca="1" si="38"/>
        <v>13290329.090008741</v>
      </c>
      <c r="Q165" s="219">
        <f t="shared" ca="1" si="38"/>
        <v>13529370.564323377</v>
      </c>
      <c r="R165" s="219">
        <f t="shared" ca="1" si="38"/>
        <v>18823285.753450725</v>
      </c>
      <c r="S165" s="155"/>
      <c r="T165" s="171"/>
    </row>
    <row r="166" spans="1:20" s="222" customFormat="1" ht="13.5" thickTop="1">
      <c r="A166" s="227"/>
      <c r="B166" s="228"/>
      <c r="C166" s="229" t="s">
        <v>116</v>
      </c>
      <c r="D166" s="230"/>
      <c r="E166" s="230"/>
      <c r="F166" s="231">
        <f ca="1">SUM(G166:R166)</f>
        <v>0</v>
      </c>
      <c r="G166" s="231">
        <f ca="1">'WIJAM NPC Before Balancing'!G165+'Net Position Balancing'!E27+'Net Position Balancing'!E23-'WIJAM NPC'!G165</f>
        <v>0</v>
      </c>
      <c r="H166" s="231">
        <f ca="1">'WIJAM NPC Before Balancing'!H165+'Net Position Balancing'!F27+'Net Position Balancing'!F23-'WIJAM NPC'!H165</f>
        <v>0</v>
      </c>
      <c r="I166" s="231">
        <f ca="1">'WIJAM NPC Before Balancing'!I165+'Net Position Balancing'!G27+'Net Position Balancing'!G23-'WIJAM NPC'!I165</f>
        <v>0</v>
      </c>
      <c r="J166" s="231">
        <f ca="1">'WIJAM NPC Before Balancing'!J165+'Net Position Balancing'!H27+'Net Position Balancing'!H23-'WIJAM NPC'!J165</f>
        <v>0</v>
      </c>
      <c r="K166" s="231">
        <f ca="1">'WIJAM NPC Before Balancing'!K165+'Net Position Balancing'!I27+'Net Position Balancing'!I23-'WIJAM NPC'!K165</f>
        <v>0</v>
      </c>
      <c r="L166" s="231">
        <f ca="1">'WIJAM NPC Before Balancing'!L165+'Net Position Balancing'!J27+'Net Position Balancing'!J23-'WIJAM NPC'!L165</f>
        <v>0</v>
      </c>
      <c r="M166" s="231">
        <f ca="1">'WIJAM NPC Before Balancing'!M165+'Net Position Balancing'!K27+'Net Position Balancing'!K23-'WIJAM NPC'!M165</f>
        <v>0</v>
      </c>
      <c r="N166" s="231">
        <f ca="1">'WIJAM NPC Before Balancing'!N165+'Net Position Balancing'!L27+'Net Position Balancing'!L23-'WIJAM NPC'!N165</f>
        <v>0</v>
      </c>
      <c r="O166" s="231">
        <f ca="1">'WIJAM NPC Before Balancing'!O165+'Net Position Balancing'!M27+'Net Position Balancing'!M23-'WIJAM NPC'!O165</f>
        <v>0</v>
      </c>
      <c r="P166" s="231">
        <f ca="1">'WIJAM NPC Before Balancing'!P165+'Net Position Balancing'!N27+'Net Position Balancing'!N23-'WIJAM NPC'!P165</f>
        <v>0</v>
      </c>
      <c r="Q166" s="231">
        <f ca="1">'WIJAM NPC Before Balancing'!Q165+'Net Position Balancing'!O27+'Net Position Balancing'!O23-'WIJAM NPC'!Q165</f>
        <v>0</v>
      </c>
      <c r="R166" s="231">
        <f ca="1">'WIJAM NPC Before Balancing'!R165+'Net Position Balancing'!P27+'Net Position Balancing'!P23-'WIJAM NPC'!R165</f>
        <v>0</v>
      </c>
      <c r="S166" s="231"/>
      <c r="T166" s="232"/>
    </row>
    <row r="167" spans="1:20" s="250" customFormat="1" ht="12.75">
      <c r="B167" s="156"/>
      <c r="C167" s="46" t="s">
        <v>110</v>
      </c>
      <c r="D167" s="46"/>
      <c r="E167" s="46"/>
      <c r="F167" s="159">
        <f ca="1">IF(ISERROR(F165/F175),0,F165/F175)</f>
        <v>35.884568234391473</v>
      </c>
      <c r="G167" s="159">
        <f ca="1">IF(ISERROR(G165/G175),0,G165/G175)</f>
        <v>24.002768381724994</v>
      </c>
      <c r="H167" s="159">
        <f t="shared" ref="H167:R167" ca="1" si="39">IF(ISERROR(H165/H175),0,H165/H175)</f>
        <v>34.796042903615024</v>
      </c>
      <c r="I167" s="159">
        <f t="shared" ca="1" si="39"/>
        <v>25.395597588998548</v>
      </c>
      <c r="J167" s="159">
        <f t="shared" ca="1" si="39"/>
        <v>28.85207115335092</v>
      </c>
      <c r="K167" s="159">
        <f t="shared" ca="1" si="39"/>
        <v>26.127576204240228</v>
      </c>
      <c r="L167" s="159">
        <f t="shared" ca="1" si="39"/>
        <v>45.096106016361148</v>
      </c>
      <c r="M167" s="159">
        <f t="shared" ca="1" si="39"/>
        <v>47.796115166518646</v>
      </c>
      <c r="N167" s="159">
        <f t="shared" ca="1" si="39"/>
        <v>41.113549268056758</v>
      </c>
      <c r="O167" s="159">
        <f t="shared" ca="1" si="39"/>
        <v>34.928889779199054</v>
      </c>
      <c r="P167" s="159">
        <f t="shared" ca="1" si="39"/>
        <v>38.030059124400353</v>
      </c>
      <c r="Q167" s="159">
        <f t="shared" ca="1" si="39"/>
        <v>35.96690353436653</v>
      </c>
      <c r="R167" s="159">
        <f t="shared" ca="1" si="39"/>
        <v>42.510619374008392</v>
      </c>
      <c r="S167" s="52"/>
      <c r="T167" s="171"/>
    </row>
    <row r="168" spans="1:20" s="154" customFormat="1" ht="12.75">
      <c r="A168" s="153"/>
      <c r="B168" s="156"/>
      <c r="C168" s="153"/>
      <c r="D168" s="153"/>
      <c r="E168" s="153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5"/>
      <c r="T168" s="171"/>
    </row>
    <row r="169" spans="1:20" s="154" customFormat="1" ht="12.75">
      <c r="A169" s="250"/>
      <c r="B169" s="156"/>
      <c r="C169" s="250"/>
      <c r="D169" s="250"/>
      <c r="E169" s="250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5"/>
      <c r="T169" s="171"/>
    </row>
    <row r="170" spans="1:20" s="154" customFormat="1" ht="12.75">
      <c r="A170" s="250"/>
      <c r="B170" s="156"/>
      <c r="C170" s="250"/>
      <c r="D170" s="250"/>
      <c r="E170" s="250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5"/>
      <c r="T170" s="171"/>
    </row>
    <row r="171" spans="1:20" s="154" customFormat="1" ht="12.75">
      <c r="A171" s="250"/>
      <c r="B171" s="156"/>
      <c r="C171" s="250"/>
      <c r="D171" s="250"/>
      <c r="E171" s="250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5"/>
      <c r="T171" s="171"/>
    </row>
    <row r="172" spans="1:20" s="154" customFormat="1" ht="12.75">
      <c r="A172" s="250"/>
      <c r="B172" s="156"/>
      <c r="C172" s="250"/>
      <c r="D172" s="250"/>
      <c r="E172" s="250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5"/>
      <c r="T172" s="171"/>
    </row>
    <row r="173" spans="1:20" s="154" customFormat="1" ht="12.75">
      <c r="A173" s="153"/>
      <c r="B173" s="156"/>
      <c r="C173" s="153"/>
      <c r="D173" s="153"/>
      <c r="E173" s="153"/>
      <c r="F173" s="182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4"/>
      <c r="T173" s="171"/>
    </row>
    <row r="174" spans="1:20" s="154" customFormat="1" ht="12.75">
      <c r="A174" s="153"/>
      <c r="B174" s="156"/>
      <c r="C174" s="152"/>
      <c r="D174" s="153"/>
      <c r="E174" s="153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84"/>
      <c r="T174" s="171"/>
    </row>
    <row r="175" spans="1:20" s="154" customFormat="1" ht="12.75">
      <c r="A175" s="151" t="s">
        <v>61</v>
      </c>
      <c r="B175" s="156"/>
      <c r="C175" s="153"/>
      <c r="D175" s="153"/>
      <c r="E175" s="153"/>
      <c r="F175" s="182">
        <f>SUM(G175:R175)</f>
        <v>4591028.701599</v>
      </c>
      <c r="G175" s="179">
        <f>'WIJAM NPC Before Balancing'!G175</f>
        <v>420494.66757099977</v>
      </c>
      <c r="H175" s="179">
        <f>'WIJAM NPC Before Balancing'!H175</f>
        <v>382797.13481399993</v>
      </c>
      <c r="I175" s="179">
        <f>'WIJAM NPC Before Balancing'!I175</f>
        <v>357442.63546200033</v>
      </c>
      <c r="J175" s="179">
        <f>'WIJAM NPC Before Balancing'!J175</f>
        <v>323514.98052899964</v>
      </c>
      <c r="K175" s="179">
        <f>'WIJAM NPC Before Balancing'!K175</f>
        <v>323496.90061699989</v>
      </c>
      <c r="L175" s="179">
        <f>'WIJAM NPC Before Balancing'!L175</f>
        <v>405739.8970859999</v>
      </c>
      <c r="M175" s="179">
        <f>'WIJAM NPC Before Balancing'!M175</f>
        <v>448935.58986899984</v>
      </c>
      <c r="N175" s="179">
        <f>'WIJAM NPC Before Balancing'!N175</f>
        <v>407521.38666999963</v>
      </c>
      <c r="O175" s="179">
        <f>'WIJAM NPC Before Balancing'!O175</f>
        <v>352664.57282100001</v>
      </c>
      <c r="P175" s="179">
        <f>'WIJAM NPC Before Balancing'!P175</f>
        <v>349469.06200000021</v>
      </c>
      <c r="Q175" s="179">
        <f>'WIJAM NPC Before Balancing'!Q175</f>
        <v>376161.67183799978</v>
      </c>
      <c r="R175" s="179">
        <f>'WIJAM NPC Before Balancing'!R175</f>
        <v>442790.2023220004</v>
      </c>
      <c r="S175" s="184"/>
      <c r="T175" s="171"/>
    </row>
    <row r="176" spans="1:20" s="154" customFormat="1" ht="12.75">
      <c r="A176" s="162"/>
      <c r="B176" s="156"/>
      <c r="C176" s="153"/>
      <c r="D176" s="153"/>
      <c r="E176" s="153"/>
      <c r="F176" s="182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  <c r="S176" s="184"/>
      <c r="T176" s="171"/>
    </row>
    <row r="177" spans="1:20" s="154" customFormat="1" ht="12.75">
      <c r="A177" s="170" t="s">
        <v>0</v>
      </c>
      <c r="B177" s="156"/>
      <c r="C177" s="153"/>
      <c r="D177" s="153"/>
      <c r="E177" s="153"/>
      <c r="F177" s="182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  <c r="R177" s="185"/>
      <c r="S177" s="184"/>
      <c r="T177" s="171"/>
    </row>
    <row r="178" spans="1:20" s="154" customFormat="1" ht="12.75">
      <c r="A178" s="162"/>
      <c r="B178" s="156" t="s">
        <v>1</v>
      </c>
      <c r="C178" s="153"/>
      <c r="D178" s="153"/>
      <c r="E178" s="153"/>
      <c r="F178" s="182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  <c r="R178" s="185"/>
      <c r="S178" s="184"/>
      <c r="T178" s="171"/>
    </row>
    <row r="179" spans="1:20" s="154" customFormat="1" ht="12.75">
      <c r="A179" s="162"/>
      <c r="B179" s="156"/>
      <c r="C179" s="153" t="s">
        <v>2</v>
      </c>
      <c r="D179" s="153"/>
      <c r="E179" s="153"/>
      <c r="F179" s="178">
        <f ca="1">SUM(G179:R179)</f>
        <v>0</v>
      </c>
      <c r="G179" s="185">
        <f ca="1">'WIJAM NPC Before Balancing'!G179</f>
        <v>0</v>
      </c>
      <c r="H179" s="185">
        <f ca="1">'WIJAM NPC Before Balancing'!H179</f>
        <v>0</v>
      </c>
      <c r="I179" s="185">
        <f ca="1">'WIJAM NPC Before Balancing'!I179</f>
        <v>0</v>
      </c>
      <c r="J179" s="185">
        <f ca="1">'WIJAM NPC Before Balancing'!J179</f>
        <v>0</v>
      </c>
      <c r="K179" s="185">
        <f ca="1">'WIJAM NPC Before Balancing'!K179</f>
        <v>0</v>
      </c>
      <c r="L179" s="185">
        <f ca="1">'WIJAM NPC Before Balancing'!L179</f>
        <v>0</v>
      </c>
      <c r="M179" s="185">
        <f ca="1">'WIJAM NPC Before Balancing'!M179</f>
        <v>0</v>
      </c>
      <c r="N179" s="185">
        <f ca="1">'WIJAM NPC Before Balancing'!N179</f>
        <v>0</v>
      </c>
      <c r="O179" s="185">
        <f ca="1">'WIJAM NPC Before Balancing'!O179</f>
        <v>0</v>
      </c>
      <c r="P179" s="185">
        <f ca="1">'WIJAM NPC Before Balancing'!P179</f>
        <v>0</v>
      </c>
      <c r="Q179" s="185">
        <f ca="1">'WIJAM NPC Before Balancing'!Q179</f>
        <v>0</v>
      </c>
      <c r="R179" s="185">
        <f ca="1">'WIJAM NPC Before Balancing'!R179</f>
        <v>0</v>
      </c>
      <c r="S179" s="184"/>
      <c r="T179" s="171"/>
    </row>
    <row r="180" spans="1:20" s="154" customFormat="1" ht="12.75">
      <c r="A180" s="55"/>
      <c r="B180" s="55"/>
      <c r="C180" s="153" t="s">
        <v>3</v>
      </c>
      <c r="D180" s="153"/>
      <c r="E180" s="153"/>
      <c r="F180" s="178">
        <f t="shared" ref="F180:F182" ca="1" si="40">SUM(G180:R180)</f>
        <v>0</v>
      </c>
      <c r="G180" s="185">
        <f ca="1">'WIJAM NPC Before Balancing'!G180</f>
        <v>0</v>
      </c>
      <c r="H180" s="185">
        <f ca="1">'WIJAM NPC Before Balancing'!H180</f>
        <v>0</v>
      </c>
      <c r="I180" s="185">
        <f ca="1">'WIJAM NPC Before Balancing'!I180</f>
        <v>0</v>
      </c>
      <c r="J180" s="185">
        <f ca="1">'WIJAM NPC Before Balancing'!J180</f>
        <v>0</v>
      </c>
      <c r="K180" s="185">
        <f ca="1">'WIJAM NPC Before Balancing'!K180</f>
        <v>0</v>
      </c>
      <c r="L180" s="185">
        <f ca="1">'WIJAM NPC Before Balancing'!L180</f>
        <v>0</v>
      </c>
      <c r="M180" s="185">
        <f ca="1">'WIJAM NPC Before Balancing'!M180</f>
        <v>0</v>
      </c>
      <c r="N180" s="185">
        <f ca="1">'WIJAM NPC Before Balancing'!N180</f>
        <v>0</v>
      </c>
      <c r="O180" s="185">
        <f ca="1">'WIJAM NPC Before Balancing'!O180</f>
        <v>0</v>
      </c>
      <c r="P180" s="185">
        <f ca="1">'WIJAM NPC Before Balancing'!P180</f>
        <v>0</v>
      </c>
      <c r="Q180" s="185">
        <f ca="1">'WIJAM NPC Before Balancing'!Q180</f>
        <v>0</v>
      </c>
      <c r="R180" s="185">
        <f ca="1">'WIJAM NPC Before Balancing'!R180</f>
        <v>0</v>
      </c>
      <c r="S180" s="186"/>
      <c r="T180" s="171"/>
    </row>
    <row r="181" spans="1:20" ht="12.75">
      <c r="A181" s="153"/>
      <c r="B181" s="156"/>
      <c r="C181" s="153"/>
      <c r="D181" s="153"/>
      <c r="E181" s="153"/>
      <c r="F181" s="215" t="s">
        <v>88</v>
      </c>
      <c r="G181" s="215" t="s">
        <v>88</v>
      </c>
      <c r="H181" s="215" t="s">
        <v>88</v>
      </c>
      <c r="I181" s="215" t="s">
        <v>88</v>
      </c>
      <c r="J181" s="215" t="s">
        <v>88</v>
      </c>
      <c r="K181" s="215" t="s">
        <v>88</v>
      </c>
      <c r="L181" s="215" t="s">
        <v>88</v>
      </c>
      <c r="M181" s="215" t="s">
        <v>88</v>
      </c>
      <c r="N181" s="215" t="s">
        <v>88</v>
      </c>
      <c r="O181" s="215" t="s">
        <v>88</v>
      </c>
      <c r="P181" s="215" t="s">
        <v>88</v>
      </c>
      <c r="Q181" s="215" t="s">
        <v>88</v>
      </c>
      <c r="R181" s="215" t="s">
        <v>88</v>
      </c>
      <c r="S181" s="186"/>
      <c r="T181" s="171"/>
    </row>
    <row r="182" spans="1:20" ht="12.75">
      <c r="A182" s="170"/>
      <c r="B182" s="165" t="s">
        <v>4</v>
      </c>
      <c r="C182" s="153"/>
      <c r="D182" s="153"/>
      <c r="E182" s="153"/>
      <c r="F182" s="187">
        <f t="shared" ca="1" si="40"/>
        <v>0</v>
      </c>
      <c r="G182" s="185">
        <f ca="1">'WIJAM NPC Before Balancing'!G182</f>
        <v>0</v>
      </c>
      <c r="H182" s="185">
        <f ca="1">'WIJAM NPC Before Balancing'!H182</f>
        <v>0</v>
      </c>
      <c r="I182" s="185">
        <f ca="1">'WIJAM NPC Before Balancing'!I182</f>
        <v>0</v>
      </c>
      <c r="J182" s="185">
        <f ca="1">'WIJAM NPC Before Balancing'!J182</f>
        <v>0</v>
      </c>
      <c r="K182" s="185">
        <f ca="1">'WIJAM NPC Before Balancing'!K182</f>
        <v>0</v>
      </c>
      <c r="L182" s="185">
        <f ca="1">'WIJAM NPC Before Balancing'!L182</f>
        <v>0</v>
      </c>
      <c r="M182" s="185">
        <f ca="1">'WIJAM NPC Before Balancing'!M182</f>
        <v>0</v>
      </c>
      <c r="N182" s="185">
        <f ca="1">'WIJAM NPC Before Balancing'!N182</f>
        <v>0</v>
      </c>
      <c r="O182" s="185">
        <f ca="1">'WIJAM NPC Before Balancing'!O182</f>
        <v>0</v>
      </c>
      <c r="P182" s="185">
        <f ca="1">'WIJAM NPC Before Balancing'!P182</f>
        <v>0</v>
      </c>
      <c r="Q182" s="185">
        <f ca="1">'WIJAM NPC Before Balancing'!Q182</f>
        <v>0</v>
      </c>
      <c r="R182" s="185">
        <f ca="1">'WIJAM NPC Before Balancing'!R182</f>
        <v>0</v>
      </c>
      <c r="S182" s="186"/>
      <c r="T182" s="171"/>
    </row>
    <row r="183" spans="1:20" ht="12.75">
      <c r="A183" s="170"/>
      <c r="B183" s="153"/>
      <c r="C183" s="153"/>
      <c r="D183" s="153"/>
      <c r="E183" s="153"/>
      <c r="F183" s="187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  <c r="R183" s="188"/>
      <c r="S183" s="186"/>
      <c r="T183" s="171"/>
    </row>
    <row r="184" spans="1:20" ht="12.75">
      <c r="A184" s="170"/>
      <c r="B184" s="165" t="s">
        <v>80</v>
      </c>
      <c r="C184" s="153"/>
      <c r="D184" s="153"/>
      <c r="E184" s="153"/>
      <c r="F184" s="187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  <c r="R184" s="188"/>
      <c r="S184" s="186"/>
      <c r="T184" s="171"/>
    </row>
    <row r="185" spans="1:20" s="39" customFormat="1" ht="12.75">
      <c r="A185" s="170"/>
      <c r="B185" s="250"/>
      <c r="C185" s="250" t="s">
        <v>80</v>
      </c>
      <c r="D185" s="250"/>
      <c r="E185" s="250"/>
      <c r="F185" s="187">
        <f t="shared" ref="F185:F188" ca="1" si="41">SUM(G185:R185)</f>
        <v>0</v>
      </c>
      <c r="G185" s="187">
        <f ca="1">'WIJAM NPC Before Balancing'!G185-'Net Position Balancing'!E22</f>
        <v>0</v>
      </c>
      <c r="H185" s="187">
        <f ca="1">'WIJAM NPC Before Balancing'!H185-'Net Position Balancing'!F22</f>
        <v>0</v>
      </c>
      <c r="I185" s="187">
        <f ca="1">'WIJAM NPC Before Balancing'!I185-'Net Position Balancing'!G22</f>
        <v>0</v>
      </c>
      <c r="J185" s="187">
        <f ca="1">'WIJAM NPC Before Balancing'!J185-'Net Position Balancing'!H22</f>
        <v>0</v>
      </c>
      <c r="K185" s="187">
        <f ca="1">'WIJAM NPC Before Balancing'!K185-'Net Position Balancing'!I22</f>
        <v>0</v>
      </c>
      <c r="L185" s="187">
        <f ca="1">'WIJAM NPC Before Balancing'!L185-'Net Position Balancing'!J22</f>
        <v>0</v>
      </c>
      <c r="M185" s="187">
        <f ca="1">'WIJAM NPC Before Balancing'!M185-'Net Position Balancing'!K22</f>
        <v>0</v>
      </c>
      <c r="N185" s="187">
        <f ca="1">'WIJAM NPC Before Balancing'!N185-'Net Position Balancing'!L22</f>
        <v>0</v>
      </c>
      <c r="O185" s="187">
        <f ca="1">'WIJAM NPC Before Balancing'!O185-'Net Position Balancing'!M22</f>
        <v>0</v>
      </c>
      <c r="P185" s="187">
        <f ca="1">'WIJAM NPC Before Balancing'!P185-'Net Position Balancing'!N22</f>
        <v>0</v>
      </c>
      <c r="Q185" s="187">
        <f ca="1">'WIJAM NPC Before Balancing'!Q185-'Net Position Balancing'!O22</f>
        <v>0</v>
      </c>
      <c r="R185" s="187">
        <f ca="1">'WIJAM NPC Before Balancing'!R185-'Net Position Balancing'!P22</f>
        <v>0</v>
      </c>
      <c r="S185" s="177"/>
      <c r="T185" s="171"/>
    </row>
    <row r="186" spans="1:20" ht="12.75">
      <c r="A186" s="160"/>
      <c r="B186" s="153"/>
      <c r="C186" s="153" t="s">
        <v>123</v>
      </c>
      <c r="D186" s="165"/>
      <c r="E186" s="165"/>
      <c r="F186" s="187">
        <f t="shared" ca="1" si="41"/>
        <v>15928.265007224876</v>
      </c>
      <c r="G186" s="188">
        <f ca="1">'WIJAM NPC Before Balancing'!G186</f>
        <v>-900.86042085020665</v>
      </c>
      <c r="H186" s="188">
        <f ca="1">'WIJAM NPC Before Balancing'!H186</f>
        <v>1132.4447071612087</v>
      </c>
      <c r="I186" s="188">
        <f ca="1">'WIJAM NPC Before Balancing'!I186</f>
        <v>-1312.2783807437659</v>
      </c>
      <c r="J186" s="188">
        <f ca="1">'WIJAM NPC Before Balancing'!J186</f>
        <v>1049.1865649763847</v>
      </c>
      <c r="K186" s="188">
        <f ca="1">'WIJAM NPC Before Balancing'!K186</f>
        <v>1087.996189023813</v>
      </c>
      <c r="L186" s="188">
        <f ca="1">'WIJAM NPC Before Balancing'!L186</f>
        <v>1667.6701793880666</v>
      </c>
      <c r="M186" s="188">
        <f ca="1">'WIJAM NPC Before Balancing'!M186</f>
        <v>4648.9852574978759</v>
      </c>
      <c r="N186" s="188">
        <f ca="1">'WIJAM NPC Before Balancing'!N186</f>
        <v>2308.1030866557489</v>
      </c>
      <c r="O186" s="188">
        <f ca="1">'WIJAM NPC Before Balancing'!O186</f>
        <v>1931.6269757101936</v>
      </c>
      <c r="P186" s="188">
        <f ca="1">'WIJAM NPC Before Balancing'!P186</f>
        <v>1450.5341108888833</v>
      </c>
      <c r="Q186" s="188">
        <f ca="1">'WIJAM NPC Before Balancing'!Q186</f>
        <v>1329.5841398843036</v>
      </c>
      <c r="R186" s="188">
        <f ca="1">'WIJAM NPC Before Balancing'!R186</f>
        <v>1535.2725976323718</v>
      </c>
      <c r="S186" s="186"/>
      <c r="T186" s="171"/>
    </row>
    <row r="187" spans="1:20" ht="12.75">
      <c r="A187" s="160"/>
      <c r="B187" s="153"/>
      <c r="C187" s="153"/>
      <c r="D187" s="165"/>
      <c r="E187" s="165"/>
      <c r="F187" s="187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  <c r="S187" s="186"/>
      <c r="T187" s="171"/>
    </row>
    <row r="188" spans="1:20" ht="12.75">
      <c r="A188" s="160"/>
      <c r="B188" s="153" t="s">
        <v>5</v>
      </c>
      <c r="C188" s="165"/>
      <c r="D188" s="165"/>
      <c r="E188" s="165"/>
      <c r="F188" s="187">
        <f t="shared" ca="1" si="41"/>
        <v>15928.265007224876</v>
      </c>
      <c r="G188" s="187">
        <f t="shared" ref="G188:R188" ca="1" si="42">SUM(G185:G186)</f>
        <v>-900.86042085020665</v>
      </c>
      <c r="H188" s="187">
        <f t="shared" ca="1" si="42"/>
        <v>1132.4447071612087</v>
      </c>
      <c r="I188" s="187">
        <f t="shared" ca="1" si="42"/>
        <v>-1312.2783807437659</v>
      </c>
      <c r="J188" s="187">
        <f t="shared" ca="1" si="42"/>
        <v>1049.1865649763847</v>
      </c>
      <c r="K188" s="187">
        <f t="shared" ca="1" si="42"/>
        <v>1087.996189023813</v>
      </c>
      <c r="L188" s="187">
        <f t="shared" ca="1" si="42"/>
        <v>1667.6701793880666</v>
      </c>
      <c r="M188" s="187">
        <f t="shared" ca="1" si="42"/>
        <v>4648.9852574978759</v>
      </c>
      <c r="N188" s="187">
        <f t="shared" ca="1" si="42"/>
        <v>2308.1030866557489</v>
      </c>
      <c r="O188" s="187">
        <f t="shared" ca="1" si="42"/>
        <v>1931.6269757101936</v>
      </c>
      <c r="P188" s="187">
        <f t="shared" ca="1" si="42"/>
        <v>1450.5341108888833</v>
      </c>
      <c r="Q188" s="187">
        <f t="shared" ca="1" si="42"/>
        <v>1329.5841398843036</v>
      </c>
      <c r="R188" s="187">
        <f t="shared" ca="1" si="42"/>
        <v>1535.2725976323718</v>
      </c>
      <c r="S188" s="186"/>
      <c r="T188" s="171"/>
    </row>
    <row r="189" spans="1:20" ht="12.75">
      <c r="A189" s="160"/>
      <c r="B189" s="250"/>
      <c r="C189" s="236"/>
      <c r="D189" s="236"/>
      <c r="E189" s="236"/>
      <c r="F189" s="187"/>
      <c r="G189" s="187"/>
      <c r="H189" s="187"/>
      <c r="I189" s="187"/>
      <c r="J189" s="187"/>
      <c r="K189" s="187"/>
      <c r="L189" s="187"/>
      <c r="M189" s="187"/>
      <c r="N189" s="187"/>
      <c r="O189" s="187"/>
      <c r="P189" s="187"/>
      <c r="Q189" s="187"/>
      <c r="R189" s="187"/>
      <c r="S189" s="186"/>
      <c r="T189" s="171"/>
    </row>
    <row r="190" spans="1:20" ht="12.75">
      <c r="A190" s="160"/>
      <c r="B190" s="153"/>
      <c r="C190" s="165"/>
      <c r="D190" s="165"/>
      <c r="E190" s="165"/>
      <c r="F190" s="215" t="s">
        <v>88</v>
      </c>
      <c r="G190" s="215" t="s">
        <v>88</v>
      </c>
      <c r="H190" s="215" t="s">
        <v>88</v>
      </c>
      <c r="I190" s="215" t="s">
        <v>88</v>
      </c>
      <c r="J190" s="215" t="s">
        <v>88</v>
      </c>
      <c r="K190" s="215" t="s">
        <v>88</v>
      </c>
      <c r="L190" s="215" t="s">
        <v>88</v>
      </c>
      <c r="M190" s="215" t="s">
        <v>88</v>
      </c>
      <c r="N190" s="215" t="s">
        <v>88</v>
      </c>
      <c r="O190" s="215" t="s">
        <v>88</v>
      </c>
      <c r="P190" s="215" t="s">
        <v>88</v>
      </c>
      <c r="Q190" s="215" t="s">
        <v>88</v>
      </c>
      <c r="R190" s="215" t="s">
        <v>88</v>
      </c>
      <c r="S190" s="186"/>
      <c r="T190" s="171"/>
    </row>
    <row r="191" spans="1:20" ht="12.75">
      <c r="A191" s="166" t="s">
        <v>6</v>
      </c>
      <c r="B191" s="153"/>
      <c r="C191" s="165"/>
      <c r="D191" s="165"/>
      <c r="E191" s="165"/>
      <c r="F191" s="192">
        <f ca="1">SUM(G191:R191)</f>
        <v>15928.265007224876</v>
      </c>
      <c r="G191" s="220">
        <f t="shared" ref="G191:R191" ca="1" si="43">SUM(G188,G182)</f>
        <v>-900.86042085020665</v>
      </c>
      <c r="H191" s="220">
        <f t="shared" ca="1" si="43"/>
        <v>1132.4447071612087</v>
      </c>
      <c r="I191" s="220">
        <f t="shared" ca="1" si="43"/>
        <v>-1312.2783807437659</v>
      </c>
      <c r="J191" s="220">
        <f t="shared" ca="1" si="43"/>
        <v>1049.1865649763847</v>
      </c>
      <c r="K191" s="220">
        <f t="shared" ca="1" si="43"/>
        <v>1087.996189023813</v>
      </c>
      <c r="L191" s="220">
        <f t="shared" ca="1" si="43"/>
        <v>1667.6701793880666</v>
      </c>
      <c r="M191" s="220">
        <f t="shared" ca="1" si="43"/>
        <v>4648.9852574978759</v>
      </c>
      <c r="N191" s="220">
        <f t="shared" ca="1" si="43"/>
        <v>2308.1030866557489</v>
      </c>
      <c r="O191" s="220">
        <f t="shared" ca="1" si="43"/>
        <v>1931.6269757101936</v>
      </c>
      <c r="P191" s="220">
        <f t="shared" ca="1" si="43"/>
        <v>1450.5341108888833</v>
      </c>
      <c r="Q191" s="220">
        <f t="shared" ca="1" si="43"/>
        <v>1329.5841398843036</v>
      </c>
      <c r="R191" s="220">
        <f t="shared" ca="1" si="43"/>
        <v>1535.2725976323718</v>
      </c>
      <c r="S191" s="186"/>
      <c r="T191" s="171"/>
    </row>
    <row r="192" spans="1:20" ht="12.75">
      <c r="A192" s="160"/>
      <c r="B192" s="153"/>
      <c r="C192" s="165"/>
      <c r="D192" s="165"/>
      <c r="E192" s="165"/>
      <c r="F192" s="215" t="s">
        <v>88</v>
      </c>
      <c r="G192" s="215" t="s">
        <v>88</v>
      </c>
      <c r="H192" s="215" t="s">
        <v>88</v>
      </c>
      <c r="I192" s="215" t="s">
        <v>88</v>
      </c>
      <c r="J192" s="215" t="s">
        <v>88</v>
      </c>
      <c r="K192" s="215" t="s">
        <v>88</v>
      </c>
      <c r="L192" s="215" t="s">
        <v>88</v>
      </c>
      <c r="M192" s="215" t="s">
        <v>88</v>
      </c>
      <c r="N192" s="215" t="s">
        <v>88</v>
      </c>
      <c r="O192" s="215" t="s">
        <v>88</v>
      </c>
      <c r="P192" s="215" t="s">
        <v>88</v>
      </c>
      <c r="Q192" s="215" t="s">
        <v>88</v>
      </c>
      <c r="R192" s="215" t="s">
        <v>88</v>
      </c>
      <c r="S192" s="186"/>
      <c r="T192" s="171"/>
    </row>
    <row r="193" spans="1:20" ht="12.75">
      <c r="A193" s="150" t="s">
        <v>62</v>
      </c>
      <c r="B193" s="153"/>
      <c r="C193" s="165"/>
      <c r="D193" s="165"/>
      <c r="E193" s="165"/>
      <c r="F193" s="182">
        <f ca="1">SUM(G193:R193)</f>
        <v>4606956.966606224</v>
      </c>
      <c r="G193" s="192">
        <f t="shared" ref="G193:R193" ca="1" si="44">SUM(G182,G191,G175)</f>
        <v>419593.80715014954</v>
      </c>
      <c r="H193" s="192">
        <f t="shared" ca="1" si="44"/>
        <v>383929.57952116115</v>
      </c>
      <c r="I193" s="192">
        <f t="shared" ca="1" si="44"/>
        <v>356130.35708125657</v>
      </c>
      <c r="J193" s="192">
        <f t="shared" ca="1" si="44"/>
        <v>324564.16709397605</v>
      </c>
      <c r="K193" s="192">
        <f t="shared" ca="1" si="44"/>
        <v>324584.89680602372</v>
      </c>
      <c r="L193" s="192">
        <f t="shared" ca="1" si="44"/>
        <v>407407.56726538797</v>
      </c>
      <c r="M193" s="192">
        <f t="shared" ca="1" si="44"/>
        <v>453584.57512649772</v>
      </c>
      <c r="N193" s="192">
        <f t="shared" ca="1" si="44"/>
        <v>409829.48975665536</v>
      </c>
      <c r="O193" s="192">
        <f t="shared" ca="1" si="44"/>
        <v>354596.19979671022</v>
      </c>
      <c r="P193" s="192">
        <f t="shared" ca="1" si="44"/>
        <v>350919.59611088911</v>
      </c>
      <c r="Q193" s="192">
        <f t="shared" ca="1" si="44"/>
        <v>377491.25597788405</v>
      </c>
      <c r="R193" s="192">
        <f t="shared" ca="1" si="44"/>
        <v>444325.47491963278</v>
      </c>
      <c r="S193" s="186"/>
      <c r="T193" s="171"/>
    </row>
    <row r="194" spans="1:20" ht="12.75">
      <c r="A194" s="166"/>
      <c r="B194" s="164"/>
      <c r="C194" s="167"/>
      <c r="D194" s="165"/>
      <c r="E194" s="168"/>
      <c r="F194" s="189"/>
      <c r="G194" s="189"/>
      <c r="H194" s="189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  <c r="S194" s="190"/>
      <c r="T194" s="171"/>
    </row>
    <row r="195" spans="1:20" ht="12.75">
      <c r="A195" s="170" t="s">
        <v>143</v>
      </c>
      <c r="B195" s="153"/>
      <c r="C195" s="165"/>
      <c r="D195" s="165"/>
      <c r="E195" s="165"/>
      <c r="F195" s="187"/>
      <c r="G195" s="187"/>
      <c r="H195" s="187"/>
      <c r="I195" s="187"/>
      <c r="J195" s="187"/>
      <c r="K195" s="187"/>
      <c r="L195" s="187"/>
      <c r="M195" s="187"/>
      <c r="N195" s="187"/>
      <c r="O195" s="187"/>
      <c r="P195" s="187"/>
      <c r="Q195" s="187"/>
      <c r="R195" s="187"/>
      <c r="S195" s="186"/>
      <c r="T195" s="171"/>
    </row>
    <row r="196" spans="1:20" ht="12.75">
      <c r="A196" s="153"/>
      <c r="B196" s="153" t="s">
        <v>7</v>
      </c>
      <c r="C196" s="165"/>
      <c r="D196" s="165"/>
      <c r="E196" s="165"/>
      <c r="F196" s="187"/>
      <c r="G196" s="187"/>
      <c r="H196" s="187"/>
      <c r="I196" s="187"/>
      <c r="J196" s="187"/>
      <c r="K196" s="187"/>
      <c r="L196" s="187"/>
      <c r="M196" s="187"/>
      <c r="N196" s="187"/>
      <c r="O196" s="187"/>
      <c r="P196" s="187"/>
      <c r="Q196" s="187"/>
      <c r="R196" s="187"/>
      <c r="S196" s="186"/>
      <c r="T196" s="171"/>
    </row>
    <row r="197" spans="1:20" ht="12.75">
      <c r="A197" s="153"/>
      <c r="B197" s="153"/>
      <c r="C197" s="165" t="s">
        <v>164</v>
      </c>
      <c r="D197" s="165"/>
      <c r="E197" s="165"/>
      <c r="F197" s="187">
        <f ca="1">SUM(G197:R197)</f>
        <v>0</v>
      </c>
      <c r="G197" s="188">
        <f ca="1">'WIJAM NPC Before Balancing'!G197</f>
        <v>0</v>
      </c>
      <c r="H197" s="188">
        <f ca="1">'WIJAM NPC Before Balancing'!H197</f>
        <v>0</v>
      </c>
      <c r="I197" s="188">
        <f ca="1">'WIJAM NPC Before Balancing'!I197</f>
        <v>0</v>
      </c>
      <c r="J197" s="188">
        <f ca="1">'WIJAM NPC Before Balancing'!J197</f>
        <v>0</v>
      </c>
      <c r="K197" s="188">
        <f ca="1">'WIJAM NPC Before Balancing'!K197</f>
        <v>0</v>
      </c>
      <c r="L197" s="188">
        <f ca="1">'WIJAM NPC Before Balancing'!L197</f>
        <v>0</v>
      </c>
      <c r="M197" s="188">
        <f ca="1">'WIJAM NPC Before Balancing'!M197</f>
        <v>0</v>
      </c>
      <c r="N197" s="188">
        <f ca="1">'WIJAM NPC Before Balancing'!N197</f>
        <v>0</v>
      </c>
      <c r="O197" s="188">
        <f ca="1">'WIJAM NPC Before Balancing'!O197</f>
        <v>0</v>
      </c>
      <c r="P197" s="188">
        <f ca="1">'WIJAM NPC Before Balancing'!P197</f>
        <v>0</v>
      </c>
      <c r="Q197" s="188">
        <f ca="1">'WIJAM NPC Before Balancing'!Q197</f>
        <v>0</v>
      </c>
      <c r="R197" s="188">
        <f ca="1">'WIJAM NPC Before Balancing'!R197</f>
        <v>0</v>
      </c>
      <c r="S197" s="186"/>
      <c r="T197" s="171"/>
    </row>
    <row r="198" spans="1:20" ht="12.75">
      <c r="A198" s="153"/>
      <c r="B198" s="153"/>
      <c r="C198" s="165" t="s">
        <v>155</v>
      </c>
      <c r="D198" s="153"/>
      <c r="E198" s="153"/>
      <c r="F198" s="187">
        <f t="shared" ref="F198:F223" ca="1" si="45">SUM(G198:R198)</f>
        <v>61093.559700044905</v>
      </c>
      <c r="G198" s="188">
        <f ca="1">'WIJAM NPC Before Balancing'!G198</f>
        <v>7415.9293488202848</v>
      </c>
      <c r="H198" s="188">
        <f ca="1">'WIJAM NPC Before Balancing'!H198</f>
        <v>4776.8183579888682</v>
      </c>
      <c r="I198" s="188">
        <f ca="1">'WIJAM NPC Before Balancing'!I198</f>
        <v>4966.1004806367418</v>
      </c>
      <c r="J198" s="188">
        <f ca="1">'WIJAM NPC Before Balancing'!J198</f>
        <v>4665.616254322219</v>
      </c>
      <c r="K198" s="188">
        <f ca="1">'WIJAM NPC Before Balancing'!K198</f>
        <v>4556.8314412989739</v>
      </c>
      <c r="L198" s="188">
        <f ca="1">'WIJAM NPC Before Balancing'!L198</f>
        <v>3801.5906548424</v>
      </c>
      <c r="M198" s="188">
        <f ca="1">'WIJAM NPC Before Balancing'!M198</f>
        <v>3263.1664810998618</v>
      </c>
      <c r="N198" s="188">
        <f ca="1">'WIJAM NPC Before Balancing'!N198</f>
        <v>3786.0682225527717</v>
      </c>
      <c r="O198" s="188">
        <f ca="1">'WIJAM NPC Before Balancing'!O198</f>
        <v>3981.5011165111137</v>
      </c>
      <c r="P198" s="188">
        <f ca="1">'WIJAM NPC Before Balancing'!P198</f>
        <v>5518.2582290621394</v>
      </c>
      <c r="Q198" s="188">
        <f ca="1">'WIJAM NPC Before Balancing'!Q198</f>
        <v>6922.2666989972531</v>
      </c>
      <c r="R198" s="188">
        <f ca="1">'WIJAM NPC Before Balancing'!R198</f>
        <v>7439.4124139122905</v>
      </c>
      <c r="S198" s="186"/>
      <c r="T198" s="171"/>
    </row>
    <row r="199" spans="1:20" ht="12.75">
      <c r="A199" s="153"/>
      <c r="B199" s="153"/>
      <c r="C199" s="165" t="s">
        <v>158</v>
      </c>
      <c r="D199" s="153"/>
      <c r="E199" s="153"/>
      <c r="F199" s="187">
        <f t="shared" ca="1" si="45"/>
        <v>42329.95921213062</v>
      </c>
      <c r="G199" s="188">
        <f ca="1">'WIJAM NPC Before Balancing'!G199</f>
        <v>5162.0029156456731</v>
      </c>
      <c r="H199" s="188">
        <f ca="1">'WIJAM NPC Before Balancing'!H199</f>
        <v>3445.1572894072624</v>
      </c>
      <c r="I199" s="188">
        <f ca="1">'WIJAM NPC Before Balancing'!I199</f>
        <v>3498.9479987436757</v>
      </c>
      <c r="J199" s="188">
        <f ca="1">'WIJAM NPC Before Balancing'!J199</f>
        <v>3398.9189999605401</v>
      </c>
      <c r="K199" s="188">
        <f ca="1">'WIJAM NPC Before Balancing'!K199</f>
        <v>3107.3939728349633</v>
      </c>
      <c r="L199" s="188">
        <f ca="1">'WIJAM NPC Before Balancing'!L199</f>
        <v>2474.132607978448</v>
      </c>
      <c r="M199" s="188">
        <f ca="1">'WIJAM NPC Before Balancing'!M199</f>
        <v>1846.0854976912392</v>
      </c>
      <c r="N199" s="188">
        <f ca="1">'WIJAM NPC Before Balancing'!N199</f>
        <v>2539.1000297358983</v>
      </c>
      <c r="O199" s="188">
        <f ca="1">'WIJAM NPC Before Balancing'!O199</f>
        <v>2752.7897090918595</v>
      </c>
      <c r="P199" s="188">
        <f ca="1">'WIJAM NPC Before Balancing'!P199</f>
        <v>3983.673735942908</v>
      </c>
      <c r="Q199" s="188">
        <f ca="1">'WIJAM NPC Before Balancing'!Q199</f>
        <v>4685.7192972569856</v>
      </c>
      <c r="R199" s="188">
        <f ca="1">'WIJAM NPC Before Balancing'!R199</f>
        <v>5436.0371578411705</v>
      </c>
      <c r="S199" s="186"/>
      <c r="T199" s="171"/>
    </row>
    <row r="200" spans="1:20" ht="12.75">
      <c r="A200" s="153"/>
      <c r="B200" s="165"/>
      <c r="C200" s="165" t="s">
        <v>90</v>
      </c>
      <c r="D200" s="153"/>
      <c r="E200" s="153"/>
      <c r="F200" s="187">
        <f t="shared" ca="1" si="45"/>
        <v>8410.275718162542</v>
      </c>
      <c r="G200" s="188">
        <f ca="1">'WIJAM NPC Before Balancing'!G200</f>
        <v>707.6822184436644</v>
      </c>
      <c r="H200" s="188">
        <f ca="1">'WIJAM NPC Before Balancing'!H200</f>
        <v>878.07110590723062</v>
      </c>
      <c r="I200" s="188">
        <f ca="1">'WIJAM NPC Before Balancing'!I200</f>
        <v>857.00933983365564</v>
      </c>
      <c r="J200" s="188">
        <f ca="1">'WIJAM NPC Before Balancing'!J200</f>
        <v>513.48414449594657</v>
      </c>
      <c r="K200" s="188">
        <f ca="1">'WIJAM NPC Before Balancing'!K200</f>
        <v>684.59582214426837</v>
      </c>
      <c r="L200" s="188">
        <f ca="1">'WIJAM NPC Before Balancing'!L200</f>
        <v>570.51803006619855</v>
      </c>
      <c r="M200" s="188">
        <f ca="1">'WIJAM NPC Before Balancing'!M200</f>
        <v>638.00158899520363</v>
      </c>
      <c r="N200" s="188">
        <f ca="1">'WIJAM NPC Before Balancing'!N200</f>
        <v>687.1734477887278</v>
      </c>
      <c r="O200" s="188">
        <f ca="1">'WIJAM NPC Before Balancing'!O200</f>
        <v>590.05509044724181</v>
      </c>
      <c r="P200" s="188">
        <f ca="1">'WIJAM NPC Before Balancing'!P200</f>
        <v>639.13772281267882</v>
      </c>
      <c r="Q200" s="188">
        <f ca="1">'WIJAM NPC Before Balancing'!Q200</f>
        <v>783.61190455824044</v>
      </c>
      <c r="R200" s="188">
        <f ca="1">'WIJAM NPC Before Balancing'!R200</f>
        <v>860.9353026694863</v>
      </c>
      <c r="S200" s="186"/>
      <c r="T200" s="171"/>
    </row>
    <row r="201" spans="1:20" ht="12.75">
      <c r="A201" s="153"/>
      <c r="B201" s="165"/>
      <c r="C201" s="165" t="s">
        <v>154</v>
      </c>
      <c r="D201" s="153"/>
      <c r="E201" s="153"/>
      <c r="F201" s="187">
        <f t="shared" ca="1" si="45"/>
        <v>12758.014800704168</v>
      </c>
      <c r="G201" s="188">
        <f ca="1">'WIJAM NPC Before Balancing'!G201</f>
        <v>633.80313682508017</v>
      </c>
      <c r="H201" s="188">
        <f ca="1">'WIJAM NPC Before Balancing'!H201</f>
        <v>805.7560120564367</v>
      </c>
      <c r="I201" s="188">
        <f ca="1">'WIJAM NPC Before Balancing'!I201</f>
        <v>925.88484707431905</v>
      </c>
      <c r="J201" s="188">
        <f ca="1">'WIJAM NPC Before Balancing'!J201</f>
        <v>1322.6094362645513</v>
      </c>
      <c r="K201" s="188">
        <f ca="1">'WIJAM NPC Before Balancing'!K201</f>
        <v>1592.0804992758897</v>
      </c>
      <c r="L201" s="188">
        <f ca="1">'WIJAM NPC Before Balancing'!L201</f>
        <v>1472.008227400014</v>
      </c>
      <c r="M201" s="188">
        <f ca="1">'WIJAM NPC Before Balancing'!M201</f>
        <v>1182.7274894517041</v>
      </c>
      <c r="N201" s="188">
        <f ca="1">'WIJAM NPC Before Balancing'!N201</f>
        <v>1315.0498814673135</v>
      </c>
      <c r="O201" s="188">
        <f ca="1">'WIJAM NPC Before Balancing'!O201</f>
        <v>1240.5604846672136</v>
      </c>
      <c r="P201" s="188">
        <f ca="1">'WIJAM NPC Before Balancing'!P201</f>
        <v>929.71581142202467</v>
      </c>
      <c r="Q201" s="188">
        <f ca="1">'WIJAM NPC Before Balancing'!Q201</f>
        <v>787.6646122124049</v>
      </c>
      <c r="R201" s="188">
        <f ca="1">'WIJAM NPC Before Balancing'!R201</f>
        <v>550.15436258721661</v>
      </c>
      <c r="S201" s="186"/>
      <c r="T201" s="171"/>
    </row>
    <row r="202" spans="1:20" ht="12.75">
      <c r="A202" s="153"/>
      <c r="B202" s="165"/>
      <c r="C202" s="165" t="s">
        <v>165</v>
      </c>
      <c r="D202" s="153"/>
      <c r="E202" s="153"/>
      <c r="F202" s="187">
        <f t="shared" ca="1" si="45"/>
        <v>0</v>
      </c>
      <c r="G202" s="188">
        <f ca="1">'WIJAM NPC Before Balancing'!G202</f>
        <v>0</v>
      </c>
      <c r="H202" s="188">
        <f ca="1">'WIJAM NPC Before Balancing'!H202</f>
        <v>0</v>
      </c>
      <c r="I202" s="188">
        <f ca="1">'WIJAM NPC Before Balancing'!I202</f>
        <v>0</v>
      </c>
      <c r="J202" s="188">
        <f ca="1">'WIJAM NPC Before Balancing'!J202</f>
        <v>0</v>
      </c>
      <c r="K202" s="188">
        <f ca="1">'WIJAM NPC Before Balancing'!K202</f>
        <v>0</v>
      </c>
      <c r="L202" s="188">
        <f ca="1">'WIJAM NPC Before Balancing'!L202</f>
        <v>0</v>
      </c>
      <c r="M202" s="188">
        <f ca="1">'WIJAM NPC Before Balancing'!M202</f>
        <v>0</v>
      </c>
      <c r="N202" s="188">
        <f ca="1">'WIJAM NPC Before Balancing'!N202</f>
        <v>0</v>
      </c>
      <c r="O202" s="188">
        <f ca="1">'WIJAM NPC Before Balancing'!O202</f>
        <v>0</v>
      </c>
      <c r="P202" s="188">
        <f ca="1">'WIJAM NPC Before Balancing'!P202</f>
        <v>0</v>
      </c>
      <c r="Q202" s="188">
        <f ca="1">'WIJAM NPC Before Balancing'!Q202</f>
        <v>0</v>
      </c>
      <c r="R202" s="188">
        <f ca="1">'WIJAM NPC Before Balancing'!R202</f>
        <v>0</v>
      </c>
      <c r="S202" s="186"/>
      <c r="T202" s="171"/>
    </row>
    <row r="203" spans="1:20" ht="12.75">
      <c r="A203" s="153"/>
      <c r="B203" s="165"/>
      <c r="C203" s="165" t="s">
        <v>8</v>
      </c>
      <c r="D203" s="153"/>
      <c r="E203" s="153"/>
      <c r="F203" s="187">
        <f t="shared" ca="1" si="45"/>
        <v>0</v>
      </c>
      <c r="G203" s="188">
        <f ca="1">'WIJAM NPC Before Balancing'!G203</f>
        <v>0</v>
      </c>
      <c r="H203" s="188">
        <f ca="1">'WIJAM NPC Before Balancing'!H203</f>
        <v>0</v>
      </c>
      <c r="I203" s="188">
        <f ca="1">'WIJAM NPC Before Balancing'!I203</f>
        <v>0</v>
      </c>
      <c r="J203" s="188">
        <f ca="1">'WIJAM NPC Before Balancing'!J203</f>
        <v>0</v>
      </c>
      <c r="K203" s="188">
        <f ca="1">'WIJAM NPC Before Balancing'!K203</f>
        <v>0</v>
      </c>
      <c r="L203" s="188">
        <f ca="1">'WIJAM NPC Before Balancing'!L203</f>
        <v>0</v>
      </c>
      <c r="M203" s="188">
        <f ca="1">'WIJAM NPC Before Balancing'!M203</f>
        <v>0</v>
      </c>
      <c r="N203" s="188">
        <f ca="1">'WIJAM NPC Before Balancing'!N203</f>
        <v>0</v>
      </c>
      <c r="O203" s="188">
        <f ca="1">'WIJAM NPC Before Balancing'!O203</f>
        <v>0</v>
      </c>
      <c r="P203" s="188">
        <f ca="1">'WIJAM NPC Before Balancing'!P203</f>
        <v>0</v>
      </c>
      <c r="Q203" s="188">
        <f ca="1">'WIJAM NPC Before Balancing'!Q203</f>
        <v>0</v>
      </c>
      <c r="R203" s="188">
        <f ca="1">'WIJAM NPC Before Balancing'!R203</f>
        <v>0</v>
      </c>
      <c r="S203" s="186"/>
      <c r="T203" s="171"/>
    </row>
    <row r="204" spans="1:20" ht="12.75">
      <c r="A204" s="153"/>
      <c r="B204" s="165"/>
      <c r="C204" s="165" t="s">
        <v>120</v>
      </c>
      <c r="D204" s="153"/>
      <c r="E204" s="153"/>
      <c r="F204" s="187">
        <f t="shared" ca="1" si="45"/>
        <v>0</v>
      </c>
      <c r="G204" s="188">
        <f ca="1">'WIJAM NPC Before Balancing'!G204</f>
        <v>0</v>
      </c>
      <c r="H204" s="188">
        <f ca="1">'WIJAM NPC Before Balancing'!H204</f>
        <v>0</v>
      </c>
      <c r="I204" s="188">
        <f ca="1">'WIJAM NPC Before Balancing'!I204</f>
        <v>0</v>
      </c>
      <c r="J204" s="188">
        <f ca="1">'WIJAM NPC Before Balancing'!J204</f>
        <v>0</v>
      </c>
      <c r="K204" s="188">
        <f ca="1">'WIJAM NPC Before Balancing'!K204</f>
        <v>0</v>
      </c>
      <c r="L204" s="188">
        <f ca="1">'WIJAM NPC Before Balancing'!L204</f>
        <v>0</v>
      </c>
      <c r="M204" s="188">
        <f ca="1">'WIJAM NPC Before Balancing'!M204</f>
        <v>0</v>
      </c>
      <c r="N204" s="188">
        <f ca="1">'WIJAM NPC Before Balancing'!N204</f>
        <v>0</v>
      </c>
      <c r="O204" s="188">
        <f ca="1">'WIJAM NPC Before Balancing'!O204</f>
        <v>0</v>
      </c>
      <c r="P204" s="188">
        <f ca="1">'WIJAM NPC Before Balancing'!P204</f>
        <v>0</v>
      </c>
      <c r="Q204" s="188">
        <f ca="1">'WIJAM NPC Before Balancing'!Q204</f>
        <v>0</v>
      </c>
      <c r="R204" s="188">
        <f ca="1">'WIJAM NPC Before Balancing'!R204</f>
        <v>0</v>
      </c>
      <c r="S204" s="186"/>
      <c r="T204" s="171"/>
    </row>
    <row r="205" spans="1:20" ht="12.75">
      <c r="A205" s="153"/>
      <c r="B205" s="165"/>
      <c r="C205" s="165" t="s">
        <v>91</v>
      </c>
      <c r="D205" s="153"/>
      <c r="E205" s="153"/>
      <c r="F205" s="187">
        <f t="shared" ca="1" si="45"/>
        <v>4024.8869300706401</v>
      </c>
      <c r="G205" s="188">
        <f ca="1">'WIJAM NPC Before Balancing'!G205</f>
        <v>0</v>
      </c>
      <c r="H205" s="188">
        <f ca="1">'WIJAM NPC Before Balancing'!H205</f>
        <v>0</v>
      </c>
      <c r="I205" s="188">
        <f ca="1">'WIJAM NPC Before Balancing'!I205</f>
        <v>0</v>
      </c>
      <c r="J205" s="188">
        <f ca="1">'WIJAM NPC Before Balancing'!J205</f>
        <v>0</v>
      </c>
      <c r="K205" s="188">
        <f ca="1">'WIJAM NPC Before Balancing'!K205</f>
        <v>441.39448588626976</v>
      </c>
      <c r="L205" s="188">
        <f ca="1">'WIJAM NPC Before Balancing'!L205</f>
        <v>1023.4196623051688</v>
      </c>
      <c r="M205" s="188">
        <f ca="1">'WIJAM NPC Before Balancing'!M205</f>
        <v>1188.2760080866474</v>
      </c>
      <c r="N205" s="188">
        <f ca="1">'WIJAM NPC Before Balancing'!N205</f>
        <v>1187.0571071936236</v>
      </c>
      <c r="O205" s="188">
        <f ca="1">'WIJAM NPC Before Balancing'!O205</f>
        <v>184.73966659893065</v>
      </c>
      <c r="P205" s="188">
        <f ca="1">'WIJAM NPC Before Balancing'!P205</f>
        <v>0</v>
      </c>
      <c r="Q205" s="188">
        <f ca="1">'WIJAM NPC Before Balancing'!Q205</f>
        <v>0</v>
      </c>
      <c r="R205" s="188">
        <f ca="1">'WIJAM NPC Before Balancing'!R205</f>
        <v>0</v>
      </c>
      <c r="S205" s="186"/>
      <c r="T205" s="171"/>
    </row>
    <row r="206" spans="1:20" ht="12.75">
      <c r="A206" s="250"/>
      <c r="B206" s="236"/>
      <c r="C206" s="236" t="s">
        <v>166</v>
      </c>
      <c r="D206" s="250"/>
      <c r="E206" s="250"/>
      <c r="F206" s="187">
        <f t="shared" ca="1" si="45"/>
        <v>20100.432913355504</v>
      </c>
      <c r="G206" s="188">
        <f ca="1">'WIJAM NPC Before Balancing'!G206</f>
        <v>0</v>
      </c>
      <c r="H206" s="188">
        <f ca="1">'WIJAM NPC Before Balancing'!H206</f>
        <v>1107.6761184729069</v>
      </c>
      <c r="I206" s="188">
        <f ca="1">'WIJAM NPC Before Balancing'!I206</f>
        <v>1937.7645702894374</v>
      </c>
      <c r="J206" s="188">
        <f ca="1">'WIJAM NPC Before Balancing'!J206</f>
        <v>2545.0644917751411</v>
      </c>
      <c r="K206" s="188">
        <f ca="1">'WIJAM NPC Before Balancing'!K206</f>
        <v>2331.1373481856986</v>
      </c>
      <c r="L206" s="188">
        <f ca="1">'WIJAM NPC Before Balancing'!L206</f>
        <v>2424.1399943145238</v>
      </c>
      <c r="M206" s="188">
        <f ca="1">'WIJAM NPC Before Balancing'!M206</f>
        <v>2154.2349395686947</v>
      </c>
      <c r="N206" s="188">
        <f ca="1">'WIJAM NPC Before Balancing'!N206</f>
        <v>1857.8233024484673</v>
      </c>
      <c r="O206" s="188">
        <f ca="1">'WIJAM NPC Before Balancing'!O206</f>
        <v>1996.800478850362</v>
      </c>
      <c r="P206" s="188">
        <f ca="1">'WIJAM NPC Before Balancing'!P206</f>
        <v>1493.8105006759611</v>
      </c>
      <c r="Q206" s="188">
        <f ca="1">'WIJAM NPC Before Balancing'!Q206</f>
        <v>1299.5722628104791</v>
      </c>
      <c r="R206" s="188">
        <f ca="1">'WIJAM NPC Before Balancing'!R206</f>
        <v>952.40890596383304</v>
      </c>
      <c r="S206" s="186"/>
      <c r="T206" s="171"/>
    </row>
    <row r="207" spans="1:20" ht="12.75">
      <c r="A207" s="250"/>
      <c r="B207" s="236"/>
      <c r="C207" s="236" t="s">
        <v>9</v>
      </c>
      <c r="D207" s="250"/>
      <c r="E207" s="250"/>
      <c r="F207" s="187">
        <f t="shared" ca="1" si="45"/>
        <v>0</v>
      </c>
      <c r="G207" s="188">
        <f ca="1">'WIJAM NPC Before Balancing'!G207</f>
        <v>0</v>
      </c>
      <c r="H207" s="188">
        <f ca="1">'WIJAM NPC Before Balancing'!H207</f>
        <v>0</v>
      </c>
      <c r="I207" s="188">
        <f ca="1">'WIJAM NPC Before Balancing'!I207</f>
        <v>0</v>
      </c>
      <c r="J207" s="188">
        <f ca="1">'WIJAM NPC Before Balancing'!J207</f>
        <v>0</v>
      </c>
      <c r="K207" s="188">
        <f ca="1">'WIJAM NPC Before Balancing'!K207</f>
        <v>0</v>
      </c>
      <c r="L207" s="188">
        <f ca="1">'WIJAM NPC Before Balancing'!L207</f>
        <v>0</v>
      </c>
      <c r="M207" s="188">
        <f ca="1">'WIJAM NPC Before Balancing'!M207</f>
        <v>0</v>
      </c>
      <c r="N207" s="188">
        <f ca="1">'WIJAM NPC Before Balancing'!N207</f>
        <v>0</v>
      </c>
      <c r="O207" s="188">
        <f ca="1">'WIJAM NPC Before Balancing'!O207</f>
        <v>0</v>
      </c>
      <c r="P207" s="188">
        <f ca="1">'WIJAM NPC Before Balancing'!P207</f>
        <v>0</v>
      </c>
      <c r="Q207" s="188">
        <f ca="1">'WIJAM NPC Before Balancing'!Q207</f>
        <v>0</v>
      </c>
      <c r="R207" s="188">
        <f ca="1">'WIJAM NPC Before Balancing'!R207</f>
        <v>0</v>
      </c>
      <c r="S207" s="186"/>
      <c r="T207" s="171"/>
    </row>
    <row r="208" spans="1:20" ht="12.75">
      <c r="A208" s="153"/>
      <c r="B208" s="165"/>
      <c r="C208" s="165" t="s">
        <v>92</v>
      </c>
      <c r="D208" s="153"/>
      <c r="E208" s="153"/>
      <c r="F208" s="187">
        <f t="shared" ca="1" si="45"/>
        <v>0</v>
      </c>
      <c r="G208" s="188">
        <f ca="1">'WIJAM NPC Before Balancing'!G208</f>
        <v>0</v>
      </c>
      <c r="H208" s="188">
        <f ca="1">'WIJAM NPC Before Balancing'!H208</f>
        <v>0</v>
      </c>
      <c r="I208" s="188">
        <f ca="1">'WIJAM NPC Before Balancing'!I208</f>
        <v>0</v>
      </c>
      <c r="J208" s="188">
        <f ca="1">'WIJAM NPC Before Balancing'!J208</f>
        <v>0</v>
      </c>
      <c r="K208" s="188">
        <f ca="1">'WIJAM NPC Before Balancing'!K208</f>
        <v>0</v>
      </c>
      <c r="L208" s="188">
        <f ca="1">'WIJAM NPC Before Balancing'!L208</f>
        <v>0</v>
      </c>
      <c r="M208" s="188">
        <f ca="1">'WIJAM NPC Before Balancing'!M208</f>
        <v>0</v>
      </c>
      <c r="N208" s="188">
        <f ca="1">'WIJAM NPC Before Balancing'!N208</f>
        <v>0</v>
      </c>
      <c r="O208" s="188">
        <f ca="1">'WIJAM NPC Before Balancing'!O208</f>
        <v>0</v>
      </c>
      <c r="P208" s="188">
        <f ca="1">'WIJAM NPC Before Balancing'!P208</f>
        <v>0</v>
      </c>
      <c r="Q208" s="188">
        <f ca="1">'WIJAM NPC Before Balancing'!Q208</f>
        <v>0</v>
      </c>
      <c r="R208" s="188">
        <f ca="1">'WIJAM NPC Before Balancing'!R208</f>
        <v>0</v>
      </c>
      <c r="S208" s="186"/>
      <c r="T208" s="171"/>
    </row>
    <row r="209" spans="1:20" s="39" customFormat="1" ht="12.75">
      <c r="A209" s="153"/>
      <c r="B209" s="153"/>
      <c r="C209" s="165" t="s">
        <v>167</v>
      </c>
      <c r="D209" s="153"/>
      <c r="E209" s="153"/>
      <c r="F209" s="187">
        <f t="shared" ca="1" si="45"/>
        <v>21557.080464275557</v>
      </c>
      <c r="G209" s="188">
        <f ca="1">'WIJAM NPC Before Balancing'!G209</f>
        <v>1177.0730351370007</v>
      </c>
      <c r="H209" s="188">
        <f ca="1">'WIJAM NPC Before Balancing'!H209</f>
        <v>1285.1880486933387</v>
      </c>
      <c r="I209" s="188">
        <f ca="1">'WIJAM NPC Before Balancing'!I209</f>
        <v>1853.554463212881</v>
      </c>
      <c r="J209" s="188">
        <f ca="1">'WIJAM NPC Before Balancing'!J209</f>
        <v>2198.9983875082139</v>
      </c>
      <c r="K209" s="188">
        <f ca="1">'WIJAM NPC Before Balancing'!K209</f>
        <v>2651.0065349263668</v>
      </c>
      <c r="L209" s="188">
        <f ca="1">'WIJAM NPC Before Balancing'!L209</f>
        <v>2594.9116815931084</v>
      </c>
      <c r="M209" s="188">
        <f ca="1">'WIJAM NPC Before Balancing'!M209</f>
        <v>1995.434745311376</v>
      </c>
      <c r="N209" s="188">
        <f ca="1">'WIJAM NPC Before Balancing'!N209</f>
        <v>2149.693530831315</v>
      </c>
      <c r="O209" s="188">
        <f ca="1">'WIJAM NPC Before Balancing'!O209</f>
        <v>2017.1830658594681</v>
      </c>
      <c r="P209" s="188">
        <f ca="1">'WIJAM NPC Before Balancing'!P209</f>
        <v>1485.3369562052096</v>
      </c>
      <c r="Q209" s="188">
        <f ca="1">'WIJAM NPC Before Balancing'!Q209</f>
        <v>1294.9577413126181</v>
      </c>
      <c r="R209" s="188">
        <f ca="1">'WIJAM NPC Before Balancing'!R209</f>
        <v>853.74227368466006</v>
      </c>
      <c r="S209" s="177"/>
      <c r="T209" s="171"/>
    </row>
    <row r="210" spans="1:20" s="39" customFormat="1" ht="12.75">
      <c r="A210" s="153"/>
      <c r="B210" s="153"/>
      <c r="C210" s="165" t="s">
        <v>168</v>
      </c>
      <c r="D210" s="153"/>
      <c r="E210" s="153"/>
      <c r="F210" s="187">
        <f t="shared" ca="1" si="45"/>
        <v>9519.9641349351677</v>
      </c>
      <c r="G210" s="188">
        <f ca="1">'WIJAM NPC Before Balancing'!G210</f>
        <v>0</v>
      </c>
      <c r="H210" s="188">
        <f ca="1">'WIJAM NPC Before Balancing'!H210</f>
        <v>381.58014666558995</v>
      </c>
      <c r="I210" s="188">
        <f ca="1">'WIJAM NPC Before Balancing'!I210</f>
        <v>951.45964259008736</v>
      </c>
      <c r="J210" s="188">
        <f ca="1">'WIJAM NPC Before Balancing'!J210</f>
        <v>1314.2506114870548</v>
      </c>
      <c r="K210" s="188">
        <f ca="1">'WIJAM NPC Before Balancing'!K210</f>
        <v>1045.0805462550397</v>
      </c>
      <c r="L210" s="188">
        <f ca="1">'WIJAM NPC Before Balancing'!L210</f>
        <v>1122.9731999185533</v>
      </c>
      <c r="M210" s="188">
        <f ca="1">'WIJAM NPC Before Balancing'!M210</f>
        <v>1358.386989237448</v>
      </c>
      <c r="N210" s="188">
        <f ca="1">'WIJAM NPC Before Balancing'!N210</f>
        <v>831.43975520542176</v>
      </c>
      <c r="O210" s="188">
        <f ca="1">'WIJAM NPC Before Balancing'!O210</f>
        <v>1127.1458381535069</v>
      </c>
      <c r="P210" s="188">
        <f ca="1">'WIJAM NPC Before Balancing'!P210</f>
        <v>740.03830266154978</v>
      </c>
      <c r="Q210" s="188">
        <f ca="1">'WIJAM NPC Before Balancing'!Q210</f>
        <v>359.73161674183854</v>
      </c>
      <c r="R210" s="188">
        <f ca="1">'WIJAM NPC Before Balancing'!R210</f>
        <v>287.87748601907742</v>
      </c>
      <c r="S210" s="177"/>
      <c r="T210" s="171"/>
    </row>
    <row r="211" spans="1:20" ht="12.75">
      <c r="A211" s="153"/>
      <c r="B211" s="153"/>
      <c r="C211" s="165" t="s">
        <v>141</v>
      </c>
      <c r="D211" s="153"/>
      <c r="E211" s="153"/>
      <c r="F211" s="187">
        <f t="shared" ca="1" si="45"/>
        <v>0</v>
      </c>
      <c r="G211" s="188">
        <f ca="1">'WIJAM NPC Before Balancing'!G211</f>
        <v>0</v>
      </c>
      <c r="H211" s="188">
        <f ca="1">'WIJAM NPC Before Balancing'!H211</f>
        <v>0</v>
      </c>
      <c r="I211" s="188">
        <f ca="1">'WIJAM NPC Before Balancing'!I211</f>
        <v>0</v>
      </c>
      <c r="J211" s="188">
        <f ca="1">'WIJAM NPC Before Balancing'!J211</f>
        <v>0</v>
      </c>
      <c r="K211" s="188">
        <f ca="1">'WIJAM NPC Before Balancing'!K211</f>
        <v>0</v>
      </c>
      <c r="L211" s="188">
        <f ca="1">'WIJAM NPC Before Balancing'!L211</f>
        <v>0</v>
      </c>
      <c r="M211" s="188">
        <f ca="1">'WIJAM NPC Before Balancing'!M211</f>
        <v>0</v>
      </c>
      <c r="N211" s="188">
        <f ca="1">'WIJAM NPC Before Balancing'!N211</f>
        <v>0</v>
      </c>
      <c r="O211" s="188">
        <f ca="1">'WIJAM NPC Before Balancing'!O211</f>
        <v>0</v>
      </c>
      <c r="P211" s="188">
        <f ca="1">'WIJAM NPC Before Balancing'!P211</f>
        <v>0</v>
      </c>
      <c r="Q211" s="188">
        <f ca="1">'WIJAM NPC Before Balancing'!Q211</f>
        <v>0</v>
      </c>
      <c r="R211" s="188">
        <f ca="1">'WIJAM NPC Before Balancing'!R211</f>
        <v>0</v>
      </c>
      <c r="S211" s="186"/>
      <c r="T211" s="171"/>
    </row>
    <row r="212" spans="1:20" ht="12.75">
      <c r="A212" s="153"/>
      <c r="B212" s="153"/>
      <c r="C212" s="165" t="s">
        <v>93</v>
      </c>
      <c r="D212" s="153"/>
      <c r="E212" s="153"/>
      <c r="F212" s="187">
        <f t="shared" ca="1" si="45"/>
        <v>0</v>
      </c>
      <c r="G212" s="188">
        <f ca="1">'WIJAM NPC Before Balancing'!G212</f>
        <v>0</v>
      </c>
      <c r="H212" s="188">
        <f ca="1">'WIJAM NPC Before Balancing'!H212</f>
        <v>0</v>
      </c>
      <c r="I212" s="188">
        <f ca="1">'WIJAM NPC Before Balancing'!I212</f>
        <v>0</v>
      </c>
      <c r="J212" s="188">
        <f ca="1">'WIJAM NPC Before Balancing'!J212</f>
        <v>0</v>
      </c>
      <c r="K212" s="188">
        <f ca="1">'WIJAM NPC Before Balancing'!K212</f>
        <v>0</v>
      </c>
      <c r="L212" s="188">
        <f ca="1">'WIJAM NPC Before Balancing'!L212</f>
        <v>0</v>
      </c>
      <c r="M212" s="188">
        <f ca="1">'WIJAM NPC Before Balancing'!M212</f>
        <v>0</v>
      </c>
      <c r="N212" s="188">
        <f ca="1">'WIJAM NPC Before Balancing'!N212</f>
        <v>0</v>
      </c>
      <c r="O212" s="188">
        <f ca="1">'WIJAM NPC Before Balancing'!O212</f>
        <v>0</v>
      </c>
      <c r="P212" s="188">
        <f ca="1">'WIJAM NPC Before Balancing'!P212</f>
        <v>0</v>
      </c>
      <c r="Q212" s="188">
        <f ca="1">'WIJAM NPC Before Balancing'!Q212</f>
        <v>0</v>
      </c>
      <c r="R212" s="188">
        <f ca="1">'WIJAM NPC Before Balancing'!R212</f>
        <v>0</v>
      </c>
      <c r="S212" s="186"/>
      <c r="T212" s="171"/>
    </row>
    <row r="213" spans="1:20" ht="12.75">
      <c r="A213" s="153"/>
      <c r="B213" s="153"/>
      <c r="C213" s="165" t="s">
        <v>124</v>
      </c>
      <c r="D213" s="153"/>
      <c r="E213" s="153"/>
      <c r="F213" s="187">
        <f t="shared" ca="1" si="45"/>
        <v>0</v>
      </c>
      <c r="G213" s="188">
        <f ca="1">'WIJAM NPC Before Balancing'!G213</f>
        <v>0</v>
      </c>
      <c r="H213" s="188">
        <f ca="1">'WIJAM NPC Before Balancing'!H213</f>
        <v>0</v>
      </c>
      <c r="I213" s="188">
        <f ca="1">'WIJAM NPC Before Balancing'!I213</f>
        <v>0</v>
      </c>
      <c r="J213" s="188">
        <f ca="1">'WIJAM NPC Before Balancing'!J213</f>
        <v>0</v>
      </c>
      <c r="K213" s="188">
        <f ca="1">'WIJAM NPC Before Balancing'!K213</f>
        <v>0</v>
      </c>
      <c r="L213" s="188">
        <f ca="1">'WIJAM NPC Before Balancing'!L213</f>
        <v>0</v>
      </c>
      <c r="M213" s="188">
        <f ca="1">'WIJAM NPC Before Balancing'!M213</f>
        <v>0</v>
      </c>
      <c r="N213" s="188">
        <f ca="1">'WIJAM NPC Before Balancing'!N213</f>
        <v>0</v>
      </c>
      <c r="O213" s="188">
        <f ca="1">'WIJAM NPC Before Balancing'!O213</f>
        <v>0</v>
      </c>
      <c r="P213" s="188">
        <f ca="1">'WIJAM NPC Before Balancing'!P213</f>
        <v>0</v>
      </c>
      <c r="Q213" s="188">
        <f ca="1">'WIJAM NPC Before Balancing'!Q213</f>
        <v>0</v>
      </c>
      <c r="R213" s="188">
        <f ca="1">'WIJAM NPC Before Balancing'!R213</f>
        <v>0</v>
      </c>
      <c r="S213" s="186"/>
      <c r="T213" s="171"/>
    </row>
    <row r="214" spans="1:20" ht="12.75">
      <c r="A214" s="166"/>
      <c r="B214" s="153"/>
      <c r="C214" s="165" t="s">
        <v>137</v>
      </c>
      <c r="D214" s="170"/>
      <c r="E214" s="170"/>
      <c r="F214" s="187">
        <f t="shared" ca="1" si="45"/>
        <v>0</v>
      </c>
      <c r="G214" s="188">
        <f ca="1">'WIJAM NPC Before Balancing'!G214</f>
        <v>0</v>
      </c>
      <c r="H214" s="188">
        <f ca="1">'WIJAM NPC Before Balancing'!H214</f>
        <v>0</v>
      </c>
      <c r="I214" s="188">
        <f ca="1">'WIJAM NPC Before Balancing'!I214</f>
        <v>0</v>
      </c>
      <c r="J214" s="188">
        <f ca="1">'WIJAM NPC Before Balancing'!J214</f>
        <v>0</v>
      </c>
      <c r="K214" s="188">
        <f ca="1">'WIJAM NPC Before Balancing'!K214</f>
        <v>0</v>
      </c>
      <c r="L214" s="188">
        <f ca="1">'WIJAM NPC Before Balancing'!L214</f>
        <v>0</v>
      </c>
      <c r="M214" s="188">
        <f ca="1">'WIJAM NPC Before Balancing'!M214</f>
        <v>0</v>
      </c>
      <c r="N214" s="188">
        <f ca="1">'WIJAM NPC Before Balancing'!N214</f>
        <v>0</v>
      </c>
      <c r="O214" s="188">
        <f ca="1">'WIJAM NPC Before Balancing'!O214</f>
        <v>0</v>
      </c>
      <c r="P214" s="188">
        <f ca="1">'WIJAM NPC Before Balancing'!P214</f>
        <v>0</v>
      </c>
      <c r="Q214" s="188">
        <f ca="1">'WIJAM NPC Before Balancing'!Q214</f>
        <v>0</v>
      </c>
      <c r="R214" s="188">
        <f ca="1">'WIJAM NPC Before Balancing'!R214</f>
        <v>0</v>
      </c>
      <c r="S214" s="186"/>
      <c r="T214" s="171"/>
    </row>
    <row r="215" spans="1:20" ht="12.75">
      <c r="A215" s="153"/>
      <c r="B215" s="153"/>
      <c r="C215" s="165" t="s">
        <v>10</v>
      </c>
      <c r="D215" s="153"/>
      <c r="E215" s="153"/>
      <c r="F215" s="187">
        <f t="shared" ca="1" si="45"/>
        <v>898.2347315263263</v>
      </c>
      <c r="G215" s="188">
        <f ca="1">'WIJAM NPC Before Balancing'!G215</f>
        <v>77.171662789573915</v>
      </c>
      <c r="H215" s="188">
        <f ca="1">'WIJAM NPC Before Balancing'!H215</f>
        <v>71.686608770966487</v>
      </c>
      <c r="I215" s="188">
        <f ca="1">'WIJAM NPC Before Balancing'!I215</f>
        <v>77.019300177945937</v>
      </c>
      <c r="J215" s="188">
        <f ca="1">'WIJAM NPC Before Balancing'!J215</f>
        <v>74.486271759630696</v>
      </c>
      <c r="K215" s="188">
        <f ca="1">'WIJAM NPC Before Balancing'!K215</f>
        <v>77.247844095387904</v>
      </c>
      <c r="L215" s="188">
        <f ca="1">'WIJAM NPC Before Balancing'!L215</f>
        <v>75.41949275585209</v>
      </c>
      <c r="M215" s="188">
        <f ca="1">'WIJAM NPC Before Balancing'!M215</f>
        <v>77.247844095387904</v>
      </c>
      <c r="N215" s="188">
        <f ca="1">'WIJAM NPC Before Balancing'!N215</f>
        <v>77.247844095387904</v>
      </c>
      <c r="O215" s="188">
        <f ca="1">'WIJAM NPC Before Balancing'!O215</f>
        <v>75.41949275585209</v>
      </c>
      <c r="P215" s="188">
        <f ca="1">'WIJAM NPC Before Balancing'!P215</f>
        <v>77.247844095387904</v>
      </c>
      <c r="Q215" s="188">
        <f ca="1">'WIJAM NPC Before Balancing'!Q215</f>
        <v>64.525566024451237</v>
      </c>
      <c r="R215" s="188">
        <f ca="1">'WIJAM NPC Before Balancing'!R215</f>
        <v>73.514960110502301</v>
      </c>
      <c r="S215" s="186"/>
      <c r="T215" s="171"/>
    </row>
    <row r="216" spans="1:20" ht="12.75">
      <c r="A216" s="166"/>
      <c r="B216" s="153"/>
      <c r="C216" s="165" t="s">
        <v>169</v>
      </c>
      <c r="D216" s="153"/>
      <c r="E216" s="153"/>
      <c r="F216" s="187">
        <f t="shared" ca="1" si="45"/>
        <v>7847.6411580761142</v>
      </c>
      <c r="G216" s="188">
        <f ca="1">'WIJAM NPC Before Balancing'!G216</f>
        <v>0</v>
      </c>
      <c r="H216" s="188">
        <f ca="1">'WIJAM NPC Before Balancing'!H216</f>
        <v>633.36766696221503</v>
      </c>
      <c r="I216" s="188">
        <f ca="1">'WIJAM NPC Before Balancing'!I216</f>
        <v>656.15551948964662</v>
      </c>
      <c r="J216" s="188">
        <f ca="1">'WIJAM NPC Before Balancing'!J216</f>
        <v>908.53395443265958</v>
      </c>
      <c r="K216" s="188">
        <f ca="1">'WIJAM NPC Before Balancing'!K216</f>
        <v>969.58010154970998</v>
      </c>
      <c r="L216" s="188">
        <f ca="1">'WIJAM NPC Before Balancing'!L216</f>
        <v>956.30913503199429</v>
      </c>
      <c r="M216" s="188">
        <f ca="1">'WIJAM NPC Before Balancing'!M216</f>
        <v>1055.8172855642038</v>
      </c>
      <c r="N216" s="188">
        <f ca="1">'WIJAM NPC Before Balancing'!N216</f>
        <v>934.29505921965369</v>
      </c>
      <c r="O216" s="188">
        <f ca="1">'WIJAM NPC Before Balancing'!O216</f>
        <v>743.8125885863825</v>
      </c>
      <c r="P216" s="188">
        <f ca="1">'WIJAM NPC Before Balancing'!P216</f>
        <v>498.23500321561551</v>
      </c>
      <c r="Q216" s="188">
        <f ca="1">'WIJAM NPC Before Balancing'!Q216</f>
        <v>287.68901222533736</v>
      </c>
      <c r="R216" s="188">
        <f ca="1">'WIJAM NPC Before Balancing'!R216</f>
        <v>203.84583179869475</v>
      </c>
      <c r="S216" s="186"/>
      <c r="T216" s="171"/>
    </row>
    <row r="217" spans="1:20" ht="12.75">
      <c r="A217" s="153"/>
      <c r="B217" s="153"/>
      <c r="C217" s="165" t="s">
        <v>94</v>
      </c>
      <c r="D217" s="153"/>
      <c r="E217" s="153"/>
      <c r="F217" s="187">
        <f t="shared" ca="1" si="45"/>
        <v>8688.6210478664034</v>
      </c>
      <c r="G217" s="188">
        <f ca="1">'WIJAM NPC Before Balancing'!G217</f>
        <v>1161.4297904240768</v>
      </c>
      <c r="H217" s="188">
        <f ca="1">'WIJAM NPC Before Balancing'!H217</f>
        <v>1348.7609567791139</v>
      </c>
      <c r="I217" s="188">
        <f ca="1">'WIJAM NPC Before Balancing'!I217</f>
        <v>982.26007646023743</v>
      </c>
      <c r="J217" s="188">
        <f ca="1">'WIJAM NPC Before Balancing'!J217</f>
        <v>839.09214396827019</v>
      </c>
      <c r="K217" s="188">
        <f ca="1">'WIJAM NPC Before Balancing'!K217</f>
        <v>603.31615788199235</v>
      </c>
      <c r="L217" s="188">
        <f ca="1">'WIJAM NPC Before Balancing'!L217</f>
        <v>415.44337989339164</v>
      </c>
      <c r="M217" s="188">
        <f ca="1">'WIJAM NPC Before Balancing'!M217</f>
        <v>298.8960279615734</v>
      </c>
      <c r="N217" s="188">
        <f ca="1">'WIJAM NPC Before Balancing'!N217</f>
        <v>517.55881804525575</v>
      </c>
      <c r="O217" s="188">
        <f ca="1">'WIJAM NPC Before Balancing'!O217</f>
        <v>573.22344270649864</v>
      </c>
      <c r="P217" s="188">
        <f ca="1">'WIJAM NPC Before Balancing'!P217</f>
        <v>809.3584188601385</v>
      </c>
      <c r="Q217" s="188">
        <f ca="1">'WIJAM NPC Before Balancing'!Q217</f>
        <v>1139.2818348858552</v>
      </c>
      <c r="R217" s="188">
        <f ca="1">'WIJAM NPC Before Balancing'!R217</f>
        <v>0</v>
      </c>
      <c r="S217" s="186"/>
      <c r="T217" s="171"/>
    </row>
    <row r="218" spans="1:20" ht="12.75">
      <c r="A218" s="170"/>
      <c r="B218" s="153"/>
      <c r="C218" s="165" t="s">
        <v>170</v>
      </c>
      <c r="D218" s="153"/>
      <c r="E218" s="153"/>
      <c r="F218" s="187">
        <f t="shared" ca="1" si="45"/>
        <v>14327.238404555641</v>
      </c>
      <c r="G218" s="188">
        <f ca="1">'WIJAM NPC Before Balancing'!G218</f>
        <v>0</v>
      </c>
      <c r="H218" s="188">
        <f ca="1">'WIJAM NPC Before Balancing'!H218</f>
        <v>0</v>
      </c>
      <c r="I218" s="188">
        <f ca="1">'WIJAM NPC Before Balancing'!I218</f>
        <v>535.66055949685529</v>
      </c>
      <c r="J218" s="188">
        <f ca="1">'WIJAM NPC Before Balancing'!J218</f>
        <v>1731.3610745539147</v>
      </c>
      <c r="K218" s="188">
        <f ca="1">'WIJAM NPC Before Balancing'!K218</f>
        <v>1949.0776991765733</v>
      </c>
      <c r="L218" s="188">
        <f ca="1">'WIJAM NPC Before Balancing'!L218</f>
        <v>1929.3893111743328</v>
      </c>
      <c r="M218" s="188">
        <f ca="1">'WIJAM NPC Before Balancing'!M218</f>
        <v>1615.8561406314552</v>
      </c>
      <c r="N218" s="188">
        <f ca="1">'WIJAM NPC Before Balancing'!N218</f>
        <v>1882.8895153408896</v>
      </c>
      <c r="O218" s="188">
        <f ca="1">'WIJAM NPC Before Balancing'!O218</f>
        <v>1761.5391681174704</v>
      </c>
      <c r="P218" s="188">
        <f ca="1">'WIJAM NPC Before Balancing'!P218</f>
        <v>928.00944617329765</v>
      </c>
      <c r="Q218" s="188">
        <f ca="1">'WIJAM NPC Before Balancing'!Q218</f>
        <v>1176.2583729966407</v>
      </c>
      <c r="R218" s="188">
        <f ca="1">'WIJAM NPC Before Balancing'!R218</f>
        <v>817.19711689421274</v>
      </c>
      <c r="S218" s="186"/>
      <c r="T218" s="171"/>
    </row>
    <row r="219" spans="1:20" ht="12.75">
      <c r="A219" s="170"/>
      <c r="B219" s="153"/>
      <c r="C219" s="165" t="s">
        <v>171</v>
      </c>
      <c r="D219" s="153"/>
      <c r="E219" s="153"/>
      <c r="F219" s="187">
        <f t="shared" ca="1" si="45"/>
        <v>2.1795946365184542</v>
      </c>
      <c r="G219" s="188">
        <f ca="1">'WIJAM NPC Before Balancing'!G219</f>
        <v>2.1367474394598824</v>
      </c>
      <c r="H219" s="188">
        <f ca="1">'WIJAM NPC Before Balancing'!H219</f>
        <v>2.033313034522894</v>
      </c>
      <c r="I219" s="188">
        <f ca="1">'WIJAM NPC Before Balancing'!I219</f>
        <v>1.9202007792494342</v>
      </c>
      <c r="J219" s="188">
        <f ca="1">'WIJAM NPC Before Balancing'!J219</f>
        <v>1.5797535176200279</v>
      </c>
      <c r="K219" s="188">
        <f ca="1">'WIJAM NPC Before Balancing'!K219</f>
        <v>1.3567865306798224</v>
      </c>
      <c r="L219" s="188">
        <f ca="1">'WIJAM NPC Before Balancing'!L219</f>
        <v>1.4981881086830149</v>
      </c>
      <c r="M219" s="188">
        <f ca="1">'WIJAM NPC Before Balancing'!M219</f>
        <v>1.5112449814483162</v>
      </c>
      <c r="N219" s="188">
        <f ca="1">'WIJAM NPC Before Balancing'!N219</f>
        <v>1.793023969691973</v>
      </c>
      <c r="O219" s="188">
        <f ca="1">'WIJAM NPC Before Balancing'!O219</f>
        <v>1.754583174095546</v>
      </c>
      <c r="P219" s="188">
        <f ca="1">'WIJAM NPC Before Balancing'!P219</f>
        <v>-17.577208253662597</v>
      </c>
      <c r="Q219" s="188">
        <f ca="1">'WIJAM NPC Before Balancing'!Q219</f>
        <v>2.0590635984003067</v>
      </c>
      <c r="R219" s="188">
        <f ca="1">'WIJAM NPC Before Balancing'!R219</f>
        <v>2.1138977563298349</v>
      </c>
      <c r="S219" s="186"/>
      <c r="T219" s="171"/>
    </row>
    <row r="220" spans="1:20" ht="12.75">
      <c r="A220" s="153"/>
      <c r="B220" s="153"/>
      <c r="C220" s="165" t="s">
        <v>172</v>
      </c>
      <c r="D220" s="153"/>
      <c r="E220" s="153"/>
      <c r="F220" s="187">
        <f t="shared" ca="1" si="45"/>
        <v>0</v>
      </c>
      <c r="G220" s="188">
        <f ca="1">'WIJAM NPC Before Balancing'!G220</f>
        <v>0</v>
      </c>
      <c r="H220" s="188">
        <f ca="1">'WIJAM NPC Before Balancing'!H220</f>
        <v>0</v>
      </c>
      <c r="I220" s="188">
        <f ca="1">'WIJAM NPC Before Balancing'!I220</f>
        <v>0</v>
      </c>
      <c r="J220" s="188">
        <f ca="1">'WIJAM NPC Before Balancing'!J220</f>
        <v>0</v>
      </c>
      <c r="K220" s="188">
        <f ca="1">'WIJAM NPC Before Balancing'!K220</f>
        <v>0</v>
      </c>
      <c r="L220" s="188">
        <f ca="1">'WIJAM NPC Before Balancing'!L220</f>
        <v>0</v>
      </c>
      <c r="M220" s="188">
        <f ca="1">'WIJAM NPC Before Balancing'!M220</f>
        <v>0</v>
      </c>
      <c r="N220" s="188">
        <f ca="1">'WIJAM NPC Before Balancing'!N220</f>
        <v>0</v>
      </c>
      <c r="O220" s="188">
        <f ca="1">'WIJAM NPC Before Balancing'!O220</f>
        <v>0</v>
      </c>
      <c r="P220" s="188">
        <f ca="1">'WIJAM NPC Before Balancing'!P220</f>
        <v>0</v>
      </c>
      <c r="Q220" s="188">
        <f ca="1">'WIJAM NPC Before Balancing'!Q220</f>
        <v>0</v>
      </c>
      <c r="R220" s="188">
        <f ca="1">'WIJAM NPC Before Balancing'!R220</f>
        <v>0</v>
      </c>
      <c r="S220" s="186"/>
      <c r="T220" s="171"/>
    </row>
    <row r="221" spans="1:20" ht="12.75">
      <c r="A221" s="167"/>
      <c r="B221" s="153"/>
      <c r="C221" s="165" t="s">
        <v>11</v>
      </c>
      <c r="D221" s="167"/>
      <c r="E221" s="167"/>
      <c r="F221" s="187">
        <f t="shared" ca="1" si="45"/>
        <v>24168.588852968678</v>
      </c>
      <c r="G221" s="188">
        <f ca="1">'WIJAM NPC Before Balancing'!G221</f>
        <v>2660.7126850210429</v>
      </c>
      <c r="H221" s="188">
        <f ca="1">'WIJAM NPC Before Balancing'!H221</f>
        <v>2048.4717999753311</v>
      </c>
      <c r="I221" s="188">
        <f ca="1">'WIJAM NPC Before Balancing'!I221</f>
        <v>1705.1803730691602</v>
      </c>
      <c r="J221" s="188">
        <f ca="1">'WIJAM NPC Before Balancing'!J221</f>
        <v>1699.2689819152663</v>
      </c>
      <c r="K221" s="188">
        <f ca="1">'WIJAM NPC Before Balancing'!K221</f>
        <v>1640.7040574199409</v>
      </c>
      <c r="L221" s="188">
        <f ca="1">'WIJAM NPC Before Balancing'!L221</f>
        <v>1218.0913781218792</v>
      </c>
      <c r="M221" s="188">
        <f ca="1">'WIJAM NPC Before Balancing'!M221</f>
        <v>1176.0566715653138</v>
      </c>
      <c r="N221" s="188">
        <f ca="1">'WIJAM NPC Before Balancing'!N221</f>
        <v>1378.6799489809646</v>
      </c>
      <c r="O221" s="188">
        <f ca="1">'WIJAM NPC Before Balancing'!O221</f>
        <v>1427.0465252316906</v>
      </c>
      <c r="P221" s="188">
        <f ca="1">'WIJAM NPC Before Balancing'!P221</f>
        <v>2255.8041163719649</v>
      </c>
      <c r="Q221" s="188">
        <f ca="1">'WIJAM NPC Before Balancing'!Q221</f>
        <v>2983.868841657235</v>
      </c>
      <c r="R221" s="188">
        <f ca="1">'WIJAM NPC Before Balancing'!R221</f>
        <v>3974.7034736388887</v>
      </c>
      <c r="S221" s="186"/>
      <c r="T221" s="171"/>
    </row>
    <row r="222" spans="1:20" ht="12.75">
      <c r="A222" s="153"/>
      <c r="B222" s="153"/>
      <c r="C222" s="165" t="s">
        <v>95</v>
      </c>
      <c r="D222" s="32"/>
      <c r="E222" s="32"/>
      <c r="F222" s="187">
        <f t="shared" ca="1" si="45"/>
        <v>31452.945387206903</v>
      </c>
      <c r="G222" s="188">
        <f ca="1">'WIJAM NPC Before Balancing'!G222</f>
        <v>5167.8254010414821</v>
      </c>
      <c r="H222" s="188">
        <f ca="1">'WIJAM NPC Before Balancing'!H222</f>
        <v>3542.0673715823777</v>
      </c>
      <c r="I222" s="188">
        <f ca="1">'WIJAM NPC Before Balancing'!I222</f>
        <v>2335.0274842457115</v>
      </c>
      <c r="J222" s="188">
        <f ca="1">'WIJAM NPC Before Balancing'!J222</f>
        <v>2490.6868761673659</v>
      </c>
      <c r="K222" s="188">
        <f ca="1">'WIJAM NPC Before Balancing'!K222</f>
        <v>2343.1818130329802</v>
      </c>
      <c r="L222" s="188">
        <f ca="1">'WIJAM NPC Before Balancing'!L222</f>
        <v>1543.0726280750791</v>
      </c>
      <c r="M222" s="188">
        <f ca="1">'WIJAM NPC Before Balancing'!M222</f>
        <v>1246.0857089710667</v>
      </c>
      <c r="N222" s="188">
        <f ca="1">'WIJAM NPC Before Balancing'!N222</f>
        <v>1455.7415200354878</v>
      </c>
      <c r="O222" s="188">
        <f ca="1">'WIJAM NPC Before Balancing'!O222</f>
        <v>1478.4652385624977</v>
      </c>
      <c r="P222" s="188">
        <f ca="1">'WIJAM NPC Before Balancing'!P222</f>
        <v>1784.5340932987644</v>
      </c>
      <c r="Q222" s="188">
        <f ca="1">'WIJAM NPC Before Balancing'!Q222</f>
        <v>3087.5894736721607</v>
      </c>
      <c r="R222" s="188">
        <f ca="1">'WIJAM NPC Before Balancing'!R222</f>
        <v>4978.6677785219281</v>
      </c>
      <c r="S222" s="186"/>
      <c r="T222" s="171"/>
    </row>
    <row r="223" spans="1:20" ht="12.75">
      <c r="A223" s="153"/>
      <c r="B223" s="153"/>
      <c r="C223" s="165" t="s">
        <v>96</v>
      </c>
      <c r="D223" s="167"/>
      <c r="E223" s="167"/>
      <c r="F223" s="187">
        <f t="shared" ca="1" si="45"/>
        <v>13532.291966387627</v>
      </c>
      <c r="G223" s="188">
        <f ca="1">'WIJAM NPC Before Balancing'!G223</f>
        <v>991.24917812688091</v>
      </c>
      <c r="H223" s="188">
        <f ca="1">'WIJAM NPC Before Balancing'!H223</f>
        <v>1706.7280066668427</v>
      </c>
      <c r="I223" s="188">
        <f ca="1">'WIJAM NPC Before Balancing'!I223</f>
        <v>905.2561458385934</v>
      </c>
      <c r="J223" s="188">
        <f ca="1">'WIJAM NPC Before Balancing'!J223</f>
        <v>988.52636913896629</v>
      </c>
      <c r="K223" s="188">
        <f ca="1">'WIJAM NPC Before Balancing'!K223</f>
        <v>992.82815721726968</v>
      </c>
      <c r="L223" s="188">
        <f ca="1">'WIJAM NPC Before Balancing'!L223</f>
        <v>1060.2281816107252</v>
      </c>
      <c r="M223" s="188">
        <f ca="1">'WIJAM NPC Before Balancing'!M223</f>
        <v>634.99723174543669</v>
      </c>
      <c r="N223" s="188">
        <f ca="1">'WIJAM NPC Before Balancing'!N223</f>
        <v>875.56306565322905</v>
      </c>
      <c r="O223" s="188">
        <f ca="1">'WIJAM NPC Before Balancing'!O223</f>
        <v>823.80636614019818</v>
      </c>
      <c r="P223" s="188">
        <f ca="1">'WIJAM NPC Before Balancing'!P223</f>
        <v>1237.4748375719118</v>
      </c>
      <c r="Q223" s="188">
        <f ca="1">'WIJAM NPC Before Balancing'!Q223</f>
        <v>1280.3666148766165</v>
      </c>
      <c r="R223" s="188">
        <f ca="1">'WIJAM NPC Before Balancing'!R223</f>
        <v>2035.267811800956</v>
      </c>
      <c r="S223" s="186"/>
      <c r="T223" s="171"/>
    </row>
    <row r="224" spans="1:20" ht="12.75">
      <c r="A224" s="153"/>
      <c r="B224" s="153"/>
      <c r="C224" s="165"/>
      <c r="D224" s="167"/>
      <c r="E224" s="167"/>
      <c r="F224" s="215"/>
      <c r="G224" s="215"/>
      <c r="H224" s="215"/>
      <c r="I224" s="215"/>
      <c r="J224" s="215"/>
      <c r="K224" s="215"/>
      <c r="L224" s="215"/>
      <c r="M224" s="215"/>
      <c r="N224" s="215"/>
      <c r="O224" s="215"/>
      <c r="P224" s="215"/>
      <c r="Q224" s="215"/>
      <c r="R224" s="215"/>
      <c r="S224" s="186"/>
      <c r="T224" s="171"/>
    </row>
    <row r="225" spans="1:20" ht="12.75">
      <c r="A225" s="153"/>
      <c r="B225" s="153"/>
      <c r="C225" s="165" t="s">
        <v>97</v>
      </c>
      <c r="D225" s="153"/>
      <c r="E225" s="153"/>
      <c r="F225" s="187">
        <f t="shared" ref="F225" ca="1" si="46">SUM(G225:R225)</f>
        <v>280711.91501690331</v>
      </c>
      <c r="G225" s="188">
        <f ca="1">'WIJAM NPC Before Balancing'!G225</f>
        <v>25157.016119714219</v>
      </c>
      <c r="H225" s="188">
        <f ca="1">'WIJAM NPC Before Balancing'!H225</f>
        <v>22033.362802963002</v>
      </c>
      <c r="I225" s="188">
        <f ca="1">'WIJAM NPC Before Balancing'!I225</f>
        <v>22189.201001938196</v>
      </c>
      <c r="J225" s="188">
        <f ca="1">'WIJAM NPC Before Balancing'!J225</f>
        <v>24692.477751267361</v>
      </c>
      <c r="K225" s="188">
        <f ca="1">'WIJAM NPC Before Balancing'!K225</f>
        <v>24986.813267712008</v>
      </c>
      <c r="L225" s="188">
        <f ca="1">'WIJAM NPC Before Balancing'!L225</f>
        <v>22683.145753190351</v>
      </c>
      <c r="M225" s="188">
        <f ca="1">'WIJAM NPC Before Balancing'!M225</f>
        <v>19732.781894958061</v>
      </c>
      <c r="N225" s="188">
        <f ca="1">'WIJAM NPC Before Balancing'!N225</f>
        <v>21477.174072564096</v>
      </c>
      <c r="O225" s="188">
        <f ca="1">'WIJAM NPC Before Balancing'!O225</f>
        <v>20775.842855454383</v>
      </c>
      <c r="P225" s="188">
        <f ca="1">'WIJAM NPC Before Balancing'!P225</f>
        <v>22363.05781011589</v>
      </c>
      <c r="Q225" s="188">
        <f ca="1">'WIJAM NPC Before Balancing'!Q225</f>
        <v>26155.162913826523</v>
      </c>
      <c r="R225" s="188">
        <f ca="1">'WIJAM NPC Before Balancing'!R225</f>
        <v>28465.878773199249</v>
      </c>
      <c r="S225" s="186"/>
      <c r="T225" s="171"/>
    </row>
    <row r="226" spans="1:20" ht="12.75">
      <c r="A226" s="153"/>
      <c r="B226" s="153"/>
      <c r="C226" s="39"/>
      <c r="D226" s="167"/>
      <c r="E226" s="167"/>
      <c r="F226" s="187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6"/>
      <c r="T226" s="171"/>
    </row>
    <row r="227" spans="1:20" ht="12.75">
      <c r="A227" s="153"/>
      <c r="B227" s="162" t="s">
        <v>12</v>
      </c>
      <c r="C227" s="39"/>
      <c r="D227" s="167"/>
      <c r="E227" s="167"/>
      <c r="F227" s="187"/>
      <c r="G227" s="187"/>
      <c r="H227" s="187"/>
      <c r="I227" s="187"/>
      <c r="J227" s="187"/>
      <c r="K227" s="187"/>
      <c r="L227" s="187"/>
      <c r="M227" s="187"/>
      <c r="N227" s="187"/>
      <c r="O227" s="187"/>
      <c r="P227" s="187"/>
      <c r="Q227" s="187"/>
      <c r="R227" s="187"/>
      <c r="S227" s="186"/>
      <c r="T227" s="171"/>
    </row>
    <row r="228" spans="1:20" ht="12.75">
      <c r="A228" s="153"/>
      <c r="B228" s="153"/>
      <c r="C228" s="39" t="s">
        <v>13</v>
      </c>
      <c r="D228" s="167"/>
      <c r="E228" s="167"/>
      <c r="F228" s="187">
        <f ca="1">SUM(G228:R228)</f>
        <v>0</v>
      </c>
      <c r="G228" s="187">
        <f ca="1">'WIJAM NPC Before Balancing'!G228</f>
        <v>0</v>
      </c>
      <c r="H228" s="187">
        <f ca="1">'WIJAM NPC Before Balancing'!H228</f>
        <v>0</v>
      </c>
      <c r="I228" s="187">
        <f ca="1">'WIJAM NPC Before Balancing'!I228</f>
        <v>0</v>
      </c>
      <c r="J228" s="187">
        <f ca="1">'WIJAM NPC Before Balancing'!J228</f>
        <v>0</v>
      </c>
      <c r="K228" s="187">
        <f ca="1">'WIJAM NPC Before Balancing'!K228</f>
        <v>0</v>
      </c>
      <c r="L228" s="187">
        <f ca="1">'WIJAM NPC Before Balancing'!L228</f>
        <v>0</v>
      </c>
      <c r="M228" s="187">
        <f ca="1">'WIJAM NPC Before Balancing'!M228</f>
        <v>0</v>
      </c>
      <c r="N228" s="187">
        <f ca="1">'WIJAM NPC Before Balancing'!N228</f>
        <v>0</v>
      </c>
      <c r="O228" s="187">
        <f ca="1">'WIJAM NPC Before Balancing'!O228</f>
        <v>0</v>
      </c>
      <c r="P228" s="187">
        <f ca="1">'WIJAM NPC Before Balancing'!P228</f>
        <v>0</v>
      </c>
      <c r="Q228" s="187">
        <f ca="1">'WIJAM NPC Before Balancing'!Q228</f>
        <v>0</v>
      </c>
      <c r="R228" s="187">
        <f ca="1">'WIJAM NPC Before Balancing'!R228</f>
        <v>0</v>
      </c>
      <c r="S228" s="186"/>
      <c r="T228" s="171"/>
    </row>
    <row r="229" spans="1:20" ht="12.75">
      <c r="A229" s="153"/>
      <c r="B229" s="153"/>
      <c r="C229" s="39" t="s">
        <v>14</v>
      </c>
      <c r="D229" s="167"/>
      <c r="E229" s="167"/>
      <c r="F229" s="187">
        <f t="shared" ref="F229:F270" ca="1" si="47">SUM(G229:R229)</f>
        <v>0</v>
      </c>
      <c r="G229" s="187">
        <f ca="1">'WIJAM NPC Before Balancing'!G229</f>
        <v>0</v>
      </c>
      <c r="H229" s="187">
        <f ca="1">'WIJAM NPC Before Balancing'!H229</f>
        <v>0</v>
      </c>
      <c r="I229" s="187">
        <f ca="1">'WIJAM NPC Before Balancing'!I229</f>
        <v>0</v>
      </c>
      <c r="J229" s="187">
        <f ca="1">'WIJAM NPC Before Balancing'!J229</f>
        <v>0</v>
      </c>
      <c r="K229" s="187">
        <f ca="1">'WIJAM NPC Before Balancing'!K229</f>
        <v>0</v>
      </c>
      <c r="L229" s="187">
        <f ca="1">'WIJAM NPC Before Balancing'!L229</f>
        <v>0</v>
      </c>
      <c r="M229" s="187">
        <f ca="1">'WIJAM NPC Before Balancing'!M229</f>
        <v>0</v>
      </c>
      <c r="N229" s="187">
        <f ca="1">'WIJAM NPC Before Balancing'!N229</f>
        <v>0</v>
      </c>
      <c r="O229" s="187">
        <f ca="1">'WIJAM NPC Before Balancing'!O229</f>
        <v>0</v>
      </c>
      <c r="P229" s="187">
        <f ca="1">'WIJAM NPC Before Balancing'!P229</f>
        <v>0</v>
      </c>
      <c r="Q229" s="187">
        <f ca="1">'WIJAM NPC Before Balancing'!Q229</f>
        <v>0</v>
      </c>
      <c r="R229" s="187">
        <f ca="1">'WIJAM NPC Before Balancing'!R229</f>
        <v>0</v>
      </c>
      <c r="S229" s="186"/>
      <c r="T229" s="171"/>
    </row>
    <row r="230" spans="1:20" ht="12.75">
      <c r="A230" s="153"/>
      <c r="B230" s="153"/>
      <c r="C230" s="39" t="s">
        <v>15</v>
      </c>
      <c r="D230" s="167"/>
      <c r="E230" s="167"/>
      <c r="F230" s="187">
        <f t="shared" ca="1" si="47"/>
        <v>0</v>
      </c>
      <c r="G230" s="187">
        <f ca="1">'WIJAM NPC Before Balancing'!G230</f>
        <v>0</v>
      </c>
      <c r="H230" s="187">
        <f ca="1">'WIJAM NPC Before Balancing'!H230</f>
        <v>0</v>
      </c>
      <c r="I230" s="187">
        <f ca="1">'WIJAM NPC Before Balancing'!I230</f>
        <v>0</v>
      </c>
      <c r="J230" s="187">
        <f ca="1">'WIJAM NPC Before Balancing'!J230</f>
        <v>0</v>
      </c>
      <c r="K230" s="187">
        <f ca="1">'WIJAM NPC Before Balancing'!K230</f>
        <v>0</v>
      </c>
      <c r="L230" s="187">
        <f ca="1">'WIJAM NPC Before Balancing'!L230</f>
        <v>0</v>
      </c>
      <c r="M230" s="187">
        <f ca="1">'WIJAM NPC Before Balancing'!M230</f>
        <v>0</v>
      </c>
      <c r="N230" s="187">
        <f ca="1">'WIJAM NPC Before Balancing'!N230</f>
        <v>0</v>
      </c>
      <c r="O230" s="187">
        <f ca="1">'WIJAM NPC Before Balancing'!O230</f>
        <v>0</v>
      </c>
      <c r="P230" s="187">
        <f ca="1">'WIJAM NPC Before Balancing'!P230</f>
        <v>0</v>
      </c>
      <c r="Q230" s="187">
        <f ca="1">'WIJAM NPC Before Balancing'!Q230</f>
        <v>0</v>
      </c>
      <c r="R230" s="187">
        <f ca="1">'WIJAM NPC Before Balancing'!R230</f>
        <v>0</v>
      </c>
      <c r="S230" s="186"/>
      <c r="T230" s="171"/>
    </row>
    <row r="231" spans="1:20" ht="12.75">
      <c r="A231" s="153"/>
      <c r="B231" s="153"/>
      <c r="C231" s="39" t="s">
        <v>16</v>
      </c>
      <c r="D231" s="167"/>
      <c r="E231" s="167"/>
      <c r="F231" s="187">
        <f t="shared" ca="1" si="47"/>
        <v>0</v>
      </c>
      <c r="G231" s="187">
        <f ca="1">'WIJAM NPC Before Balancing'!G231</f>
        <v>0</v>
      </c>
      <c r="H231" s="187">
        <f ca="1">'WIJAM NPC Before Balancing'!H231</f>
        <v>0</v>
      </c>
      <c r="I231" s="187">
        <f ca="1">'WIJAM NPC Before Balancing'!I231</f>
        <v>0</v>
      </c>
      <c r="J231" s="187">
        <f ca="1">'WIJAM NPC Before Balancing'!J231</f>
        <v>0</v>
      </c>
      <c r="K231" s="187">
        <f ca="1">'WIJAM NPC Before Balancing'!K231</f>
        <v>0</v>
      </c>
      <c r="L231" s="187">
        <f ca="1">'WIJAM NPC Before Balancing'!L231</f>
        <v>0</v>
      </c>
      <c r="M231" s="187">
        <f ca="1">'WIJAM NPC Before Balancing'!M231</f>
        <v>0</v>
      </c>
      <c r="N231" s="187">
        <f ca="1">'WIJAM NPC Before Balancing'!N231</f>
        <v>0</v>
      </c>
      <c r="O231" s="187">
        <f ca="1">'WIJAM NPC Before Balancing'!O231</f>
        <v>0</v>
      </c>
      <c r="P231" s="187">
        <f ca="1">'WIJAM NPC Before Balancing'!P231</f>
        <v>0</v>
      </c>
      <c r="Q231" s="187">
        <f ca="1">'WIJAM NPC Before Balancing'!Q231</f>
        <v>0</v>
      </c>
      <c r="R231" s="187">
        <f ca="1">'WIJAM NPC Before Balancing'!R231</f>
        <v>0</v>
      </c>
      <c r="S231" s="186"/>
      <c r="T231" s="171"/>
    </row>
    <row r="232" spans="1:20" ht="12.75">
      <c r="A232" s="153"/>
      <c r="B232" s="153"/>
      <c r="C232" s="39" t="s">
        <v>17</v>
      </c>
      <c r="D232" s="167"/>
      <c r="E232" s="167"/>
      <c r="F232" s="187">
        <f t="shared" ca="1" si="47"/>
        <v>6131.4361000000008</v>
      </c>
      <c r="G232" s="187">
        <f ca="1">'WIJAM NPC Before Balancing'!G232</f>
        <v>0</v>
      </c>
      <c r="H232" s="187">
        <f ca="1">'WIJAM NPC Before Balancing'!H232</f>
        <v>0</v>
      </c>
      <c r="I232" s="187">
        <f ca="1">'WIJAM NPC Before Balancing'!I232</f>
        <v>0</v>
      </c>
      <c r="J232" s="187">
        <f ca="1">'WIJAM NPC Before Balancing'!J232</f>
        <v>488.93799999999999</v>
      </c>
      <c r="K232" s="187">
        <f ca="1">'WIJAM NPC Before Balancing'!K232</f>
        <v>1075.8941</v>
      </c>
      <c r="L232" s="187">
        <f ca="1">'WIJAM NPC Before Balancing'!L232</f>
        <v>1185.4340000000002</v>
      </c>
      <c r="M232" s="187">
        <f ca="1">'WIJAM NPC Before Balancing'!M232</f>
        <v>1670.9560000000001</v>
      </c>
      <c r="N232" s="187">
        <f ca="1">'WIJAM NPC Before Balancing'!N232</f>
        <v>1432.0039999999999</v>
      </c>
      <c r="O232" s="187">
        <f ca="1">'WIJAM NPC Before Balancing'!O232</f>
        <v>278.21000000000004</v>
      </c>
      <c r="P232" s="187">
        <f ca="1">'WIJAM NPC Before Balancing'!P232</f>
        <v>0</v>
      </c>
      <c r="Q232" s="187">
        <f ca="1">'WIJAM NPC Before Balancing'!Q232</f>
        <v>0</v>
      </c>
      <c r="R232" s="187">
        <f ca="1">'WIJAM NPC Before Balancing'!R232</f>
        <v>0</v>
      </c>
      <c r="S232" s="186"/>
      <c r="T232" s="171"/>
    </row>
    <row r="233" spans="1:20" ht="12.75">
      <c r="A233" s="153"/>
      <c r="B233" s="153"/>
      <c r="C233" s="39" t="s">
        <v>18</v>
      </c>
      <c r="D233" s="167"/>
      <c r="E233" s="167"/>
      <c r="F233" s="187">
        <f t="shared" ca="1" si="47"/>
        <v>0</v>
      </c>
      <c r="G233" s="187">
        <f ca="1">'WIJAM NPC Before Balancing'!G233</f>
        <v>0</v>
      </c>
      <c r="H233" s="187">
        <f ca="1">'WIJAM NPC Before Balancing'!H233</f>
        <v>0</v>
      </c>
      <c r="I233" s="187">
        <f ca="1">'WIJAM NPC Before Balancing'!I233</f>
        <v>0</v>
      </c>
      <c r="J233" s="187">
        <f ca="1">'WIJAM NPC Before Balancing'!J233</f>
        <v>0</v>
      </c>
      <c r="K233" s="187">
        <f ca="1">'WIJAM NPC Before Balancing'!K233</f>
        <v>0</v>
      </c>
      <c r="L233" s="187">
        <f ca="1">'WIJAM NPC Before Balancing'!L233</f>
        <v>0</v>
      </c>
      <c r="M233" s="187">
        <f ca="1">'WIJAM NPC Before Balancing'!M233</f>
        <v>0</v>
      </c>
      <c r="N233" s="187">
        <f ca="1">'WIJAM NPC Before Balancing'!N233</f>
        <v>0</v>
      </c>
      <c r="O233" s="187">
        <f ca="1">'WIJAM NPC Before Balancing'!O233</f>
        <v>0</v>
      </c>
      <c r="P233" s="187">
        <f ca="1">'WIJAM NPC Before Balancing'!P233</f>
        <v>0</v>
      </c>
      <c r="Q233" s="187">
        <f ca="1">'WIJAM NPC Before Balancing'!Q233</f>
        <v>0</v>
      </c>
      <c r="R233" s="187">
        <f ca="1">'WIJAM NPC Before Balancing'!R233</f>
        <v>0</v>
      </c>
      <c r="S233" s="186"/>
      <c r="T233" s="171"/>
    </row>
    <row r="234" spans="1:20" ht="12.75">
      <c r="A234" s="153"/>
      <c r="B234" s="153"/>
      <c r="C234" s="39" t="s">
        <v>98</v>
      </c>
      <c r="D234" s="165"/>
      <c r="E234" s="165"/>
      <c r="F234" s="187">
        <f t="shared" ca="1" si="47"/>
        <v>0</v>
      </c>
      <c r="G234" s="187">
        <f ca="1">'WIJAM NPC Before Balancing'!G234</f>
        <v>0</v>
      </c>
      <c r="H234" s="187">
        <f ca="1">'WIJAM NPC Before Balancing'!H234</f>
        <v>0</v>
      </c>
      <c r="I234" s="187">
        <f ca="1">'WIJAM NPC Before Balancing'!I234</f>
        <v>0</v>
      </c>
      <c r="J234" s="187">
        <f ca="1">'WIJAM NPC Before Balancing'!J234</f>
        <v>0</v>
      </c>
      <c r="K234" s="187">
        <f ca="1">'WIJAM NPC Before Balancing'!K234</f>
        <v>0</v>
      </c>
      <c r="L234" s="187">
        <f ca="1">'WIJAM NPC Before Balancing'!L234</f>
        <v>0</v>
      </c>
      <c r="M234" s="187">
        <f ca="1">'WIJAM NPC Before Balancing'!M234</f>
        <v>0</v>
      </c>
      <c r="N234" s="187">
        <f ca="1">'WIJAM NPC Before Balancing'!N234</f>
        <v>0</v>
      </c>
      <c r="O234" s="187">
        <f ca="1">'WIJAM NPC Before Balancing'!O234</f>
        <v>0</v>
      </c>
      <c r="P234" s="187">
        <f ca="1">'WIJAM NPC Before Balancing'!P234</f>
        <v>0</v>
      </c>
      <c r="Q234" s="187">
        <f ca="1">'WIJAM NPC Before Balancing'!Q234</f>
        <v>0</v>
      </c>
      <c r="R234" s="187">
        <f ca="1">'WIJAM NPC Before Balancing'!R234</f>
        <v>0</v>
      </c>
      <c r="S234" s="186"/>
      <c r="T234" s="171"/>
    </row>
    <row r="235" spans="1:20" ht="12.75">
      <c r="A235" s="153"/>
      <c r="B235" s="153"/>
      <c r="C235" s="39" t="s">
        <v>140</v>
      </c>
      <c r="D235" s="167"/>
      <c r="E235" s="167"/>
      <c r="F235" s="187">
        <f t="shared" ca="1" si="47"/>
        <v>0</v>
      </c>
      <c r="G235" s="187">
        <f ca="1">'WIJAM NPC Before Balancing'!G235</f>
        <v>0</v>
      </c>
      <c r="H235" s="187">
        <f ca="1">'WIJAM NPC Before Balancing'!H235</f>
        <v>0</v>
      </c>
      <c r="I235" s="187">
        <f ca="1">'WIJAM NPC Before Balancing'!I235</f>
        <v>0</v>
      </c>
      <c r="J235" s="187">
        <f ca="1">'WIJAM NPC Before Balancing'!J235</f>
        <v>0</v>
      </c>
      <c r="K235" s="187">
        <f ca="1">'WIJAM NPC Before Balancing'!K235</f>
        <v>0</v>
      </c>
      <c r="L235" s="187">
        <f ca="1">'WIJAM NPC Before Balancing'!L235</f>
        <v>0</v>
      </c>
      <c r="M235" s="187">
        <f ca="1">'WIJAM NPC Before Balancing'!M235</f>
        <v>0</v>
      </c>
      <c r="N235" s="187">
        <f ca="1">'WIJAM NPC Before Balancing'!N235</f>
        <v>0</v>
      </c>
      <c r="O235" s="187">
        <f ca="1">'WIJAM NPC Before Balancing'!O235</f>
        <v>0</v>
      </c>
      <c r="P235" s="187">
        <f ca="1">'WIJAM NPC Before Balancing'!P235</f>
        <v>0</v>
      </c>
      <c r="Q235" s="187">
        <f ca="1">'WIJAM NPC Before Balancing'!Q235</f>
        <v>0</v>
      </c>
      <c r="R235" s="187">
        <f ca="1">'WIJAM NPC Before Balancing'!R235</f>
        <v>0</v>
      </c>
      <c r="S235" s="186"/>
      <c r="T235" s="171"/>
    </row>
    <row r="236" spans="1:20" ht="12.75">
      <c r="A236" s="153"/>
      <c r="B236" s="153"/>
      <c r="C236" s="39" t="s">
        <v>99</v>
      </c>
      <c r="D236" s="167"/>
      <c r="E236" s="167"/>
      <c r="F236" s="187">
        <f t="shared" ca="1" si="47"/>
        <v>0</v>
      </c>
      <c r="G236" s="187">
        <f ca="1">'WIJAM NPC Before Balancing'!G236</f>
        <v>0</v>
      </c>
      <c r="H236" s="187">
        <f ca="1">'WIJAM NPC Before Balancing'!H236</f>
        <v>0</v>
      </c>
      <c r="I236" s="187">
        <f ca="1">'WIJAM NPC Before Balancing'!I236</f>
        <v>0</v>
      </c>
      <c r="J236" s="187">
        <f ca="1">'WIJAM NPC Before Balancing'!J236</f>
        <v>0</v>
      </c>
      <c r="K236" s="187">
        <f ca="1">'WIJAM NPC Before Balancing'!K236</f>
        <v>0</v>
      </c>
      <c r="L236" s="187">
        <f ca="1">'WIJAM NPC Before Balancing'!L236</f>
        <v>0</v>
      </c>
      <c r="M236" s="187">
        <f ca="1">'WIJAM NPC Before Balancing'!M236</f>
        <v>0</v>
      </c>
      <c r="N236" s="187">
        <f ca="1">'WIJAM NPC Before Balancing'!N236</f>
        <v>0</v>
      </c>
      <c r="O236" s="187">
        <f ca="1">'WIJAM NPC Before Balancing'!O236</f>
        <v>0</v>
      </c>
      <c r="P236" s="187">
        <f ca="1">'WIJAM NPC Before Balancing'!P236</f>
        <v>0</v>
      </c>
      <c r="Q236" s="187">
        <f ca="1">'WIJAM NPC Before Balancing'!Q236</f>
        <v>0</v>
      </c>
      <c r="R236" s="187">
        <f ca="1">'WIJAM NPC Before Balancing'!R236</f>
        <v>0</v>
      </c>
      <c r="S236" s="186"/>
      <c r="T236" s="171"/>
    </row>
    <row r="237" spans="1:20" ht="12.75">
      <c r="A237" s="250"/>
      <c r="B237" s="250"/>
      <c r="C237" s="39" t="s">
        <v>129</v>
      </c>
      <c r="D237" s="251"/>
      <c r="E237" s="251"/>
      <c r="F237" s="187">
        <f t="shared" ca="1" si="47"/>
        <v>0</v>
      </c>
      <c r="G237" s="187">
        <f ca="1">'WIJAM NPC Before Balancing'!G237</f>
        <v>0</v>
      </c>
      <c r="H237" s="187">
        <f ca="1">'WIJAM NPC Before Balancing'!H237</f>
        <v>0</v>
      </c>
      <c r="I237" s="187">
        <f ca="1">'WIJAM NPC Before Balancing'!I237</f>
        <v>0</v>
      </c>
      <c r="J237" s="187">
        <f ca="1">'WIJAM NPC Before Balancing'!J237</f>
        <v>0</v>
      </c>
      <c r="K237" s="187">
        <f ca="1">'WIJAM NPC Before Balancing'!K237</f>
        <v>0</v>
      </c>
      <c r="L237" s="187">
        <f ca="1">'WIJAM NPC Before Balancing'!L237</f>
        <v>0</v>
      </c>
      <c r="M237" s="187">
        <f ca="1">'WIJAM NPC Before Balancing'!M237</f>
        <v>0</v>
      </c>
      <c r="N237" s="187">
        <f ca="1">'WIJAM NPC Before Balancing'!N237</f>
        <v>0</v>
      </c>
      <c r="O237" s="187">
        <f ca="1">'WIJAM NPC Before Balancing'!O237</f>
        <v>0</v>
      </c>
      <c r="P237" s="187">
        <f ca="1">'WIJAM NPC Before Balancing'!P237</f>
        <v>0</v>
      </c>
      <c r="Q237" s="187">
        <f ca="1">'WIJAM NPC Before Balancing'!Q237</f>
        <v>0</v>
      </c>
      <c r="R237" s="187">
        <f ca="1">'WIJAM NPC Before Balancing'!R237</f>
        <v>0</v>
      </c>
      <c r="S237" s="186"/>
      <c r="T237" s="171"/>
    </row>
    <row r="238" spans="1:20" ht="12.75">
      <c r="A238" s="250"/>
      <c r="B238" s="250"/>
      <c r="C238" s="39" t="s">
        <v>130</v>
      </c>
      <c r="D238" s="251"/>
      <c r="E238" s="251"/>
      <c r="F238" s="187">
        <f t="shared" ca="1" si="47"/>
        <v>0</v>
      </c>
      <c r="G238" s="187">
        <f ca="1">'WIJAM NPC Before Balancing'!G238</f>
        <v>0</v>
      </c>
      <c r="H238" s="187">
        <f ca="1">'WIJAM NPC Before Balancing'!H238</f>
        <v>0</v>
      </c>
      <c r="I238" s="187">
        <f ca="1">'WIJAM NPC Before Balancing'!I238</f>
        <v>0</v>
      </c>
      <c r="J238" s="187">
        <f ca="1">'WIJAM NPC Before Balancing'!J238</f>
        <v>0</v>
      </c>
      <c r="K238" s="187">
        <f ca="1">'WIJAM NPC Before Balancing'!K238</f>
        <v>0</v>
      </c>
      <c r="L238" s="187">
        <f ca="1">'WIJAM NPC Before Balancing'!L238</f>
        <v>0</v>
      </c>
      <c r="M238" s="187">
        <f ca="1">'WIJAM NPC Before Balancing'!M238</f>
        <v>0</v>
      </c>
      <c r="N238" s="187">
        <f ca="1">'WIJAM NPC Before Balancing'!N238</f>
        <v>0</v>
      </c>
      <c r="O238" s="187">
        <f ca="1">'WIJAM NPC Before Balancing'!O238</f>
        <v>0</v>
      </c>
      <c r="P238" s="187">
        <f ca="1">'WIJAM NPC Before Balancing'!P238</f>
        <v>0</v>
      </c>
      <c r="Q238" s="187">
        <f ca="1">'WIJAM NPC Before Balancing'!Q238</f>
        <v>0</v>
      </c>
      <c r="R238" s="187">
        <f ca="1">'WIJAM NPC Before Balancing'!R238</f>
        <v>0</v>
      </c>
      <c r="S238" s="186"/>
      <c r="T238" s="171"/>
    </row>
    <row r="239" spans="1:20" ht="12.75">
      <c r="A239" s="250"/>
      <c r="B239" s="250"/>
      <c r="C239" s="39" t="s">
        <v>131</v>
      </c>
      <c r="D239" s="251"/>
      <c r="E239" s="251"/>
      <c r="F239" s="187">
        <f t="shared" ca="1" si="47"/>
        <v>0</v>
      </c>
      <c r="G239" s="187">
        <f ca="1">'WIJAM NPC Before Balancing'!G239</f>
        <v>0</v>
      </c>
      <c r="H239" s="187">
        <f ca="1">'WIJAM NPC Before Balancing'!H239</f>
        <v>0</v>
      </c>
      <c r="I239" s="187">
        <f ca="1">'WIJAM NPC Before Balancing'!I239</f>
        <v>0</v>
      </c>
      <c r="J239" s="187">
        <f ca="1">'WIJAM NPC Before Balancing'!J239</f>
        <v>0</v>
      </c>
      <c r="K239" s="187">
        <f ca="1">'WIJAM NPC Before Balancing'!K239</f>
        <v>0</v>
      </c>
      <c r="L239" s="187">
        <f ca="1">'WIJAM NPC Before Balancing'!L239</f>
        <v>0</v>
      </c>
      <c r="M239" s="187">
        <f ca="1">'WIJAM NPC Before Balancing'!M239</f>
        <v>0</v>
      </c>
      <c r="N239" s="187">
        <f ca="1">'WIJAM NPC Before Balancing'!N239</f>
        <v>0</v>
      </c>
      <c r="O239" s="187">
        <f ca="1">'WIJAM NPC Before Balancing'!O239</f>
        <v>0</v>
      </c>
      <c r="P239" s="187">
        <f ca="1">'WIJAM NPC Before Balancing'!P239</f>
        <v>0</v>
      </c>
      <c r="Q239" s="187">
        <f ca="1">'WIJAM NPC Before Balancing'!Q239</f>
        <v>0</v>
      </c>
      <c r="R239" s="187">
        <f ca="1">'WIJAM NPC Before Balancing'!R239</f>
        <v>0</v>
      </c>
      <c r="S239" s="186"/>
      <c r="T239" s="171"/>
    </row>
    <row r="240" spans="1:20" ht="12.75">
      <c r="A240" s="153"/>
      <c r="B240" s="153"/>
      <c r="C240" s="39" t="s">
        <v>132</v>
      </c>
      <c r="D240" s="167"/>
      <c r="E240" s="167"/>
      <c r="F240" s="187">
        <f t="shared" ca="1" si="47"/>
        <v>0</v>
      </c>
      <c r="G240" s="187">
        <f ca="1">'WIJAM NPC Before Balancing'!G240</f>
        <v>0</v>
      </c>
      <c r="H240" s="187">
        <f ca="1">'WIJAM NPC Before Balancing'!H240</f>
        <v>0</v>
      </c>
      <c r="I240" s="187">
        <f ca="1">'WIJAM NPC Before Balancing'!I240</f>
        <v>0</v>
      </c>
      <c r="J240" s="187">
        <f ca="1">'WIJAM NPC Before Balancing'!J240</f>
        <v>0</v>
      </c>
      <c r="K240" s="187">
        <f ca="1">'WIJAM NPC Before Balancing'!K240</f>
        <v>0</v>
      </c>
      <c r="L240" s="187">
        <f ca="1">'WIJAM NPC Before Balancing'!L240</f>
        <v>0</v>
      </c>
      <c r="M240" s="187">
        <f ca="1">'WIJAM NPC Before Balancing'!M240</f>
        <v>0</v>
      </c>
      <c r="N240" s="187">
        <f ca="1">'WIJAM NPC Before Balancing'!N240</f>
        <v>0</v>
      </c>
      <c r="O240" s="187">
        <f ca="1">'WIJAM NPC Before Balancing'!O240</f>
        <v>0</v>
      </c>
      <c r="P240" s="187">
        <f ca="1">'WIJAM NPC Before Balancing'!P240</f>
        <v>0</v>
      </c>
      <c r="Q240" s="187">
        <f ca="1">'WIJAM NPC Before Balancing'!Q240</f>
        <v>0</v>
      </c>
      <c r="R240" s="187">
        <f ca="1">'WIJAM NPC Before Balancing'!R240</f>
        <v>0</v>
      </c>
      <c r="S240" s="186"/>
      <c r="T240" s="171"/>
    </row>
    <row r="241" spans="1:20" ht="12.75">
      <c r="A241" s="153"/>
      <c r="B241" s="153"/>
      <c r="C241" s="39" t="s">
        <v>19</v>
      </c>
      <c r="D241" s="167"/>
      <c r="E241" s="167"/>
      <c r="F241" s="187">
        <f t="shared" ca="1" si="47"/>
        <v>0</v>
      </c>
      <c r="G241" s="187">
        <f ca="1">'WIJAM NPC Before Balancing'!G241</f>
        <v>0</v>
      </c>
      <c r="H241" s="187">
        <f ca="1">'WIJAM NPC Before Balancing'!H241</f>
        <v>0</v>
      </c>
      <c r="I241" s="187">
        <f ca="1">'WIJAM NPC Before Balancing'!I241</f>
        <v>0</v>
      </c>
      <c r="J241" s="187">
        <f ca="1">'WIJAM NPC Before Balancing'!J241</f>
        <v>0</v>
      </c>
      <c r="K241" s="187">
        <f ca="1">'WIJAM NPC Before Balancing'!K241</f>
        <v>0</v>
      </c>
      <c r="L241" s="187">
        <f ca="1">'WIJAM NPC Before Balancing'!L241</f>
        <v>0</v>
      </c>
      <c r="M241" s="187">
        <f ca="1">'WIJAM NPC Before Balancing'!M241</f>
        <v>0</v>
      </c>
      <c r="N241" s="187">
        <f ca="1">'WIJAM NPC Before Balancing'!N241</f>
        <v>0</v>
      </c>
      <c r="O241" s="187">
        <f ca="1">'WIJAM NPC Before Balancing'!O241</f>
        <v>0</v>
      </c>
      <c r="P241" s="187">
        <f ca="1">'WIJAM NPC Before Balancing'!P241</f>
        <v>0</v>
      </c>
      <c r="Q241" s="187">
        <f ca="1">'WIJAM NPC Before Balancing'!Q241</f>
        <v>0</v>
      </c>
      <c r="R241" s="187">
        <f ca="1">'WIJAM NPC Before Balancing'!R241</f>
        <v>0</v>
      </c>
      <c r="S241" s="186"/>
      <c r="T241" s="171"/>
    </row>
    <row r="242" spans="1:20" ht="12.75">
      <c r="A242" s="153"/>
      <c r="B242" s="153"/>
      <c r="C242" s="39" t="s">
        <v>100</v>
      </c>
      <c r="D242" s="167"/>
      <c r="E242" s="167"/>
      <c r="F242" s="187">
        <f t="shared" ca="1" si="47"/>
        <v>0</v>
      </c>
      <c r="G242" s="187">
        <f ca="1">'WIJAM NPC Before Balancing'!G242</f>
        <v>0</v>
      </c>
      <c r="H242" s="187">
        <f ca="1">'WIJAM NPC Before Balancing'!H242</f>
        <v>0</v>
      </c>
      <c r="I242" s="187">
        <f ca="1">'WIJAM NPC Before Balancing'!I242</f>
        <v>0</v>
      </c>
      <c r="J242" s="187">
        <f ca="1">'WIJAM NPC Before Balancing'!J242</f>
        <v>0</v>
      </c>
      <c r="K242" s="187">
        <f ca="1">'WIJAM NPC Before Balancing'!K242</f>
        <v>0</v>
      </c>
      <c r="L242" s="187">
        <f ca="1">'WIJAM NPC Before Balancing'!L242</f>
        <v>0</v>
      </c>
      <c r="M242" s="187">
        <f ca="1">'WIJAM NPC Before Balancing'!M242</f>
        <v>0</v>
      </c>
      <c r="N242" s="187">
        <f ca="1">'WIJAM NPC Before Balancing'!N242</f>
        <v>0</v>
      </c>
      <c r="O242" s="187">
        <f ca="1">'WIJAM NPC Before Balancing'!O242</f>
        <v>0</v>
      </c>
      <c r="P242" s="187">
        <f ca="1">'WIJAM NPC Before Balancing'!P242</f>
        <v>0</v>
      </c>
      <c r="Q242" s="187">
        <f ca="1">'WIJAM NPC Before Balancing'!Q242</f>
        <v>0</v>
      </c>
      <c r="R242" s="187">
        <f ca="1">'WIJAM NPC Before Balancing'!R242</f>
        <v>0</v>
      </c>
      <c r="S242" s="186"/>
      <c r="T242" s="171"/>
    </row>
    <row r="243" spans="1:20" ht="12.75">
      <c r="A243" s="153"/>
      <c r="B243" s="153"/>
      <c r="C243" s="39" t="s">
        <v>134</v>
      </c>
      <c r="D243" s="167"/>
      <c r="E243" s="167"/>
      <c r="F243" s="187">
        <f t="shared" ca="1" si="47"/>
        <v>0</v>
      </c>
      <c r="G243" s="187">
        <f ca="1">'WIJAM NPC Before Balancing'!G243</f>
        <v>0</v>
      </c>
      <c r="H243" s="187">
        <f ca="1">'WIJAM NPC Before Balancing'!H243</f>
        <v>0</v>
      </c>
      <c r="I243" s="187">
        <f ca="1">'WIJAM NPC Before Balancing'!I243</f>
        <v>0</v>
      </c>
      <c r="J243" s="187">
        <f ca="1">'WIJAM NPC Before Balancing'!J243</f>
        <v>0</v>
      </c>
      <c r="K243" s="187">
        <f ca="1">'WIJAM NPC Before Balancing'!K243</f>
        <v>0</v>
      </c>
      <c r="L243" s="187">
        <f ca="1">'WIJAM NPC Before Balancing'!L243</f>
        <v>0</v>
      </c>
      <c r="M243" s="187">
        <f ca="1">'WIJAM NPC Before Balancing'!M243</f>
        <v>0</v>
      </c>
      <c r="N243" s="187">
        <f ca="1">'WIJAM NPC Before Balancing'!N243</f>
        <v>0</v>
      </c>
      <c r="O243" s="187">
        <f ca="1">'WIJAM NPC Before Balancing'!O243</f>
        <v>0</v>
      </c>
      <c r="P243" s="187">
        <f ca="1">'WIJAM NPC Before Balancing'!P243</f>
        <v>0</v>
      </c>
      <c r="Q243" s="187">
        <f ca="1">'WIJAM NPC Before Balancing'!Q243</f>
        <v>0</v>
      </c>
      <c r="R243" s="187">
        <f ca="1">'WIJAM NPC Before Balancing'!R243</f>
        <v>0</v>
      </c>
      <c r="S243" s="186"/>
      <c r="T243" s="171"/>
    </row>
    <row r="244" spans="1:20" ht="12.75">
      <c r="A244" s="153"/>
      <c r="B244" s="153"/>
      <c r="C244" s="39" t="s">
        <v>135</v>
      </c>
      <c r="D244" s="167"/>
      <c r="E244" s="167"/>
      <c r="F244" s="187">
        <f t="shared" ca="1" si="47"/>
        <v>0</v>
      </c>
      <c r="G244" s="187">
        <f ca="1">'WIJAM NPC Before Balancing'!G244</f>
        <v>0</v>
      </c>
      <c r="H244" s="187">
        <f ca="1">'WIJAM NPC Before Balancing'!H244</f>
        <v>0</v>
      </c>
      <c r="I244" s="187">
        <f ca="1">'WIJAM NPC Before Balancing'!I244</f>
        <v>0</v>
      </c>
      <c r="J244" s="187">
        <f ca="1">'WIJAM NPC Before Balancing'!J244</f>
        <v>0</v>
      </c>
      <c r="K244" s="187">
        <f ca="1">'WIJAM NPC Before Balancing'!K244</f>
        <v>0</v>
      </c>
      <c r="L244" s="187">
        <f ca="1">'WIJAM NPC Before Balancing'!L244</f>
        <v>0</v>
      </c>
      <c r="M244" s="187">
        <f ca="1">'WIJAM NPC Before Balancing'!M244</f>
        <v>0</v>
      </c>
      <c r="N244" s="187">
        <f ca="1">'WIJAM NPC Before Balancing'!N244</f>
        <v>0</v>
      </c>
      <c r="O244" s="187">
        <f ca="1">'WIJAM NPC Before Balancing'!O244</f>
        <v>0</v>
      </c>
      <c r="P244" s="187">
        <f ca="1">'WIJAM NPC Before Balancing'!P244</f>
        <v>0</v>
      </c>
      <c r="Q244" s="187">
        <f ca="1">'WIJAM NPC Before Balancing'!Q244</f>
        <v>0</v>
      </c>
      <c r="R244" s="187">
        <f ca="1">'WIJAM NPC Before Balancing'!R244</f>
        <v>0</v>
      </c>
      <c r="S244" s="186"/>
      <c r="T244" s="171"/>
    </row>
    <row r="245" spans="1:20" ht="12.75">
      <c r="A245" s="153"/>
      <c r="B245" s="153"/>
      <c r="C245" s="39" t="s">
        <v>128</v>
      </c>
      <c r="D245" s="165"/>
      <c r="E245" s="165"/>
      <c r="F245" s="187">
        <f t="shared" ca="1" si="47"/>
        <v>0</v>
      </c>
      <c r="G245" s="187">
        <f ca="1">'WIJAM NPC Before Balancing'!G245</f>
        <v>0</v>
      </c>
      <c r="H245" s="187">
        <f ca="1">'WIJAM NPC Before Balancing'!H245</f>
        <v>0</v>
      </c>
      <c r="I245" s="187">
        <f ca="1">'WIJAM NPC Before Balancing'!I245</f>
        <v>0</v>
      </c>
      <c r="J245" s="187">
        <f ca="1">'WIJAM NPC Before Balancing'!J245</f>
        <v>0</v>
      </c>
      <c r="K245" s="187">
        <f ca="1">'WIJAM NPC Before Balancing'!K245</f>
        <v>0</v>
      </c>
      <c r="L245" s="187">
        <f ca="1">'WIJAM NPC Before Balancing'!L245</f>
        <v>0</v>
      </c>
      <c r="M245" s="187">
        <f ca="1">'WIJAM NPC Before Balancing'!M245</f>
        <v>0</v>
      </c>
      <c r="N245" s="187">
        <f ca="1">'WIJAM NPC Before Balancing'!N245</f>
        <v>0</v>
      </c>
      <c r="O245" s="187">
        <f ca="1">'WIJAM NPC Before Balancing'!O245</f>
        <v>0</v>
      </c>
      <c r="P245" s="187">
        <f ca="1">'WIJAM NPC Before Balancing'!P245</f>
        <v>0</v>
      </c>
      <c r="Q245" s="187">
        <f ca="1">'WIJAM NPC Before Balancing'!Q245</f>
        <v>0</v>
      </c>
      <c r="R245" s="187">
        <f ca="1">'WIJAM NPC Before Balancing'!R245</f>
        <v>0</v>
      </c>
      <c r="S245" s="186"/>
      <c r="T245" s="171"/>
    </row>
    <row r="246" spans="1:20" ht="12.75">
      <c r="A246" s="153"/>
      <c r="B246" s="153"/>
      <c r="C246" s="39" t="s">
        <v>125</v>
      </c>
      <c r="D246" s="165"/>
      <c r="E246" s="165"/>
      <c r="F246" s="187">
        <f t="shared" ca="1" si="47"/>
        <v>0</v>
      </c>
      <c r="G246" s="187">
        <f ca="1">'WIJAM NPC Before Balancing'!G246</f>
        <v>0</v>
      </c>
      <c r="H246" s="187">
        <f ca="1">'WIJAM NPC Before Balancing'!H246</f>
        <v>0</v>
      </c>
      <c r="I246" s="187">
        <f ca="1">'WIJAM NPC Before Balancing'!I246</f>
        <v>0</v>
      </c>
      <c r="J246" s="187">
        <f ca="1">'WIJAM NPC Before Balancing'!J246</f>
        <v>0</v>
      </c>
      <c r="K246" s="187">
        <f ca="1">'WIJAM NPC Before Balancing'!K246</f>
        <v>0</v>
      </c>
      <c r="L246" s="187">
        <f ca="1">'WIJAM NPC Before Balancing'!L246</f>
        <v>0</v>
      </c>
      <c r="M246" s="187">
        <f ca="1">'WIJAM NPC Before Balancing'!M246</f>
        <v>0</v>
      </c>
      <c r="N246" s="187">
        <f ca="1">'WIJAM NPC Before Balancing'!N246</f>
        <v>0</v>
      </c>
      <c r="O246" s="187">
        <f ca="1">'WIJAM NPC Before Balancing'!O246</f>
        <v>0</v>
      </c>
      <c r="P246" s="187">
        <f ca="1">'WIJAM NPC Before Balancing'!P246</f>
        <v>0</v>
      </c>
      <c r="Q246" s="187">
        <f ca="1">'WIJAM NPC Before Balancing'!Q246</f>
        <v>0</v>
      </c>
      <c r="R246" s="187">
        <f ca="1">'WIJAM NPC Before Balancing'!R246</f>
        <v>0</v>
      </c>
      <c r="S246" s="186"/>
      <c r="T246" s="171"/>
    </row>
    <row r="247" spans="1:20" ht="12.75">
      <c r="A247" s="153"/>
      <c r="B247" s="153"/>
      <c r="C247" s="39" t="s">
        <v>20</v>
      </c>
      <c r="D247" s="165"/>
      <c r="E247" s="165"/>
      <c r="F247" s="187">
        <f t="shared" ca="1" si="47"/>
        <v>0</v>
      </c>
      <c r="G247" s="187">
        <f ca="1">'WIJAM NPC Before Balancing'!G247</f>
        <v>0</v>
      </c>
      <c r="H247" s="187">
        <f ca="1">'WIJAM NPC Before Balancing'!H247</f>
        <v>0</v>
      </c>
      <c r="I247" s="187">
        <f ca="1">'WIJAM NPC Before Balancing'!I247</f>
        <v>0</v>
      </c>
      <c r="J247" s="187">
        <f ca="1">'WIJAM NPC Before Balancing'!J247</f>
        <v>0</v>
      </c>
      <c r="K247" s="187">
        <f ca="1">'WIJAM NPC Before Balancing'!K247</f>
        <v>0</v>
      </c>
      <c r="L247" s="187">
        <f ca="1">'WIJAM NPC Before Balancing'!L247</f>
        <v>0</v>
      </c>
      <c r="M247" s="187">
        <f ca="1">'WIJAM NPC Before Balancing'!M247</f>
        <v>0</v>
      </c>
      <c r="N247" s="187">
        <f ca="1">'WIJAM NPC Before Balancing'!N247</f>
        <v>0</v>
      </c>
      <c r="O247" s="187">
        <f ca="1">'WIJAM NPC Before Balancing'!O247</f>
        <v>0</v>
      </c>
      <c r="P247" s="187">
        <f ca="1">'WIJAM NPC Before Balancing'!P247</f>
        <v>0</v>
      </c>
      <c r="Q247" s="187">
        <f ca="1">'WIJAM NPC Before Balancing'!Q247</f>
        <v>0</v>
      </c>
      <c r="R247" s="187">
        <f ca="1">'WIJAM NPC Before Balancing'!R247</f>
        <v>0</v>
      </c>
      <c r="S247" s="186"/>
      <c r="T247" s="171"/>
    </row>
    <row r="248" spans="1:20" ht="12.75">
      <c r="A248" s="153"/>
      <c r="B248" s="153"/>
      <c r="C248" s="39" t="s">
        <v>21</v>
      </c>
      <c r="D248" s="165"/>
      <c r="E248" s="165"/>
      <c r="F248" s="187">
        <f t="shared" ca="1" si="47"/>
        <v>0</v>
      </c>
      <c r="G248" s="187">
        <f ca="1">'WIJAM NPC Before Balancing'!G248</f>
        <v>0</v>
      </c>
      <c r="H248" s="187">
        <f ca="1">'WIJAM NPC Before Balancing'!H248</f>
        <v>0</v>
      </c>
      <c r="I248" s="187">
        <f ca="1">'WIJAM NPC Before Balancing'!I248</f>
        <v>0</v>
      </c>
      <c r="J248" s="187">
        <f ca="1">'WIJAM NPC Before Balancing'!J248</f>
        <v>0</v>
      </c>
      <c r="K248" s="187">
        <f ca="1">'WIJAM NPC Before Balancing'!K248</f>
        <v>0</v>
      </c>
      <c r="L248" s="187">
        <f ca="1">'WIJAM NPC Before Balancing'!L248</f>
        <v>0</v>
      </c>
      <c r="M248" s="187">
        <f ca="1">'WIJAM NPC Before Balancing'!M248</f>
        <v>0</v>
      </c>
      <c r="N248" s="187">
        <f ca="1">'WIJAM NPC Before Balancing'!N248</f>
        <v>0</v>
      </c>
      <c r="O248" s="187">
        <f ca="1">'WIJAM NPC Before Balancing'!O248</f>
        <v>0</v>
      </c>
      <c r="P248" s="187">
        <f ca="1">'WIJAM NPC Before Balancing'!P248</f>
        <v>0</v>
      </c>
      <c r="Q248" s="187">
        <f ca="1">'WIJAM NPC Before Balancing'!Q248</f>
        <v>0</v>
      </c>
      <c r="R248" s="187">
        <f ca="1">'WIJAM NPC Before Balancing'!R248</f>
        <v>0</v>
      </c>
      <c r="S248" s="186"/>
      <c r="T248" s="171"/>
    </row>
    <row r="249" spans="1:20" ht="12.75">
      <c r="A249" s="153"/>
      <c r="B249" s="153"/>
      <c r="C249" s="39" t="s">
        <v>101</v>
      </c>
      <c r="D249" s="165"/>
      <c r="E249" s="165"/>
      <c r="F249" s="187">
        <f t="shared" ca="1" si="47"/>
        <v>0</v>
      </c>
      <c r="G249" s="187">
        <f ca="1">'WIJAM NPC Before Balancing'!G249</f>
        <v>0</v>
      </c>
      <c r="H249" s="187">
        <f ca="1">'WIJAM NPC Before Balancing'!H249</f>
        <v>0</v>
      </c>
      <c r="I249" s="187">
        <f ca="1">'WIJAM NPC Before Balancing'!I249</f>
        <v>0</v>
      </c>
      <c r="J249" s="187">
        <f ca="1">'WIJAM NPC Before Balancing'!J249</f>
        <v>0</v>
      </c>
      <c r="K249" s="187">
        <f ca="1">'WIJAM NPC Before Balancing'!K249</f>
        <v>0</v>
      </c>
      <c r="L249" s="187">
        <f ca="1">'WIJAM NPC Before Balancing'!L249</f>
        <v>0</v>
      </c>
      <c r="M249" s="187">
        <f ca="1">'WIJAM NPC Before Balancing'!M249</f>
        <v>0</v>
      </c>
      <c r="N249" s="187">
        <f ca="1">'WIJAM NPC Before Balancing'!N249</f>
        <v>0</v>
      </c>
      <c r="O249" s="187">
        <f ca="1">'WIJAM NPC Before Balancing'!O249</f>
        <v>0</v>
      </c>
      <c r="P249" s="187">
        <f ca="1">'WIJAM NPC Before Balancing'!P249</f>
        <v>0</v>
      </c>
      <c r="Q249" s="187">
        <f ca="1">'WIJAM NPC Before Balancing'!Q249</f>
        <v>0</v>
      </c>
      <c r="R249" s="187">
        <f ca="1">'WIJAM NPC Before Balancing'!R249</f>
        <v>0</v>
      </c>
      <c r="S249" s="186"/>
      <c r="T249" s="171"/>
    </row>
    <row r="250" spans="1:20" ht="12.75">
      <c r="A250" s="153"/>
      <c r="B250" s="153"/>
      <c r="C250" s="39" t="s">
        <v>22</v>
      </c>
      <c r="D250" s="167"/>
      <c r="E250" s="167"/>
      <c r="F250" s="187">
        <f t="shared" ca="1" si="47"/>
        <v>0</v>
      </c>
      <c r="G250" s="187">
        <f ca="1">'WIJAM NPC Before Balancing'!G250</f>
        <v>0</v>
      </c>
      <c r="H250" s="187">
        <f ca="1">'WIJAM NPC Before Balancing'!H250</f>
        <v>0</v>
      </c>
      <c r="I250" s="187">
        <f ca="1">'WIJAM NPC Before Balancing'!I250</f>
        <v>0</v>
      </c>
      <c r="J250" s="187">
        <f ca="1">'WIJAM NPC Before Balancing'!J250</f>
        <v>0</v>
      </c>
      <c r="K250" s="187">
        <f ca="1">'WIJAM NPC Before Balancing'!K250</f>
        <v>0</v>
      </c>
      <c r="L250" s="187">
        <f ca="1">'WIJAM NPC Before Balancing'!L250</f>
        <v>0</v>
      </c>
      <c r="M250" s="187">
        <f ca="1">'WIJAM NPC Before Balancing'!M250</f>
        <v>0</v>
      </c>
      <c r="N250" s="187">
        <f ca="1">'WIJAM NPC Before Balancing'!N250</f>
        <v>0</v>
      </c>
      <c r="O250" s="187">
        <f ca="1">'WIJAM NPC Before Balancing'!O250</f>
        <v>0</v>
      </c>
      <c r="P250" s="187">
        <f ca="1">'WIJAM NPC Before Balancing'!P250</f>
        <v>0</v>
      </c>
      <c r="Q250" s="187">
        <f ca="1">'WIJAM NPC Before Balancing'!Q250</f>
        <v>0</v>
      </c>
      <c r="R250" s="187">
        <f ca="1">'WIJAM NPC Before Balancing'!R250</f>
        <v>0</v>
      </c>
      <c r="S250" s="186"/>
      <c r="T250" s="171"/>
    </row>
    <row r="251" spans="1:20" ht="12.75">
      <c r="A251" s="153"/>
      <c r="B251" s="153"/>
      <c r="C251" s="39" t="s">
        <v>173</v>
      </c>
      <c r="D251" s="167"/>
      <c r="E251" s="167"/>
      <c r="F251" s="187">
        <f t="shared" ca="1" si="47"/>
        <v>0</v>
      </c>
      <c r="G251" s="187">
        <f ca="1">'WIJAM NPC Before Balancing'!G251</f>
        <v>0</v>
      </c>
      <c r="H251" s="187">
        <f ca="1">'WIJAM NPC Before Balancing'!H251</f>
        <v>0</v>
      </c>
      <c r="I251" s="187">
        <f ca="1">'WIJAM NPC Before Balancing'!I251</f>
        <v>0</v>
      </c>
      <c r="J251" s="187">
        <f ca="1">'WIJAM NPC Before Balancing'!J251</f>
        <v>0</v>
      </c>
      <c r="K251" s="187">
        <f ca="1">'WIJAM NPC Before Balancing'!K251</f>
        <v>0</v>
      </c>
      <c r="L251" s="187">
        <f ca="1">'WIJAM NPC Before Balancing'!L251</f>
        <v>0</v>
      </c>
      <c r="M251" s="187">
        <f ca="1">'WIJAM NPC Before Balancing'!M251</f>
        <v>0</v>
      </c>
      <c r="N251" s="187">
        <f ca="1">'WIJAM NPC Before Balancing'!N251</f>
        <v>0</v>
      </c>
      <c r="O251" s="187">
        <f ca="1">'WIJAM NPC Before Balancing'!O251</f>
        <v>0</v>
      </c>
      <c r="P251" s="187">
        <f ca="1">'WIJAM NPC Before Balancing'!P251</f>
        <v>0</v>
      </c>
      <c r="Q251" s="187">
        <f ca="1">'WIJAM NPC Before Balancing'!Q251</f>
        <v>0</v>
      </c>
      <c r="R251" s="187">
        <f ca="1">'WIJAM NPC Before Balancing'!R251</f>
        <v>0</v>
      </c>
      <c r="S251" s="186"/>
      <c r="T251" s="171"/>
    </row>
    <row r="252" spans="1:20" ht="12.75">
      <c r="A252" s="153"/>
      <c r="B252" s="39"/>
      <c r="C252" s="39" t="s">
        <v>174</v>
      </c>
      <c r="D252" s="170"/>
      <c r="E252" s="170"/>
      <c r="F252" s="187">
        <f t="shared" ca="1" si="47"/>
        <v>0</v>
      </c>
      <c r="G252" s="187">
        <f ca="1">'WIJAM NPC Before Balancing'!G252</f>
        <v>0</v>
      </c>
      <c r="H252" s="187">
        <f ca="1">'WIJAM NPC Before Balancing'!H252</f>
        <v>0</v>
      </c>
      <c r="I252" s="187">
        <f ca="1">'WIJAM NPC Before Balancing'!I252</f>
        <v>0</v>
      </c>
      <c r="J252" s="187">
        <f ca="1">'WIJAM NPC Before Balancing'!J252</f>
        <v>0</v>
      </c>
      <c r="K252" s="187">
        <f ca="1">'WIJAM NPC Before Balancing'!K252</f>
        <v>0</v>
      </c>
      <c r="L252" s="187">
        <f ca="1">'WIJAM NPC Before Balancing'!L252</f>
        <v>0</v>
      </c>
      <c r="M252" s="187">
        <f ca="1">'WIJAM NPC Before Balancing'!M252</f>
        <v>0</v>
      </c>
      <c r="N252" s="187">
        <f ca="1">'WIJAM NPC Before Balancing'!N252</f>
        <v>0</v>
      </c>
      <c r="O252" s="187">
        <f ca="1">'WIJAM NPC Before Balancing'!O252</f>
        <v>0</v>
      </c>
      <c r="P252" s="187">
        <f ca="1">'WIJAM NPC Before Balancing'!P252</f>
        <v>0</v>
      </c>
      <c r="Q252" s="187">
        <f ca="1">'WIJAM NPC Before Balancing'!Q252</f>
        <v>0</v>
      </c>
      <c r="R252" s="187">
        <f ca="1">'WIJAM NPC Before Balancing'!R252</f>
        <v>0</v>
      </c>
      <c r="S252" s="186"/>
      <c r="T252" s="171"/>
    </row>
    <row r="253" spans="1:20" ht="12.75">
      <c r="A253" s="153"/>
      <c r="B253" s="145"/>
      <c r="C253" s="39" t="s">
        <v>175</v>
      </c>
      <c r="D253" s="170"/>
      <c r="E253" s="170"/>
      <c r="F253" s="187">
        <f t="shared" ca="1" si="47"/>
        <v>0</v>
      </c>
      <c r="G253" s="187">
        <f ca="1">'WIJAM NPC Before Balancing'!G253</f>
        <v>0</v>
      </c>
      <c r="H253" s="187">
        <f ca="1">'WIJAM NPC Before Balancing'!H253</f>
        <v>0</v>
      </c>
      <c r="I253" s="187">
        <f ca="1">'WIJAM NPC Before Balancing'!I253</f>
        <v>0</v>
      </c>
      <c r="J253" s="187">
        <f ca="1">'WIJAM NPC Before Balancing'!J253</f>
        <v>0</v>
      </c>
      <c r="K253" s="187">
        <f ca="1">'WIJAM NPC Before Balancing'!K253</f>
        <v>0</v>
      </c>
      <c r="L253" s="187">
        <f ca="1">'WIJAM NPC Before Balancing'!L253</f>
        <v>0</v>
      </c>
      <c r="M253" s="187">
        <f ca="1">'WIJAM NPC Before Balancing'!M253</f>
        <v>0</v>
      </c>
      <c r="N253" s="187">
        <f ca="1">'WIJAM NPC Before Balancing'!N253</f>
        <v>0</v>
      </c>
      <c r="O253" s="187">
        <f ca="1">'WIJAM NPC Before Balancing'!O253</f>
        <v>0</v>
      </c>
      <c r="P253" s="187">
        <f ca="1">'WIJAM NPC Before Balancing'!P253</f>
        <v>0</v>
      </c>
      <c r="Q253" s="187">
        <f ca="1">'WIJAM NPC Before Balancing'!Q253</f>
        <v>0</v>
      </c>
      <c r="R253" s="187">
        <f ca="1">'WIJAM NPC Before Balancing'!R253</f>
        <v>0</v>
      </c>
      <c r="S253" s="186"/>
      <c r="T253" s="171"/>
    </row>
    <row r="254" spans="1:20" ht="12.75">
      <c r="A254" s="153"/>
      <c r="B254" s="39"/>
      <c r="C254" s="39" t="s">
        <v>176</v>
      </c>
      <c r="D254" s="170"/>
      <c r="E254" s="170"/>
      <c r="F254" s="187">
        <f t="shared" ca="1" si="47"/>
        <v>0</v>
      </c>
      <c r="G254" s="187">
        <f ca="1">'WIJAM NPC Before Balancing'!G254</f>
        <v>0</v>
      </c>
      <c r="H254" s="187">
        <f ca="1">'WIJAM NPC Before Balancing'!H254</f>
        <v>0</v>
      </c>
      <c r="I254" s="187">
        <f ca="1">'WIJAM NPC Before Balancing'!I254</f>
        <v>0</v>
      </c>
      <c r="J254" s="187">
        <f ca="1">'WIJAM NPC Before Balancing'!J254</f>
        <v>0</v>
      </c>
      <c r="K254" s="187">
        <f ca="1">'WIJAM NPC Before Balancing'!K254</f>
        <v>0</v>
      </c>
      <c r="L254" s="187">
        <f ca="1">'WIJAM NPC Before Balancing'!L254</f>
        <v>0</v>
      </c>
      <c r="M254" s="187">
        <f ca="1">'WIJAM NPC Before Balancing'!M254</f>
        <v>0</v>
      </c>
      <c r="N254" s="187">
        <f ca="1">'WIJAM NPC Before Balancing'!N254</f>
        <v>0</v>
      </c>
      <c r="O254" s="187">
        <f ca="1">'WIJAM NPC Before Balancing'!O254</f>
        <v>0</v>
      </c>
      <c r="P254" s="187">
        <f ca="1">'WIJAM NPC Before Balancing'!P254</f>
        <v>0</v>
      </c>
      <c r="Q254" s="187">
        <f ca="1">'WIJAM NPC Before Balancing'!Q254</f>
        <v>0</v>
      </c>
      <c r="R254" s="187">
        <f ca="1">'WIJAM NPC Before Balancing'!R254</f>
        <v>0</v>
      </c>
      <c r="S254" s="186"/>
      <c r="T254" s="171"/>
    </row>
    <row r="255" spans="1:20" ht="12.75">
      <c r="A255" s="153"/>
      <c r="B255" s="39"/>
      <c r="C255" s="39" t="s">
        <v>139</v>
      </c>
      <c r="D255" s="170"/>
      <c r="E255" s="170"/>
      <c r="F255" s="187">
        <f t="shared" ca="1" si="47"/>
        <v>0</v>
      </c>
      <c r="G255" s="187">
        <f ca="1">'WIJAM NPC Before Balancing'!G255</f>
        <v>0</v>
      </c>
      <c r="H255" s="187">
        <f ca="1">'WIJAM NPC Before Balancing'!H255</f>
        <v>0</v>
      </c>
      <c r="I255" s="187">
        <f ca="1">'WIJAM NPC Before Balancing'!I255</f>
        <v>0</v>
      </c>
      <c r="J255" s="187">
        <f ca="1">'WIJAM NPC Before Balancing'!J255</f>
        <v>0</v>
      </c>
      <c r="K255" s="187">
        <f ca="1">'WIJAM NPC Before Balancing'!K255</f>
        <v>0</v>
      </c>
      <c r="L255" s="187">
        <f ca="1">'WIJAM NPC Before Balancing'!L255</f>
        <v>0</v>
      </c>
      <c r="M255" s="187">
        <f ca="1">'WIJAM NPC Before Balancing'!M255</f>
        <v>0</v>
      </c>
      <c r="N255" s="187">
        <f ca="1">'WIJAM NPC Before Balancing'!N255</f>
        <v>0</v>
      </c>
      <c r="O255" s="187">
        <f ca="1">'WIJAM NPC Before Balancing'!O255</f>
        <v>0</v>
      </c>
      <c r="P255" s="187">
        <f ca="1">'WIJAM NPC Before Balancing'!P255</f>
        <v>0</v>
      </c>
      <c r="Q255" s="187">
        <f ca="1">'WIJAM NPC Before Balancing'!Q255</f>
        <v>0</v>
      </c>
      <c r="R255" s="187">
        <f ca="1">'WIJAM NPC Before Balancing'!R255</f>
        <v>0</v>
      </c>
      <c r="S255" s="186"/>
      <c r="T255" s="171"/>
    </row>
    <row r="256" spans="1:20" ht="12.75">
      <c r="A256" s="153"/>
      <c r="B256" s="39"/>
      <c r="C256" s="39" t="s">
        <v>133</v>
      </c>
      <c r="D256" s="170"/>
      <c r="E256" s="170"/>
      <c r="F256" s="187">
        <f t="shared" ca="1" si="47"/>
        <v>0</v>
      </c>
      <c r="G256" s="187">
        <f ca="1">'WIJAM NPC Before Balancing'!G256</f>
        <v>0</v>
      </c>
      <c r="H256" s="187">
        <f ca="1">'WIJAM NPC Before Balancing'!H256</f>
        <v>0</v>
      </c>
      <c r="I256" s="187">
        <f ca="1">'WIJAM NPC Before Balancing'!I256</f>
        <v>0</v>
      </c>
      <c r="J256" s="187">
        <f ca="1">'WIJAM NPC Before Balancing'!J256</f>
        <v>0</v>
      </c>
      <c r="K256" s="187">
        <f ca="1">'WIJAM NPC Before Balancing'!K256</f>
        <v>0</v>
      </c>
      <c r="L256" s="187">
        <f ca="1">'WIJAM NPC Before Balancing'!L256</f>
        <v>0</v>
      </c>
      <c r="M256" s="187">
        <f ca="1">'WIJAM NPC Before Balancing'!M256</f>
        <v>0</v>
      </c>
      <c r="N256" s="187">
        <f ca="1">'WIJAM NPC Before Balancing'!N256</f>
        <v>0</v>
      </c>
      <c r="O256" s="187">
        <f ca="1">'WIJAM NPC Before Balancing'!O256</f>
        <v>0</v>
      </c>
      <c r="P256" s="187">
        <f ca="1">'WIJAM NPC Before Balancing'!P256</f>
        <v>0</v>
      </c>
      <c r="Q256" s="187">
        <f ca="1">'WIJAM NPC Before Balancing'!Q256</f>
        <v>0</v>
      </c>
      <c r="R256" s="187">
        <f ca="1">'WIJAM NPC Before Balancing'!R256</f>
        <v>0</v>
      </c>
      <c r="S256" s="186"/>
      <c r="T256" s="171"/>
    </row>
    <row r="257" spans="1:20" ht="12.75">
      <c r="A257" s="153"/>
      <c r="B257" s="39"/>
      <c r="C257" s="39" t="s">
        <v>23</v>
      </c>
      <c r="D257" s="170"/>
      <c r="E257" s="170"/>
      <c r="F257" s="187">
        <f t="shared" ca="1" si="47"/>
        <v>0</v>
      </c>
      <c r="G257" s="187">
        <f ca="1">'WIJAM NPC Before Balancing'!G257</f>
        <v>0</v>
      </c>
      <c r="H257" s="187">
        <f ca="1">'WIJAM NPC Before Balancing'!H257</f>
        <v>0</v>
      </c>
      <c r="I257" s="187">
        <f ca="1">'WIJAM NPC Before Balancing'!I257</f>
        <v>0</v>
      </c>
      <c r="J257" s="187">
        <f ca="1">'WIJAM NPC Before Balancing'!J257</f>
        <v>0</v>
      </c>
      <c r="K257" s="187">
        <f ca="1">'WIJAM NPC Before Balancing'!K257</f>
        <v>0</v>
      </c>
      <c r="L257" s="187">
        <f ca="1">'WIJAM NPC Before Balancing'!L257</f>
        <v>0</v>
      </c>
      <c r="M257" s="187">
        <f ca="1">'WIJAM NPC Before Balancing'!M257</f>
        <v>0</v>
      </c>
      <c r="N257" s="187">
        <f ca="1">'WIJAM NPC Before Balancing'!N257</f>
        <v>0</v>
      </c>
      <c r="O257" s="187">
        <f ca="1">'WIJAM NPC Before Balancing'!O257</f>
        <v>0</v>
      </c>
      <c r="P257" s="187">
        <f ca="1">'WIJAM NPC Before Balancing'!P257</f>
        <v>0</v>
      </c>
      <c r="Q257" s="187">
        <f ca="1">'WIJAM NPC Before Balancing'!Q257</f>
        <v>0</v>
      </c>
      <c r="R257" s="187">
        <f ca="1">'WIJAM NPC Before Balancing'!R257</f>
        <v>0</v>
      </c>
      <c r="S257" s="186"/>
      <c r="T257" s="171"/>
    </row>
    <row r="258" spans="1:20" ht="12.75">
      <c r="A258" s="166"/>
      <c r="B258" s="145"/>
      <c r="C258" s="39" t="s">
        <v>24</v>
      </c>
      <c r="D258" s="170"/>
      <c r="E258" s="170"/>
      <c r="F258" s="187">
        <f t="shared" ca="1" si="47"/>
        <v>0</v>
      </c>
      <c r="G258" s="187">
        <f ca="1">'WIJAM NPC Before Balancing'!G258</f>
        <v>0</v>
      </c>
      <c r="H258" s="187">
        <f ca="1">'WIJAM NPC Before Balancing'!H258</f>
        <v>0</v>
      </c>
      <c r="I258" s="187">
        <f ca="1">'WIJAM NPC Before Balancing'!I258</f>
        <v>0</v>
      </c>
      <c r="J258" s="187">
        <f ca="1">'WIJAM NPC Before Balancing'!J258</f>
        <v>0</v>
      </c>
      <c r="K258" s="187">
        <f ca="1">'WIJAM NPC Before Balancing'!K258</f>
        <v>0</v>
      </c>
      <c r="L258" s="187">
        <f ca="1">'WIJAM NPC Before Balancing'!L258</f>
        <v>0</v>
      </c>
      <c r="M258" s="187">
        <f ca="1">'WIJAM NPC Before Balancing'!M258</f>
        <v>0</v>
      </c>
      <c r="N258" s="187">
        <f ca="1">'WIJAM NPC Before Balancing'!N258</f>
        <v>0</v>
      </c>
      <c r="O258" s="187">
        <f ca="1">'WIJAM NPC Before Balancing'!O258</f>
        <v>0</v>
      </c>
      <c r="P258" s="187">
        <f ca="1">'WIJAM NPC Before Balancing'!P258</f>
        <v>0</v>
      </c>
      <c r="Q258" s="187">
        <f ca="1">'WIJAM NPC Before Balancing'!Q258</f>
        <v>0</v>
      </c>
      <c r="R258" s="187">
        <f ca="1">'WIJAM NPC Before Balancing'!R258</f>
        <v>0</v>
      </c>
      <c r="S258" s="186"/>
      <c r="T258" s="171"/>
    </row>
    <row r="259" spans="1:20" ht="12.75">
      <c r="A259" s="166"/>
      <c r="B259" s="39"/>
      <c r="C259" s="39" t="s">
        <v>25</v>
      </c>
      <c r="D259" s="170"/>
      <c r="E259" s="170"/>
      <c r="F259" s="187">
        <f t="shared" ca="1" si="47"/>
        <v>0</v>
      </c>
      <c r="G259" s="187">
        <f ca="1">'WIJAM NPC Before Balancing'!G259</f>
        <v>0</v>
      </c>
      <c r="H259" s="187">
        <f ca="1">'WIJAM NPC Before Balancing'!H259</f>
        <v>0</v>
      </c>
      <c r="I259" s="187">
        <f ca="1">'WIJAM NPC Before Balancing'!I259</f>
        <v>0</v>
      </c>
      <c r="J259" s="187">
        <f ca="1">'WIJAM NPC Before Balancing'!J259</f>
        <v>0</v>
      </c>
      <c r="K259" s="187">
        <f ca="1">'WIJAM NPC Before Balancing'!K259</f>
        <v>0</v>
      </c>
      <c r="L259" s="187">
        <f ca="1">'WIJAM NPC Before Balancing'!L259</f>
        <v>0</v>
      </c>
      <c r="M259" s="187">
        <f ca="1">'WIJAM NPC Before Balancing'!M259</f>
        <v>0</v>
      </c>
      <c r="N259" s="187">
        <f ca="1">'WIJAM NPC Before Balancing'!N259</f>
        <v>0</v>
      </c>
      <c r="O259" s="187">
        <f ca="1">'WIJAM NPC Before Balancing'!O259</f>
        <v>0</v>
      </c>
      <c r="P259" s="187">
        <f ca="1">'WIJAM NPC Before Balancing'!P259</f>
        <v>0</v>
      </c>
      <c r="Q259" s="187">
        <f ca="1">'WIJAM NPC Before Balancing'!Q259</f>
        <v>0</v>
      </c>
      <c r="R259" s="187">
        <f ca="1">'WIJAM NPC Before Balancing'!R259</f>
        <v>0</v>
      </c>
      <c r="S259" s="186"/>
      <c r="T259" s="171"/>
    </row>
    <row r="260" spans="1:20" ht="12.75">
      <c r="A260" s="166"/>
      <c r="B260" s="39"/>
      <c r="C260" s="39" t="s">
        <v>151</v>
      </c>
      <c r="D260" s="170"/>
      <c r="E260" s="170"/>
      <c r="F260" s="187">
        <f t="shared" ca="1" si="47"/>
        <v>0</v>
      </c>
      <c r="G260" s="187">
        <f ca="1">'WIJAM NPC Before Balancing'!G260</f>
        <v>0</v>
      </c>
      <c r="H260" s="187">
        <f ca="1">'WIJAM NPC Before Balancing'!H260</f>
        <v>0</v>
      </c>
      <c r="I260" s="187">
        <f ca="1">'WIJAM NPC Before Balancing'!I260</f>
        <v>0</v>
      </c>
      <c r="J260" s="187">
        <f ca="1">'WIJAM NPC Before Balancing'!J260</f>
        <v>0</v>
      </c>
      <c r="K260" s="187">
        <f ca="1">'WIJAM NPC Before Balancing'!K260</f>
        <v>0</v>
      </c>
      <c r="L260" s="187">
        <f ca="1">'WIJAM NPC Before Balancing'!L260</f>
        <v>0</v>
      </c>
      <c r="M260" s="187">
        <f ca="1">'WIJAM NPC Before Balancing'!M260</f>
        <v>0</v>
      </c>
      <c r="N260" s="187">
        <f ca="1">'WIJAM NPC Before Balancing'!N260</f>
        <v>0</v>
      </c>
      <c r="O260" s="187">
        <f ca="1">'WIJAM NPC Before Balancing'!O260</f>
        <v>0</v>
      </c>
      <c r="P260" s="187">
        <f ca="1">'WIJAM NPC Before Balancing'!P260</f>
        <v>0</v>
      </c>
      <c r="Q260" s="187">
        <f ca="1">'WIJAM NPC Before Balancing'!Q260</f>
        <v>0</v>
      </c>
      <c r="R260" s="187">
        <f ca="1">'WIJAM NPC Before Balancing'!R260</f>
        <v>0</v>
      </c>
      <c r="S260" s="186"/>
      <c r="T260" s="171"/>
    </row>
    <row r="261" spans="1:20" ht="12.75">
      <c r="A261" s="166"/>
      <c r="B261" s="39"/>
      <c r="C261" s="39" t="s">
        <v>152</v>
      </c>
      <c r="D261" s="170"/>
      <c r="E261" s="170"/>
      <c r="F261" s="187">
        <f t="shared" ca="1" si="47"/>
        <v>0</v>
      </c>
      <c r="G261" s="187">
        <f ca="1">'WIJAM NPC Before Balancing'!G261</f>
        <v>0</v>
      </c>
      <c r="H261" s="187">
        <f ca="1">'WIJAM NPC Before Balancing'!H261</f>
        <v>0</v>
      </c>
      <c r="I261" s="187">
        <f ca="1">'WIJAM NPC Before Balancing'!I261</f>
        <v>0</v>
      </c>
      <c r="J261" s="187">
        <f ca="1">'WIJAM NPC Before Balancing'!J261</f>
        <v>0</v>
      </c>
      <c r="K261" s="187">
        <f ca="1">'WIJAM NPC Before Balancing'!K261</f>
        <v>0</v>
      </c>
      <c r="L261" s="187">
        <f ca="1">'WIJAM NPC Before Balancing'!L261</f>
        <v>0</v>
      </c>
      <c r="M261" s="187">
        <f ca="1">'WIJAM NPC Before Balancing'!M261</f>
        <v>0</v>
      </c>
      <c r="N261" s="187">
        <f ca="1">'WIJAM NPC Before Balancing'!N261</f>
        <v>0</v>
      </c>
      <c r="O261" s="187">
        <f ca="1">'WIJAM NPC Before Balancing'!O261</f>
        <v>0</v>
      </c>
      <c r="P261" s="187">
        <f ca="1">'WIJAM NPC Before Balancing'!P261</f>
        <v>0</v>
      </c>
      <c r="Q261" s="187">
        <f ca="1">'WIJAM NPC Before Balancing'!Q261</f>
        <v>0</v>
      </c>
      <c r="R261" s="187">
        <f ca="1">'WIJAM NPC Before Balancing'!R261</f>
        <v>0</v>
      </c>
      <c r="S261" s="186"/>
      <c r="T261" s="171"/>
    </row>
    <row r="262" spans="1:20" ht="12.75">
      <c r="A262" s="166"/>
      <c r="B262" s="39"/>
      <c r="C262" s="39" t="s">
        <v>153</v>
      </c>
      <c r="D262" s="170"/>
      <c r="E262" s="170"/>
      <c r="F262" s="187">
        <f t="shared" ca="1" si="47"/>
        <v>0</v>
      </c>
      <c r="G262" s="187">
        <f ca="1">'WIJAM NPC Before Balancing'!G262</f>
        <v>0</v>
      </c>
      <c r="H262" s="187">
        <f ca="1">'WIJAM NPC Before Balancing'!H262</f>
        <v>0</v>
      </c>
      <c r="I262" s="187">
        <f ca="1">'WIJAM NPC Before Balancing'!I262</f>
        <v>0</v>
      </c>
      <c r="J262" s="187">
        <f ca="1">'WIJAM NPC Before Balancing'!J262</f>
        <v>0</v>
      </c>
      <c r="K262" s="187">
        <f ca="1">'WIJAM NPC Before Balancing'!K262</f>
        <v>0</v>
      </c>
      <c r="L262" s="187">
        <f ca="1">'WIJAM NPC Before Balancing'!L262</f>
        <v>0</v>
      </c>
      <c r="M262" s="187">
        <f ca="1">'WIJAM NPC Before Balancing'!M262</f>
        <v>0</v>
      </c>
      <c r="N262" s="187">
        <f ca="1">'WIJAM NPC Before Balancing'!N262</f>
        <v>0</v>
      </c>
      <c r="O262" s="187">
        <f ca="1">'WIJAM NPC Before Balancing'!O262</f>
        <v>0</v>
      </c>
      <c r="P262" s="187">
        <f ca="1">'WIJAM NPC Before Balancing'!P262</f>
        <v>0</v>
      </c>
      <c r="Q262" s="187">
        <f ca="1">'WIJAM NPC Before Balancing'!Q262</f>
        <v>0</v>
      </c>
      <c r="R262" s="187">
        <f ca="1">'WIJAM NPC Before Balancing'!R262</f>
        <v>0</v>
      </c>
      <c r="S262" s="186"/>
      <c r="T262" s="171"/>
    </row>
    <row r="263" spans="1:20" s="44" customFormat="1" ht="12.75">
      <c r="A263" s="153"/>
      <c r="B263" s="39"/>
      <c r="C263" s="39" t="s">
        <v>26</v>
      </c>
      <c r="D263" s="170"/>
      <c r="E263" s="170"/>
      <c r="F263" s="187">
        <f t="shared" ca="1" si="47"/>
        <v>0</v>
      </c>
      <c r="G263" s="187">
        <f ca="1">'WIJAM NPC Before Balancing'!G263</f>
        <v>0</v>
      </c>
      <c r="H263" s="187">
        <f ca="1">'WIJAM NPC Before Balancing'!H263</f>
        <v>0</v>
      </c>
      <c r="I263" s="187">
        <f ca="1">'WIJAM NPC Before Balancing'!I263</f>
        <v>0</v>
      </c>
      <c r="J263" s="187">
        <f ca="1">'WIJAM NPC Before Balancing'!J263</f>
        <v>0</v>
      </c>
      <c r="K263" s="187">
        <f ca="1">'WIJAM NPC Before Balancing'!K263</f>
        <v>0</v>
      </c>
      <c r="L263" s="187">
        <f ca="1">'WIJAM NPC Before Balancing'!L263</f>
        <v>0</v>
      </c>
      <c r="M263" s="187">
        <f ca="1">'WIJAM NPC Before Balancing'!M263</f>
        <v>0</v>
      </c>
      <c r="N263" s="187">
        <f ca="1">'WIJAM NPC Before Balancing'!N263</f>
        <v>0</v>
      </c>
      <c r="O263" s="187">
        <f ca="1">'WIJAM NPC Before Balancing'!O263</f>
        <v>0</v>
      </c>
      <c r="P263" s="187">
        <f ca="1">'WIJAM NPC Before Balancing'!P263</f>
        <v>0</v>
      </c>
      <c r="Q263" s="187">
        <f ca="1">'WIJAM NPC Before Balancing'!Q263</f>
        <v>0</v>
      </c>
      <c r="R263" s="187">
        <f ca="1">'WIJAM NPC Before Balancing'!R263</f>
        <v>0</v>
      </c>
      <c r="S263" s="191"/>
      <c r="T263" s="171"/>
    </row>
    <row r="264" spans="1:20" s="44" customFormat="1" ht="12.75">
      <c r="A264" s="153"/>
      <c r="B264" s="153"/>
      <c r="C264" s="39" t="s">
        <v>102</v>
      </c>
      <c r="D264" s="167"/>
      <c r="E264" s="167"/>
      <c r="F264" s="187">
        <f t="shared" ca="1" si="47"/>
        <v>0</v>
      </c>
      <c r="G264" s="187">
        <f ca="1">'WIJAM NPC Before Balancing'!G264</f>
        <v>0</v>
      </c>
      <c r="H264" s="187">
        <f ca="1">'WIJAM NPC Before Balancing'!H264</f>
        <v>0</v>
      </c>
      <c r="I264" s="187">
        <f ca="1">'WIJAM NPC Before Balancing'!I264</f>
        <v>0</v>
      </c>
      <c r="J264" s="187">
        <f ca="1">'WIJAM NPC Before Balancing'!J264</f>
        <v>0</v>
      </c>
      <c r="K264" s="187">
        <f ca="1">'WIJAM NPC Before Balancing'!K264</f>
        <v>0</v>
      </c>
      <c r="L264" s="187">
        <f ca="1">'WIJAM NPC Before Balancing'!L264</f>
        <v>0</v>
      </c>
      <c r="M264" s="187">
        <f ca="1">'WIJAM NPC Before Balancing'!M264</f>
        <v>0</v>
      </c>
      <c r="N264" s="187">
        <f ca="1">'WIJAM NPC Before Balancing'!N264</f>
        <v>0</v>
      </c>
      <c r="O264" s="187">
        <f ca="1">'WIJAM NPC Before Balancing'!O264</f>
        <v>0</v>
      </c>
      <c r="P264" s="187">
        <f ca="1">'WIJAM NPC Before Balancing'!P264</f>
        <v>0</v>
      </c>
      <c r="Q264" s="187">
        <f ca="1">'WIJAM NPC Before Balancing'!Q264</f>
        <v>0</v>
      </c>
      <c r="R264" s="187">
        <f ca="1">'WIJAM NPC Before Balancing'!R264</f>
        <v>0</v>
      </c>
      <c r="S264" s="191"/>
      <c r="T264" s="171"/>
    </row>
    <row r="265" spans="1:20" s="44" customFormat="1" ht="12.75">
      <c r="A265" s="153"/>
      <c r="B265" s="153"/>
      <c r="C265" s="39" t="s">
        <v>142</v>
      </c>
      <c r="D265" s="167"/>
      <c r="E265" s="167"/>
      <c r="F265" s="187">
        <f t="shared" ca="1" si="47"/>
        <v>0</v>
      </c>
      <c r="G265" s="187">
        <f ca="1">'WIJAM NPC Before Balancing'!G265</f>
        <v>0</v>
      </c>
      <c r="H265" s="187">
        <f ca="1">'WIJAM NPC Before Balancing'!H265</f>
        <v>0</v>
      </c>
      <c r="I265" s="187">
        <f ca="1">'WIJAM NPC Before Balancing'!I265</f>
        <v>0</v>
      </c>
      <c r="J265" s="187">
        <f ca="1">'WIJAM NPC Before Balancing'!J265</f>
        <v>0</v>
      </c>
      <c r="K265" s="187">
        <f ca="1">'WIJAM NPC Before Balancing'!K265</f>
        <v>0</v>
      </c>
      <c r="L265" s="187">
        <f ca="1">'WIJAM NPC Before Balancing'!L265</f>
        <v>0</v>
      </c>
      <c r="M265" s="187">
        <f ca="1">'WIJAM NPC Before Balancing'!M265</f>
        <v>0</v>
      </c>
      <c r="N265" s="187">
        <f ca="1">'WIJAM NPC Before Balancing'!N265</f>
        <v>0</v>
      </c>
      <c r="O265" s="187">
        <f ca="1">'WIJAM NPC Before Balancing'!O265</f>
        <v>0</v>
      </c>
      <c r="P265" s="187">
        <f ca="1">'WIJAM NPC Before Balancing'!P265</f>
        <v>0</v>
      </c>
      <c r="Q265" s="187">
        <f ca="1">'WIJAM NPC Before Balancing'!Q265</f>
        <v>0</v>
      </c>
      <c r="R265" s="187">
        <f ca="1">'WIJAM NPC Before Balancing'!R265</f>
        <v>0</v>
      </c>
      <c r="S265" s="191"/>
      <c r="T265" s="171"/>
    </row>
    <row r="266" spans="1:20" s="44" customFormat="1" ht="12.75">
      <c r="A266" s="153"/>
      <c r="B266" s="153"/>
      <c r="C266" s="39" t="s">
        <v>27</v>
      </c>
      <c r="D266" s="167"/>
      <c r="E266" s="167"/>
      <c r="F266" s="187">
        <f t="shared" ca="1" si="47"/>
        <v>0</v>
      </c>
      <c r="G266" s="187">
        <f ca="1">'WIJAM NPC Before Balancing'!G266</f>
        <v>0</v>
      </c>
      <c r="H266" s="187">
        <f ca="1">'WIJAM NPC Before Balancing'!H266</f>
        <v>0</v>
      </c>
      <c r="I266" s="187">
        <f ca="1">'WIJAM NPC Before Balancing'!I266</f>
        <v>0</v>
      </c>
      <c r="J266" s="187">
        <f ca="1">'WIJAM NPC Before Balancing'!J266</f>
        <v>0</v>
      </c>
      <c r="K266" s="187">
        <f ca="1">'WIJAM NPC Before Balancing'!K266</f>
        <v>0</v>
      </c>
      <c r="L266" s="187">
        <f ca="1">'WIJAM NPC Before Balancing'!L266</f>
        <v>0</v>
      </c>
      <c r="M266" s="187">
        <f ca="1">'WIJAM NPC Before Balancing'!M266</f>
        <v>0</v>
      </c>
      <c r="N266" s="187">
        <f ca="1">'WIJAM NPC Before Balancing'!N266</f>
        <v>0</v>
      </c>
      <c r="O266" s="187">
        <f ca="1">'WIJAM NPC Before Balancing'!O266</f>
        <v>0</v>
      </c>
      <c r="P266" s="187">
        <f ca="1">'WIJAM NPC Before Balancing'!P266</f>
        <v>0</v>
      </c>
      <c r="Q266" s="187">
        <f ca="1">'WIJAM NPC Before Balancing'!Q266</f>
        <v>0</v>
      </c>
      <c r="R266" s="187">
        <f ca="1">'WIJAM NPC Before Balancing'!R266</f>
        <v>0</v>
      </c>
      <c r="S266" s="191"/>
      <c r="T266" s="171"/>
    </row>
    <row r="267" spans="1:20" s="44" customFormat="1" ht="12.75">
      <c r="A267" s="153"/>
      <c r="B267" s="153"/>
      <c r="C267" s="39" t="s">
        <v>138</v>
      </c>
      <c r="D267" s="167"/>
      <c r="E267" s="167"/>
      <c r="F267" s="187">
        <f t="shared" ca="1" si="47"/>
        <v>0</v>
      </c>
      <c r="G267" s="187">
        <f ca="1">'WIJAM NPC Before Balancing'!G267</f>
        <v>0</v>
      </c>
      <c r="H267" s="187">
        <f ca="1">'WIJAM NPC Before Balancing'!H267</f>
        <v>0</v>
      </c>
      <c r="I267" s="187">
        <f ca="1">'WIJAM NPC Before Balancing'!I267</f>
        <v>0</v>
      </c>
      <c r="J267" s="187">
        <f ca="1">'WIJAM NPC Before Balancing'!J267</f>
        <v>0</v>
      </c>
      <c r="K267" s="187">
        <f ca="1">'WIJAM NPC Before Balancing'!K267</f>
        <v>0</v>
      </c>
      <c r="L267" s="187">
        <f ca="1">'WIJAM NPC Before Balancing'!L267</f>
        <v>0</v>
      </c>
      <c r="M267" s="187">
        <f ca="1">'WIJAM NPC Before Balancing'!M267</f>
        <v>0</v>
      </c>
      <c r="N267" s="187">
        <f ca="1">'WIJAM NPC Before Balancing'!N267</f>
        <v>0</v>
      </c>
      <c r="O267" s="187">
        <f ca="1">'WIJAM NPC Before Balancing'!O267</f>
        <v>0</v>
      </c>
      <c r="P267" s="187">
        <f ca="1">'WIJAM NPC Before Balancing'!P267</f>
        <v>0</v>
      </c>
      <c r="Q267" s="187">
        <f ca="1">'WIJAM NPC Before Balancing'!Q267</f>
        <v>0</v>
      </c>
      <c r="R267" s="187">
        <f ca="1">'WIJAM NPC Before Balancing'!R267</f>
        <v>0</v>
      </c>
      <c r="S267" s="191"/>
      <c r="T267" s="171"/>
    </row>
    <row r="268" spans="1:20" s="44" customFormat="1" ht="12.75">
      <c r="A268" s="153"/>
      <c r="B268" s="153"/>
      <c r="C268" s="39" t="s">
        <v>103</v>
      </c>
      <c r="D268" s="167"/>
      <c r="E268" s="167"/>
      <c r="F268" s="187">
        <f t="shared" ca="1" si="47"/>
        <v>0</v>
      </c>
      <c r="G268" s="187">
        <f ca="1">'WIJAM NPC Before Balancing'!G268</f>
        <v>0</v>
      </c>
      <c r="H268" s="187">
        <f ca="1">'WIJAM NPC Before Balancing'!H268</f>
        <v>0</v>
      </c>
      <c r="I268" s="187">
        <f ca="1">'WIJAM NPC Before Balancing'!I268</f>
        <v>0</v>
      </c>
      <c r="J268" s="187">
        <f ca="1">'WIJAM NPC Before Balancing'!J268</f>
        <v>0</v>
      </c>
      <c r="K268" s="187">
        <f ca="1">'WIJAM NPC Before Balancing'!K268</f>
        <v>0</v>
      </c>
      <c r="L268" s="187">
        <f ca="1">'WIJAM NPC Before Balancing'!L268</f>
        <v>0</v>
      </c>
      <c r="M268" s="187">
        <f ca="1">'WIJAM NPC Before Balancing'!M268</f>
        <v>0</v>
      </c>
      <c r="N268" s="187">
        <f ca="1">'WIJAM NPC Before Balancing'!N268</f>
        <v>0</v>
      </c>
      <c r="O268" s="187">
        <f ca="1">'WIJAM NPC Before Balancing'!O268</f>
        <v>0</v>
      </c>
      <c r="P268" s="187">
        <f ca="1">'WIJAM NPC Before Balancing'!P268</f>
        <v>0</v>
      </c>
      <c r="Q268" s="187">
        <f ca="1">'WIJAM NPC Before Balancing'!Q268</f>
        <v>0</v>
      </c>
      <c r="R268" s="187">
        <f ca="1">'WIJAM NPC Before Balancing'!R268</f>
        <v>0</v>
      </c>
      <c r="S268" s="191"/>
      <c r="T268" s="171"/>
    </row>
    <row r="269" spans="1:20" s="44" customFormat="1" ht="12.75">
      <c r="A269" s="153"/>
      <c r="B269" s="153"/>
      <c r="C269" s="39" t="s">
        <v>127</v>
      </c>
      <c r="D269" s="167"/>
      <c r="E269" s="167"/>
      <c r="F269" s="187">
        <f t="shared" ca="1" si="47"/>
        <v>0</v>
      </c>
      <c r="G269" s="187">
        <f ca="1">'WIJAM NPC Before Balancing'!G269</f>
        <v>0</v>
      </c>
      <c r="H269" s="187">
        <f ca="1">'WIJAM NPC Before Balancing'!H269</f>
        <v>0</v>
      </c>
      <c r="I269" s="187">
        <f ca="1">'WIJAM NPC Before Balancing'!I269</f>
        <v>0</v>
      </c>
      <c r="J269" s="187">
        <f ca="1">'WIJAM NPC Before Balancing'!J269</f>
        <v>0</v>
      </c>
      <c r="K269" s="187">
        <f ca="1">'WIJAM NPC Before Balancing'!K269</f>
        <v>0</v>
      </c>
      <c r="L269" s="187">
        <f ca="1">'WIJAM NPC Before Balancing'!L269</f>
        <v>0</v>
      </c>
      <c r="M269" s="187">
        <f ca="1">'WIJAM NPC Before Balancing'!M269</f>
        <v>0</v>
      </c>
      <c r="N269" s="187">
        <f ca="1">'WIJAM NPC Before Balancing'!N269</f>
        <v>0</v>
      </c>
      <c r="O269" s="187">
        <f ca="1">'WIJAM NPC Before Balancing'!O269</f>
        <v>0</v>
      </c>
      <c r="P269" s="187">
        <f ca="1">'WIJAM NPC Before Balancing'!P269</f>
        <v>0</v>
      </c>
      <c r="Q269" s="187">
        <f ca="1">'WIJAM NPC Before Balancing'!Q269</f>
        <v>0</v>
      </c>
      <c r="R269" s="187">
        <f ca="1">'WIJAM NPC Before Balancing'!R269</f>
        <v>0</v>
      </c>
      <c r="S269" s="191"/>
      <c r="T269" s="171"/>
    </row>
    <row r="270" spans="1:20" s="44" customFormat="1" ht="12.75">
      <c r="A270" s="153"/>
      <c r="B270" s="153"/>
      <c r="C270" s="39" t="s">
        <v>126</v>
      </c>
      <c r="D270" s="167"/>
      <c r="E270" s="167"/>
      <c r="F270" s="187">
        <f t="shared" ca="1" si="47"/>
        <v>0</v>
      </c>
      <c r="G270" s="187">
        <f ca="1">'WIJAM NPC Before Balancing'!G270</f>
        <v>0</v>
      </c>
      <c r="H270" s="187">
        <f ca="1">'WIJAM NPC Before Balancing'!H270</f>
        <v>0</v>
      </c>
      <c r="I270" s="187">
        <f ca="1">'WIJAM NPC Before Balancing'!I270</f>
        <v>0</v>
      </c>
      <c r="J270" s="187">
        <f ca="1">'WIJAM NPC Before Balancing'!J270</f>
        <v>0</v>
      </c>
      <c r="K270" s="187">
        <f ca="1">'WIJAM NPC Before Balancing'!K270</f>
        <v>0</v>
      </c>
      <c r="L270" s="187">
        <f ca="1">'WIJAM NPC Before Balancing'!L270</f>
        <v>0</v>
      </c>
      <c r="M270" s="187">
        <f ca="1">'WIJAM NPC Before Balancing'!M270</f>
        <v>0</v>
      </c>
      <c r="N270" s="187">
        <f ca="1">'WIJAM NPC Before Balancing'!N270</f>
        <v>0</v>
      </c>
      <c r="O270" s="187">
        <f ca="1">'WIJAM NPC Before Balancing'!O270</f>
        <v>0</v>
      </c>
      <c r="P270" s="187">
        <f ca="1">'WIJAM NPC Before Balancing'!P270</f>
        <v>0</v>
      </c>
      <c r="Q270" s="187">
        <f ca="1">'WIJAM NPC Before Balancing'!Q270</f>
        <v>0</v>
      </c>
      <c r="R270" s="187">
        <f ca="1">'WIJAM NPC Before Balancing'!R270</f>
        <v>0</v>
      </c>
      <c r="S270" s="191"/>
      <c r="T270" s="171"/>
    </row>
    <row r="271" spans="1:20" ht="12.75">
      <c r="A271" s="153"/>
      <c r="B271" s="153"/>
      <c r="C271" s="39"/>
      <c r="D271" s="167"/>
      <c r="E271" s="167"/>
      <c r="F271" s="215"/>
      <c r="G271" s="215"/>
      <c r="H271" s="215"/>
      <c r="I271" s="215"/>
      <c r="J271" s="215"/>
      <c r="K271" s="215"/>
      <c r="L271" s="215"/>
      <c r="M271" s="215"/>
      <c r="N271" s="215"/>
      <c r="O271" s="215"/>
      <c r="P271" s="215"/>
      <c r="Q271" s="215"/>
      <c r="R271" s="215"/>
      <c r="S271" s="186"/>
      <c r="T271" s="171"/>
    </row>
    <row r="272" spans="1:20" ht="12.75">
      <c r="A272" s="153"/>
      <c r="B272" s="153"/>
      <c r="C272" s="39" t="s">
        <v>104</v>
      </c>
      <c r="D272" s="167"/>
      <c r="E272" s="167"/>
      <c r="F272" s="178">
        <f ca="1">SUM(G272:R272)</f>
        <v>6131.4361000000008</v>
      </c>
      <c r="G272" s="187">
        <f t="shared" ref="G272:R272" ca="1" si="48">SUM(G228:G270)</f>
        <v>0</v>
      </c>
      <c r="H272" s="187">
        <f t="shared" ca="1" si="48"/>
        <v>0</v>
      </c>
      <c r="I272" s="187">
        <f t="shared" ca="1" si="48"/>
        <v>0</v>
      </c>
      <c r="J272" s="187">
        <f t="shared" ca="1" si="48"/>
        <v>488.93799999999999</v>
      </c>
      <c r="K272" s="187">
        <f t="shared" ca="1" si="48"/>
        <v>1075.8941</v>
      </c>
      <c r="L272" s="187">
        <f t="shared" ca="1" si="48"/>
        <v>1185.4340000000002</v>
      </c>
      <c r="M272" s="187">
        <f t="shared" ca="1" si="48"/>
        <v>1670.9560000000001</v>
      </c>
      <c r="N272" s="187">
        <f t="shared" ca="1" si="48"/>
        <v>1432.0039999999999</v>
      </c>
      <c r="O272" s="187">
        <f t="shared" ca="1" si="48"/>
        <v>278.21000000000004</v>
      </c>
      <c r="P272" s="187">
        <f t="shared" ca="1" si="48"/>
        <v>0</v>
      </c>
      <c r="Q272" s="187">
        <f t="shared" ca="1" si="48"/>
        <v>0</v>
      </c>
      <c r="R272" s="187">
        <f t="shared" ca="1" si="48"/>
        <v>0</v>
      </c>
      <c r="S272" s="186"/>
      <c r="T272" s="171"/>
    </row>
    <row r="273" spans="1:20" ht="12.75">
      <c r="A273" s="153"/>
      <c r="B273" s="153"/>
      <c r="C273" s="39"/>
      <c r="D273" s="167"/>
      <c r="E273" s="167"/>
      <c r="F273" s="187"/>
      <c r="G273" s="187"/>
      <c r="H273" s="187"/>
      <c r="I273" s="187"/>
      <c r="J273" s="187"/>
      <c r="K273" s="187"/>
      <c r="L273" s="187"/>
      <c r="M273" s="187"/>
      <c r="N273" s="187"/>
      <c r="O273" s="187"/>
      <c r="P273" s="187"/>
      <c r="Q273" s="187"/>
      <c r="R273" s="187"/>
      <c r="S273" s="186"/>
      <c r="T273" s="171"/>
    </row>
    <row r="274" spans="1:20" ht="12.75">
      <c r="A274" s="153"/>
      <c r="B274" s="162" t="s">
        <v>28</v>
      </c>
      <c r="C274" s="39"/>
      <c r="D274" s="167"/>
      <c r="E274" s="167"/>
      <c r="F274" s="187"/>
      <c r="G274" s="187"/>
      <c r="H274" s="187"/>
      <c r="I274" s="187"/>
      <c r="J274" s="187"/>
      <c r="K274" s="187"/>
      <c r="L274" s="187"/>
      <c r="M274" s="187"/>
      <c r="N274" s="187"/>
      <c r="O274" s="187"/>
      <c r="P274" s="187"/>
      <c r="Q274" s="187"/>
      <c r="R274" s="187"/>
      <c r="S274" s="186"/>
      <c r="T274" s="171"/>
    </row>
    <row r="275" spans="1:20" ht="12.75">
      <c r="A275" s="153"/>
      <c r="B275" s="153"/>
      <c r="C275" s="39" t="s">
        <v>105</v>
      </c>
      <c r="D275" s="167"/>
      <c r="E275" s="167"/>
      <c r="F275" s="187">
        <f t="shared" ref="F275:F276" ca="1" si="49">SUM(G275:R275)</f>
        <v>5729.2691924683977</v>
      </c>
      <c r="G275" s="187">
        <f ca="1">'WIJAM NPC Before Balancing'!G275</f>
        <v>0</v>
      </c>
      <c r="H275" s="187">
        <f ca="1">'WIJAM NPC Before Balancing'!H275</f>
        <v>488.09362635024684</v>
      </c>
      <c r="I275" s="187">
        <f ca="1">'WIJAM NPC Before Balancing'!I275</f>
        <v>0</v>
      </c>
      <c r="J275" s="187">
        <f ca="1">'WIJAM NPC Before Balancing'!J275</f>
        <v>482.57276711790684</v>
      </c>
      <c r="K275" s="187">
        <f ca="1">'WIJAM NPC Before Balancing'!K275</f>
        <v>694.12444429807192</v>
      </c>
      <c r="L275" s="187">
        <f ca="1">'WIJAM NPC Before Balancing'!L275</f>
        <v>744.86424122242329</v>
      </c>
      <c r="M275" s="187">
        <f ca="1">'WIJAM NPC Before Balancing'!M275</f>
        <v>613.08810386455423</v>
      </c>
      <c r="N275" s="187">
        <f ca="1">'WIJAM NPC Before Balancing'!N275</f>
        <v>582.3177126332248</v>
      </c>
      <c r="O275" s="187">
        <f ca="1">'WIJAM NPC Before Balancing'!O275</f>
        <v>383.26814955019381</v>
      </c>
      <c r="P275" s="187">
        <f ca="1">'WIJAM NPC Before Balancing'!P275</f>
        <v>368.28176307046533</v>
      </c>
      <c r="Q275" s="187">
        <f ca="1">'WIJAM NPC Before Balancing'!Q275</f>
        <v>510.76975383883973</v>
      </c>
      <c r="R275" s="187">
        <f ca="1">'WIJAM NPC Before Balancing'!R275</f>
        <v>861.88863052247075</v>
      </c>
      <c r="S275" s="186"/>
      <c r="T275" s="171"/>
    </row>
    <row r="276" spans="1:20" ht="12.75">
      <c r="A276" s="153"/>
      <c r="B276" s="167"/>
      <c r="C276" s="39" t="s">
        <v>29</v>
      </c>
      <c r="D276" s="167"/>
      <c r="E276" s="167"/>
      <c r="F276" s="187">
        <f t="shared" ca="1" si="49"/>
        <v>0</v>
      </c>
      <c r="G276" s="187">
        <f ca="1">'WIJAM NPC Before Balancing'!G276</f>
        <v>0</v>
      </c>
      <c r="H276" s="187">
        <f ca="1">'WIJAM NPC Before Balancing'!H276</f>
        <v>0</v>
      </c>
      <c r="I276" s="187">
        <f ca="1">'WIJAM NPC Before Balancing'!I276</f>
        <v>0</v>
      </c>
      <c r="J276" s="187">
        <f ca="1">'WIJAM NPC Before Balancing'!J276</f>
        <v>0</v>
      </c>
      <c r="K276" s="187">
        <f ca="1">'WIJAM NPC Before Balancing'!K276</f>
        <v>0</v>
      </c>
      <c r="L276" s="187">
        <f ca="1">'WIJAM NPC Before Balancing'!L276</f>
        <v>0</v>
      </c>
      <c r="M276" s="187">
        <f ca="1">'WIJAM NPC Before Balancing'!M276</f>
        <v>0</v>
      </c>
      <c r="N276" s="187">
        <f ca="1">'WIJAM NPC Before Balancing'!N276</f>
        <v>0</v>
      </c>
      <c r="O276" s="187">
        <f ca="1">'WIJAM NPC Before Balancing'!O276</f>
        <v>0</v>
      </c>
      <c r="P276" s="187">
        <f ca="1">'WIJAM NPC Before Balancing'!P276</f>
        <v>0</v>
      </c>
      <c r="Q276" s="187">
        <f ca="1">'WIJAM NPC Before Balancing'!Q276</f>
        <v>0</v>
      </c>
      <c r="R276" s="187">
        <f ca="1">'WIJAM NPC Before Balancing'!R276</f>
        <v>0</v>
      </c>
      <c r="S276" s="186"/>
      <c r="T276" s="171"/>
    </row>
    <row r="277" spans="1:20" ht="12.75">
      <c r="A277" s="153"/>
      <c r="B277" s="153"/>
      <c r="C277" s="39"/>
      <c r="D277" s="167"/>
      <c r="E277" s="167"/>
      <c r="F277" s="43"/>
      <c r="J277" s="43"/>
      <c r="P277" s="43"/>
      <c r="R277" s="43"/>
      <c r="S277" s="186"/>
      <c r="T277" s="171"/>
    </row>
    <row r="278" spans="1:20" ht="12.75">
      <c r="A278" s="153"/>
      <c r="B278" s="153" t="s">
        <v>106</v>
      </c>
      <c r="C278" s="39"/>
      <c r="D278" s="167"/>
      <c r="E278" s="167"/>
      <c r="F278" s="178">
        <f ca="1">SUM(G278:R278)</f>
        <v>5729.2691924683977</v>
      </c>
      <c r="G278" s="187">
        <f t="shared" ref="G278:R278" ca="1" si="50">SUM(G275:G276)</f>
        <v>0</v>
      </c>
      <c r="H278" s="187">
        <f t="shared" ca="1" si="50"/>
        <v>488.09362635024684</v>
      </c>
      <c r="I278" s="187">
        <f t="shared" ca="1" si="50"/>
        <v>0</v>
      </c>
      <c r="J278" s="187">
        <f t="shared" ca="1" si="50"/>
        <v>482.57276711790684</v>
      </c>
      <c r="K278" s="187">
        <f t="shared" ca="1" si="50"/>
        <v>694.12444429807192</v>
      </c>
      <c r="L278" s="187">
        <f t="shared" ca="1" si="50"/>
        <v>744.86424122242329</v>
      </c>
      <c r="M278" s="187">
        <f t="shared" ca="1" si="50"/>
        <v>613.08810386455423</v>
      </c>
      <c r="N278" s="187">
        <f t="shared" ca="1" si="50"/>
        <v>582.3177126332248</v>
      </c>
      <c r="O278" s="187">
        <f t="shared" ca="1" si="50"/>
        <v>383.26814955019381</v>
      </c>
      <c r="P278" s="187">
        <f t="shared" ca="1" si="50"/>
        <v>368.28176307046533</v>
      </c>
      <c r="Q278" s="187">
        <f t="shared" ca="1" si="50"/>
        <v>510.76975383883973</v>
      </c>
      <c r="R278" s="187">
        <f t="shared" ca="1" si="50"/>
        <v>861.88863052247075</v>
      </c>
      <c r="S278" s="186"/>
      <c r="T278" s="171"/>
    </row>
    <row r="279" spans="1:20" ht="12.75">
      <c r="A279" s="153"/>
      <c r="B279" s="153"/>
      <c r="C279" s="39"/>
      <c r="D279" s="167"/>
      <c r="E279" s="167"/>
      <c r="F279" s="215" t="s">
        <v>88</v>
      </c>
      <c r="G279" s="215" t="s">
        <v>88</v>
      </c>
      <c r="H279" s="215" t="s">
        <v>88</v>
      </c>
      <c r="I279" s="215" t="s">
        <v>88</v>
      </c>
      <c r="J279" s="215" t="s">
        <v>88</v>
      </c>
      <c r="K279" s="215" t="s">
        <v>88</v>
      </c>
      <c r="L279" s="215" t="s">
        <v>88</v>
      </c>
      <c r="M279" s="215" t="s">
        <v>88</v>
      </c>
      <c r="N279" s="215" t="s">
        <v>88</v>
      </c>
      <c r="O279" s="215" t="s">
        <v>88</v>
      </c>
      <c r="P279" s="215" t="s">
        <v>88</v>
      </c>
      <c r="Q279" s="215" t="s">
        <v>88</v>
      </c>
      <c r="R279" s="215" t="s">
        <v>88</v>
      </c>
      <c r="S279" s="186"/>
      <c r="T279" s="171"/>
    </row>
    <row r="280" spans="1:20" ht="12.75">
      <c r="A280" s="153"/>
      <c r="B280" s="162" t="s">
        <v>30</v>
      </c>
      <c r="C280" s="39"/>
      <c r="D280" s="33"/>
      <c r="E280" s="33"/>
      <c r="F280" s="187">
        <f ca="1">SUM(G280:R280)</f>
        <v>292572.62030937173</v>
      </c>
      <c r="G280" s="187">
        <f t="shared" ref="G280:R280" ca="1" si="51">SUM(G278,G272,G225)</f>
        <v>25157.016119714219</v>
      </c>
      <c r="H280" s="187">
        <f t="shared" ca="1" si="51"/>
        <v>22521.45642931325</v>
      </c>
      <c r="I280" s="187">
        <f t="shared" ca="1" si="51"/>
        <v>22189.201001938196</v>
      </c>
      <c r="J280" s="187">
        <f t="shared" ca="1" si="51"/>
        <v>25663.988518385268</v>
      </c>
      <c r="K280" s="187">
        <f t="shared" ca="1" si="51"/>
        <v>26756.831812010081</v>
      </c>
      <c r="L280" s="187">
        <f t="shared" ca="1" si="51"/>
        <v>24613.443994412773</v>
      </c>
      <c r="M280" s="187">
        <f t="shared" ca="1" si="51"/>
        <v>22016.825998822616</v>
      </c>
      <c r="N280" s="187">
        <f t="shared" ca="1" si="51"/>
        <v>23491.495785197319</v>
      </c>
      <c r="O280" s="187">
        <f t="shared" ca="1" si="51"/>
        <v>21437.321005004575</v>
      </c>
      <c r="P280" s="187">
        <f t="shared" ca="1" si="51"/>
        <v>22731.339573186357</v>
      </c>
      <c r="Q280" s="187">
        <f t="shared" ca="1" si="51"/>
        <v>26665.932667665362</v>
      </c>
      <c r="R280" s="187">
        <f t="shared" ca="1" si="51"/>
        <v>29327.767403721718</v>
      </c>
      <c r="S280" s="186"/>
      <c r="T280" s="171"/>
    </row>
    <row r="281" spans="1:20" ht="12.75">
      <c r="A281" s="153"/>
      <c r="B281" s="170"/>
      <c r="C281" s="39"/>
      <c r="D281" s="26"/>
      <c r="E281" s="26"/>
      <c r="F281" s="187"/>
      <c r="G281" s="187"/>
      <c r="H281" s="187"/>
      <c r="I281" s="187"/>
      <c r="J281" s="187"/>
      <c r="K281" s="187"/>
      <c r="L281" s="187"/>
      <c r="M281" s="187"/>
      <c r="N281" s="187"/>
      <c r="O281" s="187"/>
      <c r="P281" s="187"/>
      <c r="Q281" s="187"/>
      <c r="R281" s="187"/>
      <c r="S281" s="186"/>
      <c r="T281" s="171"/>
    </row>
    <row r="282" spans="1:20" ht="12.75">
      <c r="A282" s="153"/>
      <c r="B282" s="162" t="s">
        <v>31</v>
      </c>
      <c r="C282" s="39"/>
      <c r="D282" s="26"/>
      <c r="E282" s="26"/>
      <c r="F282" s="187"/>
      <c r="G282" s="187"/>
      <c r="H282" s="187"/>
      <c r="I282" s="187"/>
      <c r="J282" s="187"/>
      <c r="K282" s="187"/>
      <c r="L282" s="187"/>
      <c r="M282" s="187"/>
      <c r="N282" s="187"/>
      <c r="O282" s="187"/>
      <c r="P282" s="187"/>
      <c r="Q282" s="187"/>
      <c r="R282" s="187"/>
      <c r="S282" s="186"/>
      <c r="T282" s="171"/>
    </row>
    <row r="283" spans="1:20" ht="12.75">
      <c r="A283" s="153"/>
      <c r="B283" s="170"/>
      <c r="C283" s="39" t="s">
        <v>32</v>
      </c>
      <c r="D283" s="26"/>
      <c r="E283" s="26"/>
      <c r="F283" s="187">
        <f ca="1">SUM(G283:R283)</f>
        <v>0</v>
      </c>
      <c r="G283" s="187">
        <f ca="1">'WIJAM NPC Before Balancing'!G283</f>
        <v>0</v>
      </c>
      <c r="H283" s="187">
        <f ca="1">'WIJAM NPC Before Balancing'!H283</f>
        <v>0</v>
      </c>
      <c r="I283" s="187">
        <f ca="1">'WIJAM NPC Before Balancing'!I283</f>
        <v>0</v>
      </c>
      <c r="J283" s="187">
        <f ca="1">'WIJAM NPC Before Balancing'!J283</f>
        <v>0</v>
      </c>
      <c r="K283" s="187">
        <f ca="1">'WIJAM NPC Before Balancing'!K283</f>
        <v>0</v>
      </c>
      <c r="L283" s="187">
        <f ca="1">'WIJAM NPC Before Balancing'!L283</f>
        <v>0</v>
      </c>
      <c r="M283" s="187">
        <f ca="1">'WIJAM NPC Before Balancing'!M283</f>
        <v>0</v>
      </c>
      <c r="N283" s="187">
        <f ca="1">'WIJAM NPC Before Balancing'!N283</f>
        <v>0</v>
      </c>
      <c r="O283" s="187">
        <f ca="1">'WIJAM NPC Before Balancing'!O283</f>
        <v>0</v>
      </c>
      <c r="P283" s="187">
        <f ca="1">'WIJAM NPC Before Balancing'!P283</f>
        <v>0</v>
      </c>
      <c r="Q283" s="187">
        <f ca="1">'WIJAM NPC Before Balancing'!Q283</f>
        <v>0</v>
      </c>
      <c r="R283" s="187">
        <f ca="1">'WIJAM NPC Before Balancing'!R283</f>
        <v>0</v>
      </c>
      <c r="S283" s="186"/>
      <c r="T283" s="171"/>
    </row>
    <row r="284" spans="1:20" ht="12.75">
      <c r="A284" s="153"/>
      <c r="B284" s="170"/>
      <c r="C284" s="39" t="s">
        <v>107</v>
      </c>
      <c r="D284" s="167"/>
      <c r="E284" s="167"/>
      <c r="F284" s="187">
        <f t="shared" ref="F284:F286" ca="1" si="52">SUM(G284:R284)</f>
        <v>-1132.1254424487704</v>
      </c>
      <c r="G284" s="187">
        <f ca="1">'WIJAM NPC Before Balancing'!G284</f>
        <v>-683.74861199869417</v>
      </c>
      <c r="H284" s="187">
        <f ca="1">'WIJAM NPC Before Balancing'!H284</f>
        <v>-1475.4828472078752</v>
      </c>
      <c r="I284" s="187">
        <f ca="1">'WIJAM NPC Before Balancing'!I284</f>
        <v>-650.9601042829637</v>
      </c>
      <c r="J284" s="187">
        <f ca="1">'WIJAM NPC Before Balancing'!J284</f>
        <v>437.71455287992387</v>
      </c>
      <c r="K284" s="187">
        <f ca="1">'WIJAM NPC Before Balancing'!K284</f>
        <v>1051.3166019170917</v>
      </c>
      <c r="L284" s="187">
        <f ca="1">'WIJAM NPC Before Balancing'!L284</f>
        <v>314.3367695681651</v>
      </c>
      <c r="M284" s="187">
        <f ca="1">'WIJAM NPC Before Balancing'!M284</f>
        <v>122.97694580912146</v>
      </c>
      <c r="N284" s="187">
        <f ca="1">'WIJAM NPC Before Balancing'!N284</f>
        <v>-269.68347177437067</v>
      </c>
      <c r="O284" s="187">
        <f ca="1">'WIJAM NPC Before Balancing'!O284</f>
        <v>-134.76156838665787</v>
      </c>
      <c r="P284" s="187">
        <f ca="1">'WIJAM NPC Before Balancing'!P284</f>
        <v>-144.30150094942545</v>
      </c>
      <c r="Q284" s="187">
        <f ca="1">'WIJAM NPC Before Balancing'!Q284</f>
        <v>-81.77085053800775</v>
      </c>
      <c r="R284" s="187">
        <f ca="1">'WIJAM NPC Before Balancing'!R284</f>
        <v>382.2386425149225</v>
      </c>
      <c r="S284" s="186"/>
      <c r="T284" s="171"/>
    </row>
    <row r="285" spans="1:20" ht="12.75">
      <c r="A285" s="153"/>
      <c r="B285" s="170"/>
      <c r="C285" s="39" t="s">
        <v>33</v>
      </c>
      <c r="D285" s="170"/>
      <c r="E285" s="170"/>
      <c r="F285" s="187">
        <f t="shared" ca="1" si="52"/>
        <v>-41.606932773750998</v>
      </c>
      <c r="G285" s="187">
        <f ca="1">'WIJAM NPC Before Balancing'!G285</f>
        <v>-1.8438525121315474</v>
      </c>
      <c r="H285" s="187">
        <f ca="1">'WIJAM NPC Before Balancing'!H285</f>
        <v>18.919530124480225</v>
      </c>
      <c r="I285" s="187">
        <f ca="1">'WIJAM NPC Before Balancing'!I285</f>
        <v>3.2067000210983432</v>
      </c>
      <c r="J285" s="187">
        <f ca="1">'WIJAM NPC Before Balancing'!J285</f>
        <v>0</v>
      </c>
      <c r="K285" s="187">
        <f ca="1">'WIJAM NPC Before Balancing'!K285</f>
        <v>1.9240200126590059</v>
      </c>
      <c r="L285" s="187">
        <f ca="1">'WIJAM NPC Before Balancing'!L285</f>
        <v>-18.358357620788016</v>
      </c>
      <c r="M285" s="187">
        <f ca="1">'WIJAM NPC Before Balancing'!M285</f>
        <v>-82.492358042754873</v>
      </c>
      <c r="N285" s="187">
        <f ca="1">'WIJAM NPC Before Balancing'!N285</f>
        <v>-0.80167500527458579</v>
      </c>
      <c r="O285" s="187">
        <f ca="1">'WIJAM NPC Before Balancing'!O285</f>
        <v>75.116947994228696</v>
      </c>
      <c r="P285" s="187">
        <f ca="1">'WIJAM NPC Before Balancing'!P285</f>
        <v>0.56117250369221006</v>
      </c>
      <c r="Q285" s="187">
        <f ca="1">'WIJAM NPC Before Balancing'!Q285</f>
        <v>0.48100500316475148</v>
      </c>
      <c r="R285" s="187">
        <f ca="1">'WIJAM NPC Before Balancing'!R285</f>
        <v>-38.320065252125204</v>
      </c>
      <c r="S285" s="188"/>
      <c r="T285" s="171"/>
    </row>
    <row r="286" spans="1:20" ht="12.75">
      <c r="A286" s="156"/>
      <c r="B286" s="156"/>
      <c r="C286" s="39" t="s">
        <v>108</v>
      </c>
      <c r="D286" s="167"/>
      <c r="E286" s="167"/>
      <c r="F286" s="187">
        <f t="shared" ca="1" si="52"/>
        <v>1384.4037579137146</v>
      </c>
      <c r="G286" s="187">
        <f ca="1">'WIJAM NPC Before Balancing'!G286</f>
        <v>-951.15853384042475</v>
      </c>
      <c r="H286" s="187">
        <f ca="1">'WIJAM NPC Before Balancing'!H286</f>
        <v>1440.7986186071721</v>
      </c>
      <c r="I286" s="187">
        <f ca="1">'WIJAM NPC Before Balancing'!I286</f>
        <v>913.45712759028299</v>
      </c>
      <c r="J286" s="187">
        <f ca="1">'WIJAM NPC Before Balancing'!J286</f>
        <v>-1073.2091379966705</v>
      </c>
      <c r="K286" s="187">
        <f ca="1">'WIJAM NPC Before Balancing'!K286</f>
        <v>-373.76790669419387</v>
      </c>
      <c r="L286" s="187">
        <f ca="1">'WIJAM NPC Before Balancing'!L286</f>
        <v>-120.79127024006938</v>
      </c>
      <c r="M286" s="187">
        <f ca="1">'WIJAM NPC Before Balancing'!M286</f>
        <v>242.41604747010709</v>
      </c>
      <c r="N286" s="187">
        <f ca="1">'WIJAM NPC Before Balancing'!N286</f>
        <v>414.89304345437705</v>
      </c>
      <c r="O286" s="187">
        <f ca="1">'WIJAM NPC Before Balancing'!O286</f>
        <v>-687.58272506383298</v>
      </c>
      <c r="P286" s="187">
        <f ca="1">'WIJAM NPC Before Balancing'!P286</f>
        <v>-90.272895586310923</v>
      </c>
      <c r="Q286" s="187">
        <f ca="1">'WIJAM NPC Before Balancing'!Q286</f>
        <v>794.49763701098789</v>
      </c>
      <c r="R286" s="187">
        <f ca="1">'WIJAM NPC Before Balancing'!R286</f>
        <v>875.12375320228978</v>
      </c>
      <c r="S286" s="188"/>
      <c r="T286" s="171"/>
    </row>
    <row r="287" spans="1:20" ht="12.75">
      <c r="A287" s="156"/>
      <c r="B287" s="156"/>
      <c r="C287" s="39"/>
      <c r="D287" s="167"/>
      <c r="E287" s="167"/>
      <c r="F287" s="215" t="s">
        <v>88</v>
      </c>
      <c r="G287" s="215" t="s">
        <v>88</v>
      </c>
      <c r="H287" s="215" t="s">
        <v>88</v>
      </c>
      <c r="I287" s="215" t="s">
        <v>88</v>
      </c>
      <c r="J287" s="215" t="s">
        <v>88</v>
      </c>
      <c r="K287" s="215" t="s">
        <v>88</v>
      </c>
      <c r="L287" s="215" t="s">
        <v>88</v>
      </c>
      <c r="M287" s="215" t="s">
        <v>88</v>
      </c>
      <c r="N287" s="215" t="s">
        <v>88</v>
      </c>
      <c r="O287" s="215" t="s">
        <v>88</v>
      </c>
      <c r="P287" s="215" t="s">
        <v>88</v>
      </c>
      <c r="Q287" s="215" t="s">
        <v>88</v>
      </c>
      <c r="R287" s="215" t="s">
        <v>88</v>
      </c>
      <c r="S287" s="188"/>
      <c r="T287" s="171"/>
    </row>
    <row r="288" spans="1:20" ht="12.75">
      <c r="A288" s="156"/>
      <c r="B288" s="156" t="s">
        <v>34</v>
      </c>
      <c r="C288" s="39"/>
      <c r="D288" s="167"/>
      <c r="E288" s="167"/>
      <c r="F288" s="178">
        <f ca="1">SUM(G288:R288)</f>
        <v>210.67138269119323</v>
      </c>
      <c r="G288" s="187">
        <f t="shared" ref="G288:R288" ca="1" si="53">SUM(G283:G286)</f>
        <v>-1636.7509983512505</v>
      </c>
      <c r="H288" s="187">
        <f t="shared" ca="1" si="53"/>
        <v>-15.764698476222975</v>
      </c>
      <c r="I288" s="187">
        <f t="shared" ca="1" si="53"/>
        <v>265.7037233284176</v>
      </c>
      <c r="J288" s="187">
        <f t="shared" ca="1" si="53"/>
        <v>-635.49458511674663</v>
      </c>
      <c r="K288" s="187">
        <f t="shared" ca="1" si="53"/>
        <v>679.47271523555673</v>
      </c>
      <c r="L288" s="187">
        <f t="shared" ca="1" si="53"/>
        <v>175.18714170730772</v>
      </c>
      <c r="M288" s="187">
        <f t="shared" ca="1" si="53"/>
        <v>282.9006352364737</v>
      </c>
      <c r="N288" s="187">
        <f t="shared" ca="1" si="53"/>
        <v>144.40789667473177</v>
      </c>
      <c r="O288" s="187">
        <f t="shared" ca="1" si="53"/>
        <v>-747.22734545626213</v>
      </c>
      <c r="P288" s="187">
        <f t="shared" ca="1" si="53"/>
        <v>-234.01322403204415</v>
      </c>
      <c r="Q288" s="187">
        <f t="shared" ca="1" si="53"/>
        <v>713.20779147614485</v>
      </c>
      <c r="R288" s="187">
        <f t="shared" ca="1" si="53"/>
        <v>1219.0423304650872</v>
      </c>
      <c r="S288" s="188"/>
      <c r="T288" s="171"/>
    </row>
    <row r="289" spans="1:20" ht="12.75">
      <c r="A289" s="156"/>
      <c r="B289" s="156"/>
      <c r="C289" s="167"/>
      <c r="D289" s="167"/>
      <c r="E289" s="167"/>
      <c r="F289" s="187"/>
      <c r="G289" s="187"/>
      <c r="H289" s="187"/>
      <c r="I289" s="187"/>
      <c r="J289" s="187"/>
      <c r="K289" s="187"/>
      <c r="L289" s="187"/>
      <c r="M289" s="187"/>
      <c r="N289" s="187"/>
      <c r="O289" s="187"/>
      <c r="P289" s="187"/>
      <c r="Q289" s="187"/>
      <c r="R289" s="187"/>
      <c r="S289" s="188"/>
      <c r="T289" s="171"/>
    </row>
    <row r="290" spans="1:20" ht="12.75">
      <c r="A290" s="156"/>
      <c r="B290" s="156" t="s">
        <v>81</v>
      </c>
      <c r="C290" s="167"/>
      <c r="D290" s="167"/>
      <c r="E290" s="167"/>
      <c r="F290" s="187"/>
      <c r="G290" s="187"/>
      <c r="H290" s="187"/>
      <c r="I290" s="187"/>
      <c r="J290" s="187"/>
      <c r="K290" s="187"/>
      <c r="L290" s="187"/>
      <c r="M290" s="187"/>
      <c r="N290" s="187"/>
      <c r="O290" s="187"/>
      <c r="P290" s="187"/>
      <c r="Q290" s="187"/>
      <c r="R290" s="187"/>
      <c r="S290" s="188"/>
      <c r="T290" s="171"/>
    </row>
    <row r="291" spans="1:20" s="39" customFormat="1" ht="12.75">
      <c r="A291" s="156"/>
      <c r="B291" s="156"/>
      <c r="C291" s="251" t="s">
        <v>81</v>
      </c>
      <c r="D291" s="251"/>
      <c r="E291" s="251"/>
      <c r="F291" s="187">
        <f ca="1">SUM(G291:R291)</f>
        <v>1090492.324013625</v>
      </c>
      <c r="G291" s="187">
        <f ca="1">'WIJAM NPC Before Balancing'!G291+'Net Position Balancing'!E26</f>
        <v>101336.12678941415</v>
      </c>
      <c r="H291" s="187">
        <f ca="1">'WIJAM NPC Before Balancing'!H291+'Net Position Balancing'!F26</f>
        <v>93580.675997986211</v>
      </c>
      <c r="I291" s="187">
        <f ca="1">'WIJAM NPC Before Balancing'!I291+'Net Position Balancing'!G26</f>
        <v>21691.791018923861</v>
      </c>
      <c r="J291" s="187">
        <f ca="1">'WIJAM NPC Before Balancing'!J291+'Net Position Balancing'!H26</f>
        <v>47180.61064910602</v>
      </c>
      <c r="K291" s="187">
        <f ca="1">'WIJAM NPC Before Balancing'!K291+'Net Position Balancing'!I26</f>
        <v>37289.089091254129</v>
      </c>
      <c r="L291" s="187">
        <f ca="1">'WIJAM NPC Before Balancing'!L291+'Net Position Balancing'!J26</f>
        <v>108107.77493644156</v>
      </c>
      <c r="M291" s="187">
        <f ca="1">'WIJAM NPC Before Balancing'!M291+'Net Position Balancing'!K26</f>
        <v>137644.2911130595</v>
      </c>
      <c r="N291" s="187">
        <f ca="1">'WIJAM NPC Before Balancing'!N291+'Net Position Balancing'!L26</f>
        <v>99230.533522065409</v>
      </c>
      <c r="O291" s="187">
        <f ca="1">'WIJAM NPC Before Balancing'!O291+'Net Position Balancing'!M26</f>
        <v>65975.658463193744</v>
      </c>
      <c r="P291" s="187">
        <f ca="1">'WIJAM NPC Before Balancing'!P291+'Net Position Balancing'!N26</f>
        <v>75982.773596416693</v>
      </c>
      <c r="Q291" s="187">
        <f ca="1">'WIJAM NPC Before Balancing'!Q291+'Net Position Balancing'!O26</f>
        <v>117049.4296252013</v>
      </c>
      <c r="R291" s="187">
        <f ca="1">'WIJAM NPC Before Balancing'!R291+'Net Position Balancing'!P26</f>
        <v>185423.56921056268</v>
      </c>
      <c r="S291" s="187"/>
      <c r="T291" s="171"/>
    </row>
    <row r="292" spans="1:20" ht="12.75">
      <c r="A292" s="156"/>
      <c r="B292" s="156"/>
      <c r="C292" s="167" t="s">
        <v>121</v>
      </c>
      <c r="D292" s="167"/>
      <c r="E292" s="167"/>
      <c r="F292" s="187">
        <f t="shared" ref="F292:F293" ca="1" si="54">SUM(G292:R292)</f>
        <v>-306500.15752637538</v>
      </c>
      <c r="G292" s="187">
        <f ca="1">'WIJAM NPC Before Balancing'!G292</f>
        <v>2873.1630683475742</v>
      </c>
      <c r="H292" s="187">
        <f ca="1">'WIJAM NPC Before Balancing'!H292</f>
        <v>-914.63194880525009</v>
      </c>
      <c r="I292" s="187">
        <f ca="1">'WIJAM NPC Before Balancing'!I292</f>
        <v>-1867.902762289785</v>
      </c>
      <c r="J292" s="187">
        <f ca="1">'WIJAM NPC Before Balancing'!J292</f>
        <v>-7171.6154437603291</v>
      </c>
      <c r="K292" s="187">
        <f ca="1">'WIJAM NPC Before Balancing'!K292</f>
        <v>-15470.819891617084</v>
      </c>
      <c r="L292" s="187">
        <f ca="1">'WIJAM NPC Before Balancing'!L292</f>
        <v>-23285.410743246593</v>
      </c>
      <c r="M292" s="187">
        <f ca="1">'WIJAM NPC Before Balancing'!M292</f>
        <v>-38607.470685178698</v>
      </c>
      <c r="N292" s="187">
        <f ca="1">'WIJAM NPC Before Balancing'!N292</f>
        <v>-47325.570445334037</v>
      </c>
      <c r="O292" s="187">
        <f ca="1">'WIJAM NPC Before Balancing'!O292</f>
        <v>-40998.082786920095</v>
      </c>
      <c r="P292" s="187">
        <f ca="1">'WIJAM NPC Before Balancing'!P292</f>
        <v>-36942.711180074206</v>
      </c>
      <c r="Q292" s="187">
        <f ca="1">'WIJAM NPC Before Balancing'!Q292</f>
        <v>-41416.775462499871</v>
      </c>
      <c r="R292" s="187">
        <f ca="1">'WIJAM NPC Before Balancing'!R292</f>
        <v>-55372.329244996996</v>
      </c>
      <c r="S292" s="188"/>
      <c r="T292" s="171"/>
    </row>
    <row r="293" spans="1:20" ht="12.75">
      <c r="A293" s="156"/>
      <c r="B293" s="156"/>
      <c r="C293" s="167" t="s">
        <v>122</v>
      </c>
      <c r="D293" s="167"/>
      <c r="E293" s="167"/>
      <c r="F293" s="187">
        <f t="shared" ca="1" si="54"/>
        <v>41840.390739062983</v>
      </c>
      <c r="G293" s="187">
        <f ca="1">'WIJAM NPC Before Balancing'!G293</f>
        <v>3479.3918999761704</v>
      </c>
      <c r="H293" s="187">
        <f ca="1">'WIJAM NPC Before Balancing'!H293</f>
        <v>1631.1171246958861</v>
      </c>
      <c r="I293" s="187">
        <f ca="1">'WIJAM NPC Before Balancing'!I293</f>
        <v>1199.8511912617419</v>
      </c>
      <c r="J293" s="187">
        <f ca="1">'WIJAM NPC Before Balancing'!J293</f>
        <v>3778.6888907502021</v>
      </c>
      <c r="K293" s="187">
        <f ca="1">'WIJAM NPC Before Balancing'!K293</f>
        <v>3501.3440787740105</v>
      </c>
      <c r="L293" s="187">
        <f ca="1">'WIJAM NPC Before Balancing'!L293</f>
        <v>1936.8800314242142</v>
      </c>
      <c r="M293" s="187">
        <f ca="1">'WIJAM NPC Before Balancing'!M293</f>
        <v>4473.3216387603397</v>
      </c>
      <c r="N293" s="187">
        <f ca="1">'WIJAM NPC Before Balancing'!N293</f>
        <v>3567.7107733706266</v>
      </c>
      <c r="O293" s="187">
        <f ca="1">'WIJAM NPC Before Balancing'!O293</f>
        <v>4949.5773573766792</v>
      </c>
      <c r="P293" s="187">
        <f ca="1">'WIJAM NPC Before Balancing'!P293</f>
        <v>4239.3336027571177</v>
      </c>
      <c r="Q293" s="187">
        <f ca="1">'WIJAM NPC Before Balancing'!Q293</f>
        <v>6113.0085257538703</v>
      </c>
      <c r="R293" s="187">
        <f ca="1">'WIJAM NPC Before Balancing'!R293</f>
        <v>2970.1656241621345</v>
      </c>
      <c r="S293" s="188"/>
      <c r="T293" s="171"/>
    </row>
    <row r="294" spans="1:20" ht="12.75">
      <c r="A294" s="156"/>
      <c r="B294" s="156"/>
      <c r="C294" s="167"/>
      <c r="D294" s="167"/>
      <c r="E294" s="167"/>
      <c r="F294" s="215"/>
      <c r="G294" s="215"/>
      <c r="H294" s="215"/>
      <c r="I294" s="215"/>
      <c r="J294" s="215"/>
      <c r="K294" s="215"/>
      <c r="L294" s="215"/>
      <c r="M294" s="215"/>
      <c r="N294" s="215"/>
      <c r="O294" s="215"/>
      <c r="P294" s="215"/>
      <c r="Q294" s="215"/>
      <c r="R294" s="215"/>
      <c r="S294" s="188"/>
      <c r="T294" s="171"/>
    </row>
    <row r="295" spans="1:20" ht="12.75">
      <c r="A295" s="156"/>
      <c r="B295" s="156" t="s">
        <v>35</v>
      </c>
      <c r="C295" s="167"/>
      <c r="D295" s="167"/>
      <c r="E295" s="167"/>
      <c r="F295" s="178">
        <f ca="1">SUM(G295:R295)</f>
        <v>825832.55722631293</v>
      </c>
      <c r="G295" s="187">
        <f t="shared" ref="G295:R295" ca="1" si="55">SUM(G291:G294)</f>
        <v>107688.6817577379</v>
      </c>
      <c r="H295" s="187">
        <f t="shared" ca="1" si="55"/>
        <v>94297.161173876841</v>
      </c>
      <c r="I295" s="187">
        <f t="shared" ca="1" si="55"/>
        <v>21023.739447895819</v>
      </c>
      <c r="J295" s="187">
        <f t="shared" ca="1" si="55"/>
        <v>43787.684096095894</v>
      </c>
      <c r="K295" s="187">
        <f t="shared" ca="1" si="55"/>
        <v>25319.613278411056</v>
      </c>
      <c r="L295" s="187">
        <f t="shared" ca="1" si="55"/>
        <v>86759.244224619179</v>
      </c>
      <c r="M295" s="187">
        <f t="shared" ca="1" si="55"/>
        <v>103510.14206664114</v>
      </c>
      <c r="N295" s="187">
        <f t="shared" ca="1" si="55"/>
        <v>55472.673850102001</v>
      </c>
      <c r="O295" s="187">
        <f t="shared" ca="1" si="55"/>
        <v>29927.153033650327</v>
      </c>
      <c r="P295" s="187">
        <f t="shared" ca="1" si="55"/>
        <v>43279.396019099608</v>
      </c>
      <c r="Q295" s="187">
        <f t="shared" ca="1" si="55"/>
        <v>81745.662688455297</v>
      </c>
      <c r="R295" s="187">
        <f t="shared" ca="1" si="55"/>
        <v>133021.4055897278</v>
      </c>
      <c r="S295" s="188"/>
      <c r="T295" s="171"/>
    </row>
    <row r="296" spans="1:20" ht="12.75">
      <c r="A296" s="156"/>
      <c r="B296" s="156"/>
      <c r="C296" s="251"/>
      <c r="D296" s="251"/>
      <c r="E296" s="251"/>
      <c r="F296" s="178"/>
      <c r="G296" s="187"/>
      <c r="H296" s="187"/>
      <c r="I296" s="187"/>
      <c r="J296" s="187"/>
      <c r="K296" s="187"/>
      <c r="L296" s="187"/>
      <c r="M296" s="187"/>
      <c r="N296" s="187"/>
      <c r="O296" s="187"/>
      <c r="P296" s="187"/>
      <c r="Q296" s="187"/>
      <c r="R296" s="187"/>
      <c r="S296" s="188"/>
      <c r="T296" s="171"/>
    </row>
    <row r="297" spans="1:20" ht="12.75">
      <c r="A297" s="156"/>
      <c r="B297" s="156"/>
      <c r="C297" s="332" t="s">
        <v>36</v>
      </c>
      <c r="D297" s="251"/>
      <c r="E297" s="251"/>
      <c r="F297" s="178">
        <f ca="1">SUM(G297:R297)</f>
        <v>113.45904778104349</v>
      </c>
      <c r="G297" s="187">
        <f ca="1">'WIJAM NPC Before Balancing'!G297</f>
        <v>-377.79944734061382</v>
      </c>
      <c r="H297" s="187">
        <f ca="1">'WIJAM NPC Before Balancing'!H297</f>
        <v>-61.809383409129907</v>
      </c>
      <c r="I297" s="187">
        <f ca="1">'WIJAM NPC Before Balancing'!I297</f>
        <v>-50.255883735694788</v>
      </c>
      <c r="J297" s="187">
        <f ca="1">'WIJAM NPC Before Balancing'!J297</f>
        <v>112.30320428638967</v>
      </c>
      <c r="K297" s="187">
        <f ca="1">'WIJAM NPC Before Balancing'!K297</f>
        <v>-122.28662346208324</v>
      </c>
      <c r="L297" s="187">
        <f ca="1">'WIJAM NPC Before Balancing'!L297</f>
        <v>260.77718313583119</v>
      </c>
      <c r="M297" s="187">
        <f ca="1">'WIJAM NPC Before Balancing'!M297</f>
        <v>109.36298103691689</v>
      </c>
      <c r="N297" s="187">
        <f ca="1">'WIJAM NPC Before Balancing'!N297</f>
        <v>226.88973932284119</v>
      </c>
      <c r="O297" s="187">
        <f ca="1">'WIJAM NPC Before Balancing'!O297</f>
        <v>160.1624690657919</v>
      </c>
      <c r="P297" s="187">
        <f ca="1">'WIJAM NPC Before Balancing'!P297</f>
        <v>-161.09514929498354</v>
      </c>
      <c r="Q297" s="187">
        <f ca="1">'WIJAM NPC Before Balancing'!Q297</f>
        <v>1.9083071825139255</v>
      </c>
      <c r="R297" s="187">
        <f ca="1">'WIJAM NPC Before Balancing'!R297</f>
        <v>15.301650993263976</v>
      </c>
      <c r="S297" s="188"/>
      <c r="T297" s="171"/>
    </row>
    <row r="298" spans="1:20" ht="12.75">
      <c r="A298" s="156"/>
      <c r="B298" s="156"/>
      <c r="C298" s="167"/>
      <c r="D298" s="167"/>
      <c r="E298" s="167"/>
      <c r="F298" s="215" t="s">
        <v>88</v>
      </c>
      <c r="G298" s="215" t="s">
        <v>88</v>
      </c>
      <c r="H298" s="215" t="s">
        <v>88</v>
      </c>
      <c r="I298" s="215" t="s">
        <v>88</v>
      </c>
      <c r="J298" s="215" t="s">
        <v>88</v>
      </c>
      <c r="K298" s="215" t="s">
        <v>88</v>
      </c>
      <c r="L298" s="215" t="s">
        <v>88</v>
      </c>
      <c r="M298" s="215" t="s">
        <v>88</v>
      </c>
      <c r="N298" s="215" t="s">
        <v>88</v>
      </c>
      <c r="O298" s="215" t="s">
        <v>88</v>
      </c>
      <c r="P298" s="215" t="s">
        <v>88</v>
      </c>
      <c r="Q298" s="215" t="s">
        <v>88</v>
      </c>
      <c r="R298" s="215" t="s">
        <v>88</v>
      </c>
      <c r="S298" s="188"/>
      <c r="T298" s="171"/>
    </row>
    <row r="299" spans="1:20" ht="12.75">
      <c r="A299" s="142" t="s">
        <v>37</v>
      </c>
      <c r="B299" s="156"/>
      <c r="C299" s="167"/>
      <c r="D299" s="167"/>
      <c r="E299" s="167"/>
      <c r="F299" s="192">
        <f ca="1">SUM(G299:R299)</f>
        <v>1118729.3079661569</v>
      </c>
      <c r="G299" s="192">
        <f ca="1">SUM(G295,G288,G280,G297)</f>
        <v>130831.14743176026</v>
      </c>
      <c r="H299" s="192">
        <f t="shared" ref="H299:R299" ca="1" si="56">SUM(H295,H288,H280,H297)</f>
        <v>116741.04352130473</v>
      </c>
      <c r="I299" s="192">
        <f t="shared" ca="1" si="56"/>
        <v>43428.388289426744</v>
      </c>
      <c r="J299" s="192">
        <f t="shared" ca="1" si="56"/>
        <v>68928.481233650804</v>
      </c>
      <c r="K299" s="192">
        <f t="shared" ca="1" si="56"/>
        <v>52633.631182194607</v>
      </c>
      <c r="L299" s="192">
        <f t="shared" ca="1" si="56"/>
        <v>111808.6525438751</v>
      </c>
      <c r="M299" s="192">
        <f t="shared" ca="1" si="56"/>
        <v>125919.23168173715</v>
      </c>
      <c r="N299" s="192">
        <f t="shared" ca="1" si="56"/>
        <v>79335.46727129689</v>
      </c>
      <c r="O299" s="192">
        <f t="shared" ca="1" si="56"/>
        <v>50777.409162264434</v>
      </c>
      <c r="P299" s="192">
        <f t="shared" ca="1" si="56"/>
        <v>65615.627218958936</v>
      </c>
      <c r="Q299" s="192">
        <f t="shared" ca="1" si="56"/>
        <v>109126.71145477932</v>
      </c>
      <c r="R299" s="192">
        <f t="shared" ca="1" si="56"/>
        <v>163583.51697490786</v>
      </c>
      <c r="S299" s="188"/>
      <c r="T299" s="171"/>
    </row>
    <row r="300" spans="1:20" ht="12.75">
      <c r="A300" s="156"/>
      <c r="B300" s="156"/>
      <c r="C300" s="167"/>
      <c r="D300" s="167"/>
      <c r="E300" s="167"/>
      <c r="F300" s="187"/>
      <c r="G300" s="187"/>
      <c r="H300" s="187"/>
      <c r="I300" s="187"/>
      <c r="J300" s="187"/>
      <c r="K300" s="187"/>
      <c r="L300" s="187"/>
      <c r="M300" s="187"/>
      <c r="N300" s="187"/>
      <c r="O300" s="187"/>
      <c r="P300" s="187"/>
      <c r="Q300" s="187"/>
      <c r="R300" s="187"/>
      <c r="S300" s="188"/>
      <c r="T300" s="171"/>
    </row>
    <row r="301" spans="1:20" ht="12.75">
      <c r="A301" s="169" t="s">
        <v>147</v>
      </c>
      <c r="B301" s="156"/>
      <c r="C301" s="153"/>
      <c r="D301" s="153"/>
      <c r="E301" s="153"/>
      <c r="F301" s="192"/>
      <c r="G301" s="188"/>
      <c r="H301" s="188"/>
      <c r="I301" s="188"/>
      <c r="J301" s="188"/>
      <c r="K301" s="188"/>
      <c r="L301" s="188"/>
      <c r="M301" s="188"/>
      <c r="N301" s="188"/>
      <c r="O301" s="188"/>
      <c r="P301" s="188"/>
      <c r="Q301" s="188"/>
      <c r="R301" s="188"/>
      <c r="S301" s="188"/>
      <c r="T301" s="171"/>
    </row>
    <row r="302" spans="1:20" ht="12.75">
      <c r="A302" s="156"/>
      <c r="B302" s="156"/>
      <c r="C302" s="167" t="s">
        <v>42</v>
      </c>
      <c r="D302" s="167"/>
      <c r="E302" s="167"/>
      <c r="F302" s="187">
        <f t="shared" ref="F302:F311" ca="1" si="57">SUM(G302:R302)</f>
        <v>0</v>
      </c>
      <c r="G302" s="188">
        <f ca="1">'WIJAM NPC Before Balancing'!G302</f>
        <v>0</v>
      </c>
      <c r="H302" s="188">
        <f ca="1">'WIJAM NPC Before Balancing'!H302</f>
        <v>0</v>
      </c>
      <c r="I302" s="188">
        <f ca="1">'WIJAM NPC Before Balancing'!I302</f>
        <v>0</v>
      </c>
      <c r="J302" s="188">
        <f ca="1">'WIJAM NPC Before Balancing'!J302</f>
        <v>0</v>
      </c>
      <c r="K302" s="188">
        <f ca="1">'WIJAM NPC Before Balancing'!K302</f>
        <v>0</v>
      </c>
      <c r="L302" s="188">
        <f ca="1">'WIJAM NPC Before Balancing'!L302</f>
        <v>0</v>
      </c>
      <c r="M302" s="188">
        <f ca="1">'WIJAM NPC Before Balancing'!M302</f>
        <v>0</v>
      </c>
      <c r="N302" s="188">
        <f ca="1">'WIJAM NPC Before Balancing'!N302</f>
        <v>0</v>
      </c>
      <c r="O302" s="188">
        <f ca="1">'WIJAM NPC Before Balancing'!O302</f>
        <v>0</v>
      </c>
      <c r="P302" s="188">
        <f ca="1">'WIJAM NPC Before Balancing'!P302</f>
        <v>0</v>
      </c>
      <c r="Q302" s="188">
        <f ca="1">'WIJAM NPC Before Balancing'!Q302</f>
        <v>0</v>
      </c>
      <c r="R302" s="188">
        <f ca="1">'WIJAM NPC Before Balancing'!R302</f>
        <v>0</v>
      </c>
      <c r="S302" s="188"/>
      <c r="T302" s="171"/>
    </row>
    <row r="303" spans="1:20" ht="12.75">
      <c r="A303" s="156"/>
      <c r="B303" s="156"/>
      <c r="C303" s="167" t="s">
        <v>43</v>
      </c>
      <c r="D303" s="167"/>
      <c r="E303" s="167"/>
      <c r="F303" s="187">
        <f t="shared" si="57"/>
        <v>111623.80109923336</v>
      </c>
      <c r="G303" s="188">
        <f>'WIJAM NPC Before Balancing'!G303</f>
        <v>11952.63445447758</v>
      </c>
      <c r="H303" s="188">
        <f>'WIJAM NPC Before Balancing'!H303</f>
        <v>7681.4727601941267</v>
      </c>
      <c r="I303" s="188">
        <f>'WIJAM NPC Before Balancing'!I303</f>
        <v>11789.693818547788</v>
      </c>
      <c r="J303" s="188">
        <f>'WIJAM NPC Before Balancing'!J303</f>
        <v>7186.0922991084417</v>
      </c>
      <c r="K303" s="188">
        <f>'WIJAM NPC Before Balancing'!K303</f>
        <v>12129.640446834863</v>
      </c>
      <c r="L303" s="188">
        <f>'WIJAM NPC Before Balancing'!L303</f>
        <v>11240.177660468577</v>
      </c>
      <c r="M303" s="188">
        <f>'WIJAM NPC Before Balancing'!M303</f>
        <v>11333.100076834964</v>
      </c>
      <c r="N303" s="188">
        <f>'WIJAM NPC Before Balancing'!N303</f>
        <v>6206.2241695976136</v>
      </c>
      <c r="O303" s="188">
        <f>'WIJAM NPC Before Balancing'!O303</f>
        <v>10305.865730086363</v>
      </c>
      <c r="P303" s="188">
        <f>'WIJAM NPC Before Balancing'!P303</f>
        <v>5109.4733276628931</v>
      </c>
      <c r="Q303" s="188">
        <f>'WIJAM NPC Before Balancing'!Q303</f>
        <v>7934.5067876295352</v>
      </c>
      <c r="R303" s="188">
        <f>'WIJAM NPC Before Balancing'!R303</f>
        <v>8754.9195677906173</v>
      </c>
      <c r="S303" s="188"/>
      <c r="T303" s="171"/>
    </row>
    <row r="304" spans="1:20" ht="12.75">
      <c r="A304" s="156"/>
      <c r="B304" s="156"/>
      <c r="C304" s="167" t="s">
        <v>44</v>
      </c>
      <c r="D304" s="170"/>
      <c r="E304" s="170"/>
      <c r="F304" s="187">
        <f t="shared" ca="1" si="57"/>
        <v>0</v>
      </c>
      <c r="G304" s="188">
        <f ca="1">'WIJAM NPC Before Balancing'!G304</f>
        <v>0</v>
      </c>
      <c r="H304" s="188">
        <f ca="1">'WIJAM NPC Before Balancing'!H304</f>
        <v>0</v>
      </c>
      <c r="I304" s="188">
        <f ca="1">'WIJAM NPC Before Balancing'!I304</f>
        <v>0</v>
      </c>
      <c r="J304" s="188">
        <f ca="1">'WIJAM NPC Before Balancing'!J304</f>
        <v>0</v>
      </c>
      <c r="K304" s="188">
        <f ca="1">'WIJAM NPC Before Balancing'!K304</f>
        <v>0</v>
      </c>
      <c r="L304" s="188">
        <f ca="1">'WIJAM NPC Before Balancing'!L304</f>
        <v>0</v>
      </c>
      <c r="M304" s="188">
        <f ca="1">'WIJAM NPC Before Balancing'!M304</f>
        <v>0</v>
      </c>
      <c r="N304" s="188">
        <f ca="1">'WIJAM NPC Before Balancing'!N304</f>
        <v>0</v>
      </c>
      <c r="O304" s="188">
        <f ca="1">'WIJAM NPC Before Balancing'!O304</f>
        <v>0</v>
      </c>
      <c r="P304" s="188">
        <f ca="1">'WIJAM NPC Before Balancing'!P304</f>
        <v>0</v>
      </c>
      <c r="Q304" s="188">
        <f ca="1">'WIJAM NPC Before Balancing'!Q304</f>
        <v>0</v>
      </c>
      <c r="R304" s="188">
        <f ca="1">'WIJAM NPC Before Balancing'!R304</f>
        <v>0</v>
      </c>
      <c r="S304" s="188"/>
      <c r="T304" s="171"/>
    </row>
    <row r="305" spans="1:20" ht="12.75">
      <c r="A305" s="156"/>
      <c r="B305" s="156"/>
      <c r="C305" s="167" t="s">
        <v>45</v>
      </c>
      <c r="D305" s="170"/>
      <c r="E305" s="170"/>
      <c r="F305" s="187">
        <f t="shared" ca="1" si="57"/>
        <v>0</v>
      </c>
      <c r="G305" s="188">
        <f ca="1">'WIJAM NPC Before Balancing'!G305</f>
        <v>0</v>
      </c>
      <c r="H305" s="188">
        <f ca="1">'WIJAM NPC Before Balancing'!H305</f>
        <v>0</v>
      </c>
      <c r="I305" s="188">
        <f ca="1">'WIJAM NPC Before Balancing'!I305</f>
        <v>0</v>
      </c>
      <c r="J305" s="188">
        <f ca="1">'WIJAM NPC Before Balancing'!J305</f>
        <v>0</v>
      </c>
      <c r="K305" s="188">
        <f ca="1">'WIJAM NPC Before Balancing'!K305</f>
        <v>0</v>
      </c>
      <c r="L305" s="188">
        <f ca="1">'WIJAM NPC Before Balancing'!L305</f>
        <v>0</v>
      </c>
      <c r="M305" s="188">
        <f ca="1">'WIJAM NPC Before Balancing'!M305</f>
        <v>0</v>
      </c>
      <c r="N305" s="188">
        <f ca="1">'WIJAM NPC Before Balancing'!N305</f>
        <v>0</v>
      </c>
      <c r="O305" s="188">
        <f ca="1">'WIJAM NPC Before Balancing'!O305</f>
        <v>0</v>
      </c>
      <c r="P305" s="188">
        <f ca="1">'WIJAM NPC Before Balancing'!P305</f>
        <v>0</v>
      </c>
      <c r="Q305" s="188">
        <f ca="1">'WIJAM NPC Before Balancing'!Q305</f>
        <v>0</v>
      </c>
      <c r="R305" s="188">
        <f ca="1">'WIJAM NPC Before Balancing'!R305</f>
        <v>0</v>
      </c>
      <c r="S305" s="188"/>
      <c r="T305" s="171"/>
    </row>
    <row r="306" spans="1:20" ht="12.75">
      <c r="A306" s="156"/>
      <c r="B306" s="156"/>
      <c r="C306" s="167" t="s">
        <v>46</v>
      </c>
      <c r="D306" s="167"/>
      <c r="E306" s="167"/>
      <c r="F306" s="187">
        <f t="shared" ca="1" si="57"/>
        <v>0</v>
      </c>
      <c r="G306" s="188">
        <f ca="1">'WIJAM NPC Before Balancing'!G306</f>
        <v>0</v>
      </c>
      <c r="H306" s="188">
        <f ca="1">'WIJAM NPC Before Balancing'!H306</f>
        <v>0</v>
      </c>
      <c r="I306" s="188">
        <f ca="1">'WIJAM NPC Before Balancing'!I306</f>
        <v>0</v>
      </c>
      <c r="J306" s="188">
        <f ca="1">'WIJAM NPC Before Balancing'!J306</f>
        <v>0</v>
      </c>
      <c r="K306" s="188">
        <f ca="1">'WIJAM NPC Before Balancing'!K306</f>
        <v>0</v>
      </c>
      <c r="L306" s="188">
        <f ca="1">'WIJAM NPC Before Balancing'!L306</f>
        <v>0</v>
      </c>
      <c r="M306" s="188">
        <f ca="1">'WIJAM NPC Before Balancing'!M306</f>
        <v>0</v>
      </c>
      <c r="N306" s="188">
        <f ca="1">'WIJAM NPC Before Balancing'!N306</f>
        <v>0</v>
      </c>
      <c r="O306" s="188">
        <f ca="1">'WIJAM NPC Before Balancing'!O306</f>
        <v>0</v>
      </c>
      <c r="P306" s="188">
        <f ca="1">'WIJAM NPC Before Balancing'!P306</f>
        <v>0</v>
      </c>
      <c r="Q306" s="188">
        <f ca="1">'WIJAM NPC Before Balancing'!Q306</f>
        <v>0</v>
      </c>
      <c r="R306" s="188">
        <f ca="1">'WIJAM NPC Before Balancing'!R306</f>
        <v>0</v>
      </c>
      <c r="S306" s="188"/>
      <c r="T306" s="171"/>
    </row>
    <row r="307" spans="1:20" ht="12.75">
      <c r="A307" s="156"/>
      <c r="B307" s="156"/>
      <c r="C307" s="167" t="s">
        <v>47</v>
      </c>
      <c r="D307" s="167"/>
      <c r="E307" s="167"/>
      <c r="F307" s="187">
        <f t="shared" ca="1" si="57"/>
        <v>0</v>
      </c>
      <c r="G307" s="188">
        <f ca="1">'WIJAM NPC Before Balancing'!G307</f>
        <v>0</v>
      </c>
      <c r="H307" s="188">
        <f ca="1">'WIJAM NPC Before Balancing'!H307</f>
        <v>0</v>
      </c>
      <c r="I307" s="188">
        <f ca="1">'WIJAM NPC Before Balancing'!I307</f>
        <v>0</v>
      </c>
      <c r="J307" s="188">
        <f ca="1">'WIJAM NPC Before Balancing'!J307</f>
        <v>0</v>
      </c>
      <c r="K307" s="188">
        <f ca="1">'WIJAM NPC Before Balancing'!K307</f>
        <v>0</v>
      </c>
      <c r="L307" s="188">
        <f ca="1">'WIJAM NPC Before Balancing'!L307</f>
        <v>0</v>
      </c>
      <c r="M307" s="188">
        <f ca="1">'WIJAM NPC Before Balancing'!M307</f>
        <v>0</v>
      </c>
      <c r="N307" s="188">
        <f ca="1">'WIJAM NPC Before Balancing'!N307</f>
        <v>0</v>
      </c>
      <c r="O307" s="188">
        <f ca="1">'WIJAM NPC Before Balancing'!O307</f>
        <v>0</v>
      </c>
      <c r="P307" s="188">
        <f ca="1">'WIJAM NPC Before Balancing'!P307</f>
        <v>0</v>
      </c>
      <c r="Q307" s="188">
        <f ca="1">'WIJAM NPC Before Balancing'!Q307</f>
        <v>0</v>
      </c>
      <c r="R307" s="188">
        <f ca="1">'WIJAM NPC Before Balancing'!R307</f>
        <v>0</v>
      </c>
      <c r="S307" s="188"/>
      <c r="T307" s="171"/>
    </row>
    <row r="308" spans="1:20" ht="12.75">
      <c r="A308" s="156"/>
      <c r="B308" s="156"/>
      <c r="C308" s="167" t="s">
        <v>48</v>
      </c>
      <c r="D308" s="167"/>
      <c r="E308" s="167"/>
      <c r="F308" s="187">
        <f t="shared" ca="1" si="57"/>
        <v>0</v>
      </c>
      <c r="G308" s="188">
        <f ca="1">'WIJAM NPC Before Balancing'!G308</f>
        <v>0</v>
      </c>
      <c r="H308" s="188">
        <f ca="1">'WIJAM NPC Before Balancing'!H308</f>
        <v>0</v>
      </c>
      <c r="I308" s="188">
        <f ca="1">'WIJAM NPC Before Balancing'!I308</f>
        <v>0</v>
      </c>
      <c r="J308" s="188">
        <f ca="1">'WIJAM NPC Before Balancing'!J308</f>
        <v>0</v>
      </c>
      <c r="K308" s="188">
        <f ca="1">'WIJAM NPC Before Balancing'!K308</f>
        <v>0</v>
      </c>
      <c r="L308" s="188">
        <f ca="1">'WIJAM NPC Before Balancing'!L308</f>
        <v>0</v>
      </c>
      <c r="M308" s="188">
        <f ca="1">'WIJAM NPC Before Balancing'!M308</f>
        <v>0</v>
      </c>
      <c r="N308" s="188">
        <f ca="1">'WIJAM NPC Before Balancing'!N308</f>
        <v>0</v>
      </c>
      <c r="O308" s="188">
        <f ca="1">'WIJAM NPC Before Balancing'!O308</f>
        <v>0</v>
      </c>
      <c r="P308" s="188">
        <f ca="1">'WIJAM NPC Before Balancing'!P308</f>
        <v>0</v>
      </c>
      <c r="Q308" s="188">
        <f ca="1">'WIJAM NPC Before Balancing'!Q308</f>
        <v>0</v>
      </c>
      <c r="R308" s="188">
        <f ca="1">'WIJAM NPC Before Balancing'!R308</f>
        <v>0</v>
      </c>
      <c r="S308" s="188"/>
      <c r="T308" s="171"/>
    </row>
    <row r="309" spans="1:20" ht="12.75">
      <c r="A309" s="156"/>
      <c r="B309" s="156"/>
      <c r="C309" s="167" t="s">
        <v>49</v>
      </c>
      <c r="D309" s="167"/>
      <c r="E309" s="167"/>
      <c r="F309" s="187">
        <f t="shared" ca="1" si="57"/>
        <v>1759436.4216868742</v>
      </c>
      <c r="G309" s="188">
        <f ca="1">'WIJAM NPC Before Balancing'!G309</f>
        <v>124976.64559303167</v>
      </c>
      <c r="H309" s="188">
        <f ca="1">'WIJAM NPC Before Balancing'!H309</f>
        <v>125831.90015310705</v>
      </c>
      <c r="I309" s="188">
        <f ca="1">'WIJAM NPC Before Balancing'!I309</f>
        <v>150418.9419189136</v>
      </c>
      <c r="J309" s="188">
        <f ca="1">'WIJAM NPC Before Balancing'!J309</f>
        <v>115155.12932789722</v>
      </c>
      <c r="K309" s="188">
        <f ca="1">'WIJAM NPC Before Balancing'!K309</f>
        <v>150488.15850060707</v>
      </c>
      <c r="L309" s="188">
        <f ca="1">'WIJAM NPC Before Balancing'!L309</f>
        <v>167302.13290263928</v>
      </c>
      <c r="M309" s="188">
        <f ca="1">'WIJAM NPC Before Balancing'!M309</f>
        <v>198402.09308903577</v>
      </c>
      <c r="N309" s="188">
        <f ca="1">'WIJAM NPC Before Balancing'!N309</f>
        <v>186097.82780211148</v>
      </c>
      <c r="O309" s="188">
        <f ca="1">'WIJAM NPC Before Balancing'!O309</f>
        <v>161624.33742195895</v>
      </c>
      <c r="P309" s="188">
        <f ca="1">'WIJAM NPC Before Balancing'!P309</f>
        <v>168684.65495267394</v>
      </c>
      <c r="Q309" s="188">
        <f ca="1">'WIJAM NPC Before Balancing'!Q309</f>
        <v>111792.24396829898</v>
      </c>
      <c r="R309" s="188">
        <f ca="1">'WIJAM NPC Before Balancing'!R309</f>
        <v>98662.356056599412</v>
      </c>
      <c r="S309" s="188"/>
      <c r="T309" s="171"/>
    </row>
    <row r="310" spans="1:20" ht="12.75">
      <c r="A310" s="156"/>
      <c r="B310" s="153"/>
      <c r="C310" s="167" t="s">
        <v>156</v>
      </c>
      <c r="D310" s="167"/>
      <c r="E310" s="167"/>
      <c r="F310" s="187">
        <f t="shared" ref="F310" ca="1" si="58">SUM(G310:R310)</f>
        <v>0</v>
      </c>
      <c r="G310" s="188">
        <f ca="1">'WIJAM NPC Before Balancing'!G310</f>
        <v>0</v>
      </c>
      <c r="H310" s="188">
        <f ca="1">'WIJAM NPC Before Balancing'!H310</f>
        <v>0</v>
      </c>
      <c r="I310" s="188">
        <f ca="1">'WIJAM NPC Before Balancing'!I310</f>
        <v>0</v>
      </c>
      <c r="J310" s="188">
        <f ca="1">'WIJAM NPC Before Balancing'!J310</f>
        <v>0</v>
      </c>
      <c r="K310" s="188">
        <f ca="1">'WIJAM NPC Before Balancing'!K310</f>
        <v>0</v>
      </c>
      <c r="L310" s="188">
        <f ca="1">'WIJAM NPC Before Balancing'!L310</f>
        <v>0</v>
      </c>
      <c r="M310" s="188">
        <f ca="1">'WIJAM NPC Before Balancing'!M310</f>
        <v>0</v>
      </c>
      <c r="N310" s="188">
        <f ca="1">'WIJAM NPC Before Balancing'!N310</f>
        <v>0</v>
      </c>
      <c r="O310" s="188">
        <f ca="1">'WIJAM NPC Before Balancing'!O310</f>
        <v>0</v>
      </c>
      <c r="P310" s="188">
        <f ca="1">'WIJAM NPC Before Balancing'!P310</f>
        <v>0</v>
      </c>
      <c r="Q310" s="188">
        <f ca="1">'WIJAM NPC Before Balancing'!Q310</f>
        <v>0</v>
      </c>
      <c r="R310" s="188">
        <f ca="1">'WIJAM NPC Before Balancing'!R310</f>
        <v>0</v>
      </c>
      <c r="S310" s="188"/>
      <c r="T310" s="171"/>
    </row>
    <row r="311" spans="1:20" ht="12.75">
      <c r="A311" s="156"/>
      <c r="B311" s="156"/>
      <c r="C311" s="167" t="s">
        <v>50</v>
      </c>
      <c r="D311" s="167"/>
      <c r="E311" s="167"/>
      <c r="F311" s="187">
        <f t="shared" ca="1" si="57"/>
        <v>0</v>
      </c>
      <c r="G311" s="188">
        <f ca="1">'WIJAM NPC Before Balancing'!G311</f>
        <v>0</v>
      </c>
      <c r="H311" s="188">
        <f ca="1">'WIJAM NPC Before Balancing'!H311</f>
        <v>0</v>
      </c>
      <c r="I311" s="188">
        <f ca="1">'WIJAM NPC Before Balancing'!I311</f>
        <v>0</v>
      </c>
      <c r="J311" s="188">
        <f ca="1">'WIJAM NPC Before Balancing'!J311</f>
        <v>0</v>
      </c>
      <c r="K311" s="188">
        <f ca="1">'WIJAM NPC Before Balancing'!K311</f>
        <v>0</v>
      </c>
      <c r="L311" s="188">
        <f ca="1">'WIJAM NPC Before Balancing'!L311</f>
        <v>0</v>
      </c>
      <c r="M311" s="188">
        <f ca="1">'WIJAM NPC Before Balancing'!M311</f>
        <v>0</v>
      </c>
      <c r="N311" s="188">
        <f ca="1">'WIJAM NPC Before Balancing'!N311</f>
        <v>0</v>
      </c>
      <c r="O311" s="188">
        <f ca="1">'WIJAM NPC Before Balancing'!O311</f>
        <v>0</v>
      </c>
      <c r="P311" s="188">
        <f ca="1">'WIJAM NPC Before Balancing'!P311</f>
        <v>0</v>
      </c>
      <c r="Q311" s="188">
        <f ca="1">'WIJAM NPC Before Balancing'!Q311</f>
        <v>0</v>
      </c>
      <c r="R311" s="188">
        <f ca="1">'WIJAM NPC Before Balancing'!R311</f>
        <v>0</v>
      </c>
      <c r="S311" s="188"/>
      <c r="T311" s="171"/>
    </row>
    <row r="312" spans="1:20" ht="12.75">
      <c r="A312" s="156"/>
      <c r="B312" s="156"/>
      <c r="C312" s="167"/>
      <c r="D312" s="167"/>
      <c r="E312" s="167"/>
      <c r="F312" s="215" t="s">
        <v>88</v>
      </c>
      <c r="G312" s="215" t="s">
        <v>88</v>
      </c>
      <c r="H312" s="215" t="s">
        <v>88</v>
      </c>
      <c r="I312" s="215" t="s">
        <v>88</v>
      </c>
      <c r="J312" s="215" t="s">
        <v>88</v>
      </c>
      <c r="K312" s="215" t="s">
        <v>88</v>
      </c>
      <c r="L312" s="215" t="s">
        <v>88</v>
      </c>
      <c r="M312" s="215" t="s">
        <v>88</v>
      </c>
      <c r="N312" s="215" t="s">
        <v>88</v>
      </c>
      <c r="O312" s="215" t="s">
        <v>88</v>
      </c>
      <c r="P312" s="215" t="s">
        <v>88</v>
      </c>
      <c r="Q312" s="215" t="s">
        <v>88</v>
      </c>
      <c r="R312" s="215" t="s">
        <v>88</v>
      </c>
      <c r="S312" s="188"/>
      <c r="T312" s="171"/>
    </row>
    <row r="313" spans="1:20" ht="12.75">
      <c r="A313" s="169" t="s">
        <v>63</v>
      </c>
      <c r="B313" s="156"/>
      <c r="C313" s="167"/>
      <c r="D313" s="167"/>
      <c r="E313" s="167"/>
      <c r="F313" s="182">
        <f ca="1">SUM(G313:R313)</f>
        <v>1871060.2227861076</v>
      </c>
      <c r="G313" s="192">
        <f t="shared" ref="G313:R313" ca="1" si="59">SUM(G302:G311)</f>
        <v>136929.28004750927</v>
      </c>
      <c r="H313" s="192">
        <f t="shared" ca="1" si="59"/>
        <v>133513.37291330117</v>
      </c>
      <c r="I313" s="192">
        <f t="shared" ca="1" si="59"/>
        <v>162208.63573746139</v>
      </c>
      <c r="J313" s="192">
        <f t="shared" ca="1" si="59"/>
        <v>122341.22162700565</v>
      </c>
      <c r="K313" s="192">
        <f t="shared" ca="1" si="59"/>
        <v>162617.79894744192</v>
      </c>
      <c r="L313" s="192">
        <f t="shared" ca="1" si="59"/>
        <v>178542.31056310787</v>
      </c>
      <c r="M313" s="192">
        <f t="shared" ca="1" si="59"/>
        <v>209735.19316587073</v>
      </c>
      <c r="N313" s="192">
        <f t="shared" ca="1" si="59"/>
        <v>192304.05197170909</v>
      </c>
      <c r="O313" s="192">
        <f t="shared" ca="1" si="59"/>
        <v>171930.20315204532</v>
      </c>
      <c r="P313" s="192">
        <f t="shared" ca="1" si="59"/>
        <v>173794.12828033682</v>
      </c>
      <c r="Q313" s="192">
        <f t="shared" ca="1" si="59"/>
        <v>119726.75075592851</v>
      </c>
      <c r="R313" s="192">
        <f t="shared" ca="1" si="59"/>
        <v>107417.27562439002</v>
      </c>
      <c r="S313" s="188"/>
      <c r="T313" s="171"/>
    </row>
    <row r="314" spans="1:20" ht="12.75">
      <c r="A314" s="156"/>
      <c r="B314" s="156"/>
      <c r="C314" s="167"/>
      <c r="D314" s="167"/>
      <c r="E314" s="167"/>
      <c r="F314" s="187"/>
      <c r="G314" s="187"/>
      <c r="H314" s="187"/>
      <c r="I314" s="187"/>
      <c r="J314" s="187"/>
      <c r="K314" s="187"/>
      <c r="L314" s="187"/>
      <c r="M314" s="187"/>
      <c r="N314" s="187"/>
      <c r="O314" s="187"/>
      <c r="P314" s="187"/>
      <c r="Q314" s="187"/>
      <c r="R314" s="187"/>
      <c r="S314" s="188"/>
      <c r="T314" s="171"/>
    </row>
    <row r="315" spans="1:20" ht="12.75">
      <c r="A315" s="169" t="s">
        <v>148</v>
      </c>
      <c r="B315" s="156"/>
      <c r="C315" s="167"/>
      <c r="D315" s="167"/>
      <c r="E315" s="167"/>
      <c r="F315" s="187"/>
      <c r="G315" s="187"/>
      <c r="H315" s="187"/>
      <c r="I315" s="187"/>
      <c r="J315" s="187"/>
      <c r="K315" s="187"/>
      <c r="L315" s="187"/>
      <c r="M315" s="187"/>
      <c r="N315" s="187"/>
      <c r="O315" s="187"/>
      <c r="P315" s="187"/>
      <c r="Q315" s="187"/>
      <c r="R315" s="187"/>
      <c r="S315" s="188"/>
      <c r="T315" s="171"/>
    </row>
    <row r="316" spans="1:20" ht="12.75">
      <c r="A316" s="156"/>
      <c r="B316" s="156"/>
      <c r="C316" s="167" t="s">
        <v>52</v>
      </c>
      <c r="D316" s="167"/>
      <c r="E316" s="167"/>
      <c r="F316" s="187">
        <f ca="1">SUM(G316:R316)</f>
        <v>508546.6665909047</v>
      </c>
      <c r="G316" s="187">
        <f ca="1">'WIJAM NPC Before Balancing'!G316</f>
        <v>40243.561107297683</v>
      </c>
      <c r="H316" s="187">
        <f ca="1">'WIJAM NPC Before Balancing'!H316</f>
        <v>33022.190615256754</v>
      </c>
      <c r="I316" s="187">
        <f ca="1">'WIJAM NPC Before Balancing'!I316</f>
        <v>55277.583609506255</v>
      </c>
      <c r="J316" s="187">
        <f ca="1">'WIJAM NPC Before Balancing'!J316</f>
        <v>60420.194670948717</v>
      </c>
      <c r="K316" s="187">
        <f ca="1">'WIJAM NPC Before Balancing'!K316</f>
        <v>20011.282840716594</v>
      </c>
      <c r="L316" s="187">
        <f ca="1">'WIJAM NPC Before Balancing'!L316</f>
        <v>40527.439571432733</v>
      </c>
      <c r="M316" s="187">
        <f ca="1">'WIJAM NPC Before Balancing'!M316</f>
        <v>44125.344631617634</v>
      </c>
      <c r="N316" s="187">
        <f ca="1">'WIJAM NPC Before Balancing'!N316</f>
        <v>58619.206359041746</v>
      </c>
      <c r="O316" s="187">
        <f ca="1">'WIJAM NPC Before Balancing'!O316</f>
        <v>54856.176773901796</v>
      </c>
      <c r="P316" s="187">
        <f ca="1">'WIJAM NPC Before Balancing'!P316</f>
        <v>34300.661594771722</v>
      </c>
      <c r="Q316" s="187">
        <f ca="1">'WIJAM NPC Before Balancing'!Q316</f>
        <v>23571.639036322682</v>
      </c>
      <c r="R316" s="187">
        <f ca="1">'WIJAM NPC Before Balancing'!R316</f>
        <v>43571.385780090357</v>
      </c>
      <c r="S316" s="188"/>
      <c r="T316" s="171"/>
    </row>
    <row r="317" spans="1:20" ht="12.75">
      <c r="A317" s="156"/>
      <c r="B317" s="156"/>
      <c r="C317" s="167" t="s">
        <v>53</v>
      </c>
      <c r="D317" s="167"/>
      <c r="E317" s="167"/>
      <c r="F317" s="187">
        <f t="shared" ref="F317:F323" ca="1" si="60">SUM(G317:R317)</f>
        <v>0</v>
      </c>
      <c r="G317" s="187">
        <f ca="1">'WIJAM NPC Before Balancing'!G317</f>
        <v>0</v>
      </c>
      <c r="H317" s="187">
        <f ca="1">'WIJAM NPC Before Balancing'!H317</f>
        <v>0</v>
      </c>
      <c r="I317" s="187">
        <f ca="1">'WIJAM NPC Before Balancing'!I317</f>
        <v>0</v>
      </c>
      <c r="J317" s="187">
        <f ca="1">'WIJAM NPC Before Balancing'!J317</f>
        <v>0</v>
      </c>
      <c r="K317" s="187">
        <f ca="1">'WIJAM NPC Before Balancing'!K317</f>
        <v>0</v>
      </c>
      <c r="L317" s="187">
        <f ca="1">'WIJAM NPC Before Balancing'!L317</f>
        <v>0</v>
      </c>
      <c r="M317" s="187">
        <f ca="1">'WIJAM NPC Before Balancing'!M317</f>
        <v>0</v>
      </c>
      <c r="N317" s="187">
        <f ca="1">'WIJAM NPC Before Balancing'!N317</f>
        <v>0</v>
      </c>
      <c r="O317" s="187">
        <f ca="1">'WIJAM NPC Before Balancing'!O317</f>
        <v>0</v>
      </c>
      <c r="P317" s="187">
        <f ca="1">'WIJAM NPC Before Balancing'!P317</f>
        <v>0</v>
      </c>
      <c r="Q317" s="187">
        <f ca="1">'WIJAM NPC Before Balancing'!Q317</f>
        <v>0</v>
      </c>
      <c r="R317" s="187">
        <f ca="1">'WIJAM NPC Before Balancing'!R317</f>
        <v>0</v>
      </c>
      <c r="S317" s="188"/>
      <c r="T317" s="171"/>
    </row>
    <row r="318" spans="1:20" ht="12.75">
      <c r="A318" s="156"/>
      <c r="B318" s="156"/>
      <c r="C318" s="167" t="s">
        <v>54</v>
      </c>
      <c r="D318" s="167"/>
      <c r="E318" s="167"/>
      <c r="F318" s="187">
        <f t="shared" ca="1" si="60"/>
        <v>0</v>
      </c>
      <c r="G318" s="187">
        <f ca="1">'WIJAM NPC Before Balancing'!G318</f>
        <v>0</v>
      </c>
      <c r="H318" s="187">
        <f ca="1">'WIJAM NPC Before Balancing'!H318</f>
        <v>0</v>
      </c>
      <c r="I318" s="187">
        <f ca="1">'WIJAM NPC Before Balancing'!I318</f>
        <v>0</v>
      </c>
      <c r="J318" s="187">
        <f ca="1">'WIJAM NPC Before Balancing'!J318</f>
        <v>0</v>
      </c>
      <c r="K318" s="187">
        <f ca="1">'WIJAM NPC Before Balancing'!K318</f>
        <v>0</v>
      </c>
      <c r="L318" s="187">
        <f ca="1">'WIJAM NPC Before Balancing'!L318</f>
        <v>0</v>
      </c>
      <c r="M318" s="187">
        <f ca="1">'WIJAM NPC Before Balancing'!M318</f>
        <v>0</v>
      </c>
      <c r="N318" s="187">
        <f ca="1">'WIJAM NPC Before Balancing'!N318</f>
        <v>0</v>
      </c>
      <c r="O318" s="187">
        <f ca="1">'WIJAM NPC Before Balancing'!O318</f>
        <v>0</v>
      </c>
      <c r="P318" s="187">
        <f ca="1">'WIJAM NPC Before Balancing'!P318</f>
        <v>0</v>
      </c>
      <c r="Q318" s="187">
        <f ca="1">'WIJAM NPC Before Balancing'!Q318</f>
        <v>0</v>
      </c>
      <c r="R318" s="187">
        <f ca="1">'WIJAM NPC Before Balancing'!R318</f>
        <v>0</v>
      </c>
      <c r="S318" s="188"/>
      <c r="T318" s="171"/>
    </row>
    <row r="319" spans="1:20" ht="12.75">
      <c r="A319" s="156"/>
      <c r="B319" s="156"/>
      <c r="C319" s="167" t="s">
        <v>55</v>
      </c>
      <c r="D319" s="167"/>
      <c r="E319" s="167"/>
      <c r="F319" s="187">
        <f t="shared" ca="1" si="60"/>
        <v>0</v>
      </c>
      <c r="G319" s="187">
        <f ca="1">'WIJAM NPC Before Balancing'!G319</f>
        <v>0</v>
      </c>
      <c r="H319" s="187">
        <f ca="1">'WIJAM NPC Before Balancing'!H319</f>
        <v>0</v>
      </c>
      <c r="I319" s="187">
        <f ca="1">'WIJAM NPC Before Balancing'!I319</f>
        <v>0</v>
      </c>
      <c r="J319" s="187">
        <f ca="1">'WIJAM NPC Before Balancing'!J319</f>
        <v>0</v>
      </c>
      <c r="K319" s="187">
        <f ca="1">'WIJAM NPC Before Balancing'!K319</f>
        <v>0</v>
      </c>
      <c r="L319" s="187">
        <f ca="1">'WIJAM NPC Before Balancing'!L319</f>
        <v>0</v>
      </c>
      <c r="M319" s="187">
        <f ca="1">'WIJAM NPC Before Balancing'!M319</f>
        <v>0</v>
      </c>
      <c r="N319" s="187">
        <f ca="1">'WIJAM NPC Before Balancing'!N319</f>
        <v>0</v>
      </c>
      <c r="O319" s="187">
        <f ca="1">'WIJAM NPC Before Balancing'!O319</f>
        <v>0</v>
      </c>
      <c r="P319" s="187">
        <f ca="1">'WIJAM NPC Before Balancing'!P319</f>
        <v>0</v>
      </c>
      <c r="Q319" s="187">
        <f ca="1">'WIJAM NPC Before Balancing'!Q319</f>
        <v>0</v>
      </c>
      <c r="R319" s="187">
        <f ca="1">'WIJAM NPC Before Balancing'!R319</f>
        <v>0</v>
      </c>
      <c r="S319" s="188"/>
      <c r="T319" s="171"/>
    </row>
    <row r="320" spans="1:20" ht="12.75">
      <c r="A320" s="156"/>
      <c r="B320" s="156"/>
      <c r="C320" s="167" t="s">
        <v>56</v>
      </c>
      <c r="D320" s="167"/>
      <c r="E320" s="167"/>
      <c r="F320" s="187">
        <f t="shared" ca="1" si="60"/>
        <v>344049.16243472788</v>
      </c>
      <c r="G320" s="187">
        <f ca="1">'WIJAM NPC Before Balancing'!G320</f>
        <v>32779.480183370768</v>
      </c>
      <c r="H320" s="187">
        <f ca="1">'WIJAM NPC Before Balancing'!H320</f>
        <v>28588.93641718282</v>
      </c>
      <c r="I320" s="187">
        <f ca="1">'WIJAM NPC Before Balancing'!I320</f>
        <v>33266.710630977854</v>
      </c>
      <c r="J320" s="187">
        <f ca="1">'WIJAM NPC Before Balancing'!J320</f>
        <v>11803.915356512578</v>
      </c>
      <c r="K320" s="187">
        <f ca="1">'WIJAM NPC Before Balancing'!K320</f>
        <v>31450.114658492945</v>
      </c>
      <c r="L320" s="187">
        <f ca="1">'WIJAM NPC Before Balancing'!L320</f>
        <v>29640.757021348531</v>
      </c>
      <c r="M320" s="187">
        <f ca="1">'WIJAM NPC Before Balancing'!M320</f>
        <v>31429.983038327191</v>
      </c>
      <c r="N320" s="187">
        <f ca="1">'WIJAM NPC Before Balancing'!N320</f>
        <v>31714.31389842102</v>
      </c>
      <c r="O320" s="187">
        <f ca="1">'WIJAM NPC Before Balancing'!O320</f>
        <v>32738.764547080485</v>
      </c>
      <c r="P320" s="187">
        <f ca="1">'WIJAM NPC Before Balancing'!P320</f>
        <v>23097.980467479025</v>
      </c>
      <c r="Q320" s="187">
        <f ca="1">'WIJAM NPC Before Balancing'!Q320</f>
        <v>28872.814881317867</v>
      </c>
      <c r="R320" s="187">
        <f ca="1">'WIJAM NPC Before Balancing'!R320</f>
        <v>28665.391334216802</v>
      </c>
      <c r="S320" s="188"/>
      <c r="T320" s="171"/>
    </row>
    <row r="321" spans="1:20" ht="12.75">
      <c r="A321" s="156"/>
      <c r="B321" s="156"/>
      <c r="C321" s="167" t="s">
        <v>118</v>
      </c>
      <c r="D321" s="167"/>
      <c r="E321" s="167"/>
      <c r="F321" s="187">
        <f t="shared" ca="1" si="60"/>
        <v>0</v>
      </c>
      <c r="G321" s="187">
        <f ca="1">'WIJAM NPC Before Balancing'!G321</f>
        <v>0</v>
      </c>
      <c r="H321" s="187">
        <f ca="1">'WIJAM NPC Before Balancing'!H321</f>
        <v>0</v>
      </c>
      <c r="I321" s="187">
        <f ca="1">'WIJAM NPC Before Balancing'!I321</f>
        <v>0</v>
      </c>
      <c r="J321" s="187">
        <f ca="1">'WIJAM NPC Before Balancing'!J321</f>
        <v>0</v>
      </c>
      <c r="K321" s="187">
        <f ca="1">'WIJAM NPC Before Balancing'!K321</f>
        <v>0</v>
      </c>
      <c r="L321" s="187">
        <f ca="1">'WIJAM NPC Before Balancing'!L321</f>
        <v>0</v>
      </c>
      <c r="M321" s="187">
        <f ca="1">'WIJAM NPC Before Balancing'!M321</f>
        <v>0</v>
      </c>
      <c r="N321" s="187">
        <f ca="1">'WIJAM NPC Before Balancing'!N321</f>
        <v>0</v>
      </c>
      <c r="O321" s="187">
        <f ca="1">'WIJAM NPC Before Balancing'!O321</f>
        <v>0</v>
      </c>
      <c r="P321" s="187">
        <f ca="1">'WIJAM NPC Before Balancing'!P321</f>
        <v>0</v>
      </c>
      <c r="Q321" s="187">
        <f ca="1">'WIJAM NPC Before Balancing'!Q321</f>
        <v>0</v>
      </c>
      <c r="R321" s="187">
        <f ca="1">'WIJAM NPC Before Balancing'!R321</f>
        <v>0</v>
      </c>
      <c r="S321" s="188"/>
      <c r="T321" s="171"/>
    </row>
    <row r="322" spans="1:20" ht="12.75">
      <c r="A322" s="156"/>
      <c r="B322" s="156"/>
      <c r="C322" s="167" t="s">
        <v>119</v>
      </c>
      <c r="D322" s="167"/>
      <c r="E322" s="167"/>
      <c r="F322" s="187">
        <f t="shared" ca="1" si="60"/>
        <v>0</v>
      </c>
      <c r="G322" s="187">
        <f ca="1">'WIJAM NPC Before Balancing'!G322</f>
        <v>0</v>
      </c>
      <c r="H322" s="187">
        <f ca="1">'WIJAM NPC Before Balancing'!H322</f>
        <v>0</v>
      </c>
      <c r="I322" s="187">
        <f ca="1">'WIJAM NPC Before Balancing'!I322</f>
        <v>0</v>
      </c>
      <c r="J322" s="187">
        <f ca="1">'WIJAM NPC Before Balancing'!J322</f>
        <v>0</v>
      </c>
      <c r="K322" s="187">
        <f ca="1">'WIJAM NPC Before Balancing'!K322</f>
        <v>0</v>
      </c>
      <c r="L322" s="187">
        <f ca="1">'WIJAM NPC Before Balancing'!L322</f>
        <v>0</v>
      </c>
      <c r="M322" s="187">
        <f ca="1">'WIJAM NPC Before Balancing'!M322</f>
        <v>0</v>
      </c>
      <c r="N322" s="187">
        <f ca="1">'WIJAM NPC Before Balancing'!N322</f>
        <v>0</v>
      </c>
      <c r="O322" s="187">
        <f ca="1">'WIJAM NPC Before Balancing'!O322</f>
        <v>0</v>
      </c>
      <c r="P322" s="187">
        <f ca="1">'WIJAM NPC Before Balancing'!P322</f>
        <v>0</v>
      </c>
      <c r="Q322" s="187">
        <f ca="1">'WIJAM NPC Before Balancing'!Q322</f>
        <v>0</v>
      </c>
      <c r="R322" s="187">
        <f ca="1">'WIJAM NPC Before Balancing'!R322</f>
        <v>0</v>
      </c>
      <c r="S322" s="188"/>
      <c r="T322" s="171"/>
    </row>
    <row r="323" spans="1:20" ht="12.75">
      <c r="A323" s="156"/>
      <c r="B323" s="167"/>
      <c r="C323" s="167" t="s">
        <v>157</v>
      </c>
      <c r="D323" s="167"/>
      <c r="E323" s="167"/>
      <c r="F323" s="187">
        <f t="shared" ca="1" si="60"/>
        <v>0</v>
      </c>
      <c r="G323" s="187">
        <f ca="1">'WIJAM NPC Before Balancing'!G323</f>
        <v>0</v>
      </c>
      <c r="H323" s="187">
        <f ca="1">'WIJAM NPC Before Balancing'!H323</f>
        <v>0</v>
      </c>
      <c r="I323" s="187">
        <f ca="1">'WIJAM NPC Before Balancing'!I323</f>
        <v>0</v>
      </c>
      <c r="J323" s="187">
        <f ca="1">'WIJAM NPC Before Balancing'!J323</f>
        <v>0</v>
      </c>
      <c r="K323" s="187">
        <f ca="1">'WIJAM NPC Before Balancing'!K323</f>
        <v>0</v>
      </c>
      <c r="L323" s="187">
        <f ca="1">'WIJAM NPC Before Balancing'!L323</f>
        <v>0</v>
      </c>
      <c r="M323" s="187">
        <f ca="1">'WIJAM NPC Before Balancing'!M323</f>
        <v>0</v>
      </c>
      <c r="N323" s="187">
        <f ca="1">'WIJAM NPC Before Balancing'!N323</f>
        <v>0</v>
      </c>
      <c r="O323" s="187">
        <f ca="1">'WIJAM NPC Before Balancing'!O323</f>
        <v>0</v>
      </c>
      <c r="P323" s="187">
        <f ca="1">'WIJAM NPC Before Balancing'!P323</f>
        <v>0</v>
      </c>
      <c r="Q323" s="187">
        <f ca="1">'WIJAM NPC Before Balancing'!Q323</f>
        <v>0</v>
      </c>
      <c r="R323" s="187">
        <f ca="1">'WIJAM NPC Before Balancing'!R323</f>
        <v>0</v>
      </c>
      <c r="S323" s="188"/>
      <c r="T323" s="171"/>
    </row>
    <row r="324" spans="1:20" ht="12.75">
      <c r="A324" s="156"/>
      <c r="B324" s="156"/>
      <c r="C324" s="167"/>
      <c r="D324" s="167"/>
      <c r="E324" s="167"/>
      <c r="F324" s="215" t="s">
        <v>88</v>
      </c>
      <c r="G324" s="215" t="s">
        <v>88</v>
      </c>
      <c r="H324" s="215" t="s">
        <v>88</v>
      </c>
      <c r="I324" s="215" t="s">
        <v>88</v>
      </c>
      <c r="J324" s="215" t="s">
        <v>88</v>
      </c>
      <c r="K324" s="215" t="s">
        <v>88</v>
      </c>
      <c r="L324" s="215" t="s">
        <v>88</v>
      </c>
      <c r="M324" s="215" t="s">
        <v>88</v>
      </c>
      <c r="N324" s="215" t="s">
        <v>88</v>
      </c>
      <c r="O324" s="215" t="s">
        <v>88</v>
      </c>
      <c r="P324" s="215" t="s">
        <v>88</v>
      </c>
      <c r="Q324" s="215" t="s">
        <v>88</v>
      </c>
      <c r="R324" s="215" t="s">
        <v>88</v>
      </c>
      <c r="S324" s="188"/>
      <c r="T324" s="171"/>
    </row>
    <row r="325" spans="1:20" ht="12.75">
      <c r="A325" s="169" t="s">
        <v>64</v>
      </c>
      <c r="B325" s="156"/>
      <c r="C325" s="167"/>
      <c r="D325" s="167"/>
      <c r="E325" s="167"/>
      <c r="F325" s="182">
        <f ca="1">SUM(G325:R325)</f>
        <v>852595.82902563259</v>
      </c>
      <c r="G325" s="192">
        <f t="shared" ref="G325:R325" ca="1" si="61">SUM(G316:G323)</f>
        <v>73023.041290668451</v>
      </c>
      <c r="H325" s="192">
        <f t="shared" ca="1" si="61"/>
        <v>61611.127032439574</v>
      </c>
      <c r="I325" s="192">
        <f t="shared" ca="1" si="61"/>
        <v>88544.294240484101</v>
      </c>
      <c r="J325" s="192">
        <f t="shared" ca="1" si="61"/>
        <v>72224.110027461298</v>
      </c>
      <c r="K325" s="192">
        <f t="shared" ca="1" si="61"/>
        <v>51461.397499209539</v>
      </c>
      <c r="L325" s="192">
        <f t="shared" ca="1" si="61"/>
        <v>70168.196592781256</v>
      </c>
      <c r="M325" s="192">
        <f t="shared" ca="1" si="61"/>
        <v>75555.327669944818</v>
      </c>
      <c r="N325" s="192">
        <f t="shared" ca="1" si="61"/>
        <v>90333.520257462762</v>
      </c>
      <c r="O325" s="192">
        <f t="shared" ca="1" si="61"/>
        <v>87594.941320982281</v>
      </c>
      <c r="P325" s="192">
        <f t="shared" ca="1" si="61"/>
        <v>57398.642062250743</v>
      </c>
      <c r="Q325" s="192">
        <f t="shared" ca="1" si="61"/>
        <v>52444.453917640552</v>
      </c>
      <c r="R325" s="192">
        <f t="shared" ca="1" si="61"/>
        <v>72236.777114307159</v>
      </c>
      <c r="S325" s="188"/>
      <c r="T325" s="171"/>
    </row>
    <row r="326" spans="1:20" ht="12.75">
      <c r="A326" s="156"/>
      <c r="B326" s="156"/>
      <c r="C326" s="170"/>
      <c r="D326" s="170"/>
      <c r="E326" s="170"/>
      <c r="F326" s="192"/>
      <c r="G326" s="188"/>
      <c r="H326" s="188"/>
      <c r="I326" s="188"/>
      <c r="J326" s="188"/>
      <c r="K326" s="188"/>
      <c r="L326" s="188"/>
      <c r="M326" s="188"/>
      <c r="N326" s="188"/>
      <c r="O326" s="188"/>
      <c r="P326" s="188"/>
      <c r="Q326" s="188"/>
      <c r="R326" s="188"/>
      <c r="S326" s="188"/>
      <c r="T326" s="171"/>
    </row>
    <row r="327" spans="1:20" ht="12.75">
      <c r="A327" s="169" t="s">
        <v>149</v>
      </c>
      <c r="B327" s="156"/>
      <c r="C327" s="170"/>
      <c r="D327" s="170"/>
      <c r="E327" s="170"/>
      <c r="F327" s="188"/>
      <c r="G327" s="188"/>
      <c r="H327" s="188"/>
      <c r="I327" s="188"/>
      <c r="J327" s="188"/>
      <c r="K327" s="188"/>
      <c r="L327" s="188"/>
      <c r="M327" s="188"/>
      <c r="N327" s="188"/>
      <c r="O327" s="188"/>
      <c r="P327" s="188"/>
      <c r="Q327" s="188"/>
      <c r="R327" s="188"/>
      <c r="S327" s="188"/>
      <c r="T327" s="171"/>
    </row>
    <row r="328" spans="1:20" ht="12.75">
      <c r="A328" s="156"/>
      <c r="B328" s="156"/>
      <c r="C328" s="162" t="s">
        <v>65</v>
      </c>
      <c r="D328" s="170"/>
      <c r="E328" s="170"/>
      <c r="F328" s="188">
        <f ca="1">SUM(G328:R328)</f>
        <v>196621.2839602099</v>
      </c>
      <c r="G328" s="188">
        <f ca="1">'WIJAM NPC Before Balancing'!G328</f>
        <v>31542.03167791944</v>
      </c>
      <c r="H328" s="188">
        <f ca="1">'WIJAM NPC Before Balancing'!H328</f>
        <v>19397.893536805161</v>
      </c>
      <c r="I328" s="188">
        <f ca="1">'WIJAM NPC Before Balancing'!I328</f>
        <v>16127.430078210482</v>
      </c>
      <c r="J328" s="188">
        <f ca="1">'WIJAM NPC Before Balancing'!J328</f>
        <v>16177.862102659345</v>
      </c>
      <c r="K328" s="188">
        <f ca="1">'WIJAM NPC Before Balancing'!K328</f>
        <v>16511.155315595559</v>
      </c>
      <c r="L328" s="188">
        <f ca="1">'WIJAM NPC Before Balancing'!L328</f>
        <v>12981.980142456565</v>
      </c>
      <c r="M328" s="188">
        <f ca="1">'WIJAM NPC Before Balancing'!M328</f>
        <v>9457.7567541954813</v>
      </c>
      <c r="N328" s="188">
        <f ca="1">'WIJAM NPC Before Balancing'!N328</f>
        <v>7333.8981294071973</v>
      </c>
      <c r="O328" s="188">
        <f ca="1">'WIJAM NPC Before Balancing'!O328</f>
        <v>6773.4322625336581</v>
      </c>
      <c r="P328" s="188">
        <f ca="1">'WIJAM NPC Before Balancing'!P328</f>
        <v>9541.5561905908726</v>
      </c>
      <c r="Q328" s="188">
        <f ca="1">'WIJAM NPC Before Balancing'!Q328</f>
        <v>29130.740986294964</v>
      </c>
      <c r="R328" s="188">
        <f ca="1">'WIJAM NPC Before Balancing'!R328</f>
        <v>21645.54678354118</v>
      </c>
      <c r="S328" s="188"/>
      <c r="T328" s="171"/>
    </row>
    <row r="329" spans="1:20" ht="12.75">
      <c r="A329" s="156"/>
      <c r="B329" s="156"/>
      <c r="C329" s="162" t="s">
        <v>66</v>
      </c>
      <c r="D329" s="170"/>
      <c r="E329" s="170"/>
      <c r="F329" s="188">
        <f ca="1">SUM(G329:R329)</f>
        <v>15872.899803179684</v>
      </c>
      <c r="G329" s="188">
        <f ca="1">'WIJAM NPC Before Balancing'!G329</f>
        <v>839.76481750102937</v>
      </c>
      <c r="H329" s="188">
        <f ca="1">'WIJAM NPC Before Balancing'!H329</f>
        <v>873.68050630550147</v>
      </c>
      <c r="I329" s="188">
        <f ca="1">'WIJAM NPC Before Balancing'!I329</f>
        <v>1178.1960786078691</v>
      </c>
      <c r="J329" s="188">
        <f ca="1">'WIJAM NPC Before Balancing'!J329</f>
        <v>1236.5368653198113</v>
      </c>
      <c r="K329" s="188">
        <f ca="1">'WIJAM NPC Before Balancing'!K329</f>
        <v>2111.7358935941033</v>
      </c>
      <c r="L329" s="188">
        <f ca="1">'WIJAM NPC Before Balancing'!L329</f>
        <v>2794.696805519498</v>
      </c>
      <c r="M329" s="188">
        <f ca="1">'WIJAM NPC Before Balancing'!M329</f>
        <v>2732.7450249119734</v>
      </c>
      <c r="N329" s="188">
        <f ca="1">'WIJAM NPC Before Balancing'!N329</f>
        <v>1785.2169509147852</v>
      </c>
      <c r="O329" s="188">
        <f ca="1">'WIJAM NPC Before Balancing'!O329</f>
        <v>687.87399669995148</v>
      </c>
      <c r="P329" s="188">
        <f ca="1">'WIJAM NPC Before Balancing'!P329</f>
        <v>436.52101539073698</v>
      </c>
      <c r="Q329" s="188">
        <f ca="1">'WIJAM NPC Before Balancing'!Q329</f>
        <v>629.70652245873589</v>
      </c>
      <c r="R329" s="188">
        <f ca="1">'WIJAM NPC Before Balancing'!R329</f>
        <v>566.22532595568873</v>
      </c>
      <c r="S329" s="188"/>
      <c r="T329" s="171"/>
    </row>
    <row r="330" spans="1:20" ht="12.75">
      <c r="A330" s="156"/>
      <c r="B330" s="156"/>
      <c r="C330" s="153"/>
      <c r="D330" s="153"/>
      <c r="E330" s="153"/>
      <c r="F330" s="215" t="s">
        <v>88</v>
      </c>
      <c r="G330" s="215" t="s">
        <v>88</v>
      </c>
      <c r="H330" s="215" t="s">
        <v>88</v>
      </c>
      <c r="I330" s="215" t="s">
        <v>88</v>
      </c>
      <c r="J330" s="215" t="s">
        <v>88</v>
      </c>
      <c r="K330" s="215" t="s">
        <v>88</v>
      </c>
      <c r="L330" s="215" t="s">
        <v>88</v>
      </c>
      <c r="M330" s="215" t="s">
        <v>88</v>
      </c>
      <c r="N330" s="215" t="s">
        <v>88</v>
      </c>
      <c r="O330" s="215" t="s">
        <v>88</v>
      </c>
      <c r="P330" s="215" t="s">
        <v>88</v>
      </c>
      <c r="Q330" s="215" t="s">
        <v>88</v>
      </c>
      <c r="R330" s="215" t="s">
        <v>88</v>
      </c>
      <c r="S330" s="188"/>
      <c r="T330" s="171"/>
    </row>
    <row r="331" spans="1:20" ht="12.75">
      <c r="A331" s="169" t="s">
        <v>67</v>
      </c>
      <c r="B331" s="156"/>
      <c r="C331" s="153"/>
      <c r="D331" s="153"/>
      <c r="E331" s="153"/>
      <c r="F331" s="182">
        <f ca="1">SUM(G331:R331)</f>
        <v>212494.18376338965</v>
      </c>
      <c r="G331" s="192">
        <f t="shared" ref="G331:I331" ca="1" si="62">SUM(G328:G329)</f>
        <v>32381.796495420469</v>
      </c>
      <c r="H331" s="192">
        <f t="shared" ca="1" si="62"/>
        <v>20271.574043110661</v>
      </c>
      <c r="I331" s="192">
        <f t="shared" ca="1" si="62"/>
        <v>17305.626156818351</v>
      </c>
      <c r="J331" s="192">
        <f t="shared" ref="J331:L331" ca="1" si="63">SUM(J328:J329)</f>
        <v>17414.398967979156</v>
      </c>
      <c r="K331" s="192">
        <f t="shared" ca="1" si="63"/>
        <v>18622.891209189664</v>
      </c>
      <c r="L331" s="192">
        <f t="shared" ca="1" si="63"/>
        <v>15776.676947976062</v>
      </c>
      <c r="M331" s="192">
        <f t="shared" ref="M331:O331" ca="1" si="64">SUM(M328:M329)</f>
        <v>12190.501779107455</v>
      </c>
      <c r="N331" s="192">
        <f t="shared" ca="1" si="64"/>
        <v>9119.1150803219825</v>
      </c>
      <c r="O331" s="192">
        <f t="shared" ca="1" si="64"/>
        <v>7461.30625923361</v>
      </c>
      <c r="P331" s="192">
        <f t="shared" ref="P331:R331" ca="1" si="65">SUM(P328:P329)</f>
        <v>9978.0772059816099</v>
      </c>
      <c r="Q331" s="192">
        <f t="shared" ca="1" si="65"/>
        <v>29760.447508753699</v>
      </c>
      <c r="R331" s="192">
        <f t="shared" ca="1" si="65"/>
        <v>22211.772109496869</v>
      </c>
      <c r="S331" s="188"/>
      <c r="T331" s="171"/>
    </row>
    <row r="332" spans="1:20" ht="12.75">
      <c r="A332" s="156"/>
      <c r="B332" s="156"/>
      <c r="C332" s="153"/>
      <c r="D332" s="153"/>
      <c r="E332" s="153"/>
      <c r="F332" s="187"/>
      <c r="G332" s="187"/>
      <c r="H332" s="187"/>
      <c r="I332" s="187"/>
      <c r="J332" s="187"/>
      <c r="K332" s="187"/>
      <c r="L332" s="187"/>
      <c r="M332" s="187"/>
      <c r="N332" s="187"/>
      <c r="O332" s="187"/>
      <c r="P332" s="187"/>
      <c r="Q332" s="187"/>
      <c r="R332" s="187"/>
      <c r="S332" s="188"/>
      <c r="T332" s="171"/>
    </row>
    <row r="333" spans="1:20" ht="12.75">
      <c r="A333" s="169" t="s">
        <v>150</v>
      </c>
      <c r="B333" s="156"/>
      <c r="C333" s="153"/>
      <c r="D333" s="153"/>
      <c r="E333" s="153"/>
      <c r="F333" s="187"/>
      <c r="G333" s="187"/>
      <c r="H333" s="187"/>
      <c r="I333" s="187"/>
      <c r="J333" s="187"/>
      <c r="K333" s="187"/>
      <c r="L333" s="187"/>
      <c r="M333" s="187"/>
      <c r="N333" s="187"/>
      <c r="O333" s="187"/>
      <c r="P333" s="187"/>
      <c r="Q333" s="187"/>
      <c r="R333" s="187"/>
      <c r="S333" s="188"/>
      <c r="T333" s="171"/>
    </row>
    <row r="334" spans="1:20" ht="12.75">
      <c r="A334" s="156"/>
      <c r="B334" s="156"/>
      <c r="C334" s="162" t="s">
        <v>58</v>
      </c>
      <c r="D334" s="153"/>
      <c r="E334" s="153"/>
      <c r="F334" s="187">
        <f ca="1">SUM(G334:R334)</f>
        <v>16091.472501866278</v>
      </c>
      <c r="G334" s="187">
        <f ca="1">'WIJAM NPC Before Balancing'!G334</f>
        <v>1730.9916307055266</v>
      </c>
      <c r="H334" s="187">
        <f ca="1">'WIJAM NPC Before Balancing'!H334</f>
        <v>1554.936632969391</v>
      </c>
      <c r="I334" s="187">
        <f ca="1">'WIJAM NPC Before Balancing'!I334</f>
        <v>1567.8112736519556</v>
      </c>
      <c r="J334" s="187">
        <f ca="1">'WIJAM NPC Before Balancing'!J334</f>
        <v>128.28931899076255</v>
      </c>
      <c r="K334" s="187">
        <f ca="1">'WIJAM NPC Before Balancing'!K334</f>
        <v>383.57287477344983</v>
      </c>
      <c r="L334" s="187">
        <f ca="1">'WIJAM NPC Before Balancing'!L334</f>
        <v>1288.3782439262329</v>
      </c>
      <c r="M334" s="187">
        <f ca="1">'WIJAM NPC Before Balancing'!M334</f>
        <v>1621.2905503333782</v>
      </c>
      <c r="N334" s="187">
        <f ca="1">'WIJAM NPC Before Balancing'!N334</f>
        <v>1631.7273892298949</v>
      </c>
      <c r="O334" s="187">
        <f ca="1">'WIJAM NPC Before Balancing'!O334</f>
        <v>1180.8102401168762</v>
      </c>
      <c r="P334" s="187">
        <f ca="1">'WIJAM NPC Before Balancing'!P334</f>
        <v>1729.1632793659908</v>
      </c>
      <c r="Q334" s="187">
        <f ca="1">'WIJAM NPC Before Balancing'!Q334</f>
        <v>1544.1950688496181</v>
      </c>
      <c r="R334" s="187">
        <f ca="1">'WIJAM NPC Before Balancing'!R334</f>
        <v>1730.3059989532007</v>
      </c>
      <c r="S334" s="188"/>
      <c r="T334" s="171"/>
    </row>
    <row r="335" spans="1:20" ht="12.75">
      <c r="A335" s="156"/>
      <c r="B335" s="156"/>
      <c r="C335" s="162" t="s">
        <v>112</v>
      </c>
      <c r="D335" s="56"/>
      <c r="E335" s="56"/>
      <c r="F335" s="187">
        <f t="shared" ref="F335:F353" ca="1" si="66">SUM(G335:R335)</f>
        <v>0</v>
      </c>
      <c r="G335" s="187">
        <f ca="1">'WIJAM NPC Before Balancing'!G335</f>
        <v>0</v>
      </c>
      <c r="H335" s="187">
        <f ca="1">'WIJAM NPC Before Balancing'!H335</f>
        <v>0</v>
      </c>
      <c r="I335" s="187">
        <f ca="1">'WIJAM NPC Before Balancing'!I335</f>
        <v>0</v>
      </c>
      <c r="J335" s="187">
        <f ca="1">'WIJAM NPC Before Balancing'!J335</f>
        <v>0</v>
      </c>
      <c r="K335" s="187">
        <f ca="1">'WIJAM NPC Before Balancing'!K335</f>
        <v>0</v>
      </c>
      <c r="L335" s="187">
        <f ca="1">'WIJAM NPC Before Balancing'!L335</f>
        <v>0</v>
      </c>
      <c r="M335" s="187">
        <f ca="1">'WIJAM NPC Before Balancing'!M335</f>
        <v>0</v>
      </c>
      <c r="N335" s="187">
        <f ca="1">'WIJAM NPC Before Balancing'!N335</f>
        <v>0</v>
      </c>
      <c r="O335" s="187">
        <f ca="1">'WIJAM NPC Before Balancing'!O335</f>
        <v>0</v>
      </c>
      <c r="P335" s="187">
        <f ca="1">'WIJAM NPC Before Balancing'!P335</f>
        <v>0</v>
      </c>
      <c r="Q335" s="187">
        <f ca="1">'WIJAM NPC Before Balancing'!Q335</f>
        <v>0</v>
      </c>
      <c r="R335" s="187">
        <f ca="1">'WIJAM NPC Before Balancing'!R335</f>
        <v>0</v>
      </c>
      <c r="S335" s="188"/>
      <c r="T335" s="171"/>
    </row>
    <row r="336" spans="1:20" ht="12.75">
      <c r="A336" s="156"/>
      <c r="B336" s="156"/>
      <c r="C336" s="162" t="s">
        <v>159</v>
      </c>
      <c r="D336" s="56"/>
      <c r="E336" s="56"/>
      <c r="F336" s="187">
        <f t="shared" ca="1" si="66"/>
        <v>53717.917245934696</v>
      </c>
      <c r="G336" s="187">
        <f ca="1">'WIJAM NPC Before Balancing'!G336</f>
        <v>6472.5636575859508</v>
      </c>
      <c r="H336" s="187">
        <f ca="1">'WIJAM NPC Before Balancing'!H336</f>
        <v>3916.9039082710988</v>
      </c>
      <c r="I336" s="187">
        <f ca="1">'WIJAM NPC Before Balancing'!I336</f>
        <v>4580.0494726342358</v>
      </c>
      <c r="J336" s="187">
        <f ca="1">'WIJAM NPC Before Balancing'!J336</f>
        <v>4480.5616044796598</v>
      </c>
      <c r="K336" s="187">
        <f ca="1">'WIJAM NPC Before Balancing'!K336</f>
        <v>3458.1053027524531</v>
      </c>
      <c r="L336" s="187">
        <f ca="1">'WIJAM NPC Before Balancing'!L336</f>
        <v>2521.6687290912096</v>
      </c>
      <c r="M336" s="187">
        <f ca="1">'WIJAM NPC Before Balancing'!M336</f>
        <v>2211.9015070531095</v>
      </c>
      <c r="N336" s="187">
        <f ca="1">'WIJAM NPC Before Balancing'!N336</f>
        <v>3586.693973598497</v>
      </c>
      <c r="O336" s="187">
        <f ca="1">'WIJAM NPC Before Balancing'!O336</f>
        <v>3822.0657551471154</v>
      </c>
      <c r="P336" s="187">
        <f ca="1">'WIJAM NPC Before Balancing'!P336</f>
        <v>4823.2776692345451</v>
      </c>
      <c r="Q336" s="187">
        <f ca="1">'WIJAM NPC Before Balancing'!Q336</f>
        <v>6503.8289827916597</v>
      </c>
      <c r="R336" s="187">
        <f ca="1">'WIJAM NPC Before Balancing'!R336</f>
        <v>7340.2966832951624</v>
      </c>
      <c r="S336" s="188"/>
      <c r="T336" s="171"/>
    </row>
    <row r="337" spans="1:20" ht="12.75">
      <c r="A337" s="156"/>
      <c r="B337" s="156"/>
      <c r="C337" s="162" t="s">
        <v>68</v>
      </c>
      <c r="D337" s="170"/>
      <c r="E337" s="170"/>
      <c r="F337" s="187">
        <f t="shared" ca="1" si="66"/>
        <v>34876.30993196716</v>
      </c>
      <c r="G337" s="187">
        <f ca="1">'WIJAM NPC Before Balancing'!G337</f>
        <v>4196.7686526124562</v>
      </c>
      <c r="H337" s="187">
        <f ca="1">'WIJAM NPC Before Balancing'!H337</f>
        <v>4021.9233339620696</v>
      </c>
      <c r="I337" s="187">
        <f ca="1">'WIJAM NPC Before Balancing'!I337</f>
        <v>3005.960599777587</v>
      </c>
      <c r="J337" s="187">
        <f ca="1">'WIJAM NPC Before Balancing'!J337</f>
        <v>2535.6980416835149</v>
      </c>
      <c r="K337" s="187">
        <f ca="1">'WIJAM NPC Before Balancing'!K337</f>
        <v>2317.1614352456627</v>
      </c>
      <c r="L337" s="187">
        <f ca="1">'WIJAM NPC Before Balancing'!L337</f>
        <v>1447.0233845206274</v>
      </c>
      <c r="M337" s="187">
        <f ca="1">'WIJAM NPC Before Balancing'!M337</f>
        <v>1141.6653750115377</v>
      </c>
      <c r="N337" s="187">
        <f ca="1">'WIJAM NPC Before Balancing'!N337</f>
        <v>1771.7017616568346</v>
      </c>
      <c r="O337" s="187">
        <f ca="1">'WIJAM NPC Before Balancing'!O337</f>
        <v>1871.0292948103559</v>
      </c>
      <c r="P337" s="187">
        <f ca="1">'WIJAM NPC Before Balancing'!P337</f>
        <v>3008.5259597944655</v>
      </c>
      <c r="Q337" s="187">
        <f ca="1">'WIJAM NPC Before Balancing'!Q337</f>
        <v>4461.6420743551798</v>
      </c>
      <c r="R337" s="187">
        <f ca="1">'WIJAM NPC Before Balancing'!R337</f>
        <v>5097.2100185368718</v>
      </c>
      <c r="S337" s="188"/>
      <c r="T337" s="171"/>
    </row>
    <row r="338" spans="1:20" ht="12.75">
      <c r="A338" s="153"/>
      <c r="B338" s="156"/>
      <c r="C338" s="162" t="s">
        <v>160</v>
      </c>
      <c r="D338" s="170"/>
      <c r="E338" s="170"/>
      <c r="F338" s="187">
        <f t="shared" ca="1" si="66"/>
        <v>59075.751808686342</v>
      </c>
      <c r="G338" s="187">
        <f ca="1">'WIJAM NPC Before Balancing'!G338</f>
        <v>6316.8783715616264</v>
      </c>
      <c r="H338" s="187">
        <f ca="1">'WIJAM NPC Before Balancing'!H338</f>
        <v>7659.6038378960302</v>
      </c>
      <c r="I338" s="187">
        <f ca="1">'WIJAM NPC Before Balancing'!I338</f>
        <v>5185.2339341160214</v>
      </c>
      <c r="J338" s="187">
        <f ca="1">'WIJAM NPC Before Balancing'!J338</f>
        <v>4460.0387243446303</v>
      </c>
      <c r="K338" s="187">
        <f ca="1">'WIJAM NPC Before Balancing'!K338</f>
        <v>3840.4241127679034</v>
      </c>
      <c r="L338" s="187">
        <f ca="1">'WIJAM NPC Before Balancing'!L338</f>
        <v>2348.827597954009</v>
      </c>
      <c r="M338" s="187">
        <f ca="1">'WIJAM NPC Before Balancing'!M338</f>
        <v>1787.4145917602166</v>
      </c>
      <c r="N338" s="187">
        <f ca="1">'WIJAM NPC Before Balancing'!N338</f>
        <v>2997.3826772211487</v>
      </c>
      <c r="O338" s="187">
        <f ca="1">'WIJAM NPC Before Balancing'!O338</f>
        <v>3138.7981481515858</v>
      </c>
      <c r="P338" s="187">
        <f ca="1">'WIJAM NPC Before Balancing'!P338</f>
        <v>4507.0970471542487</v>
      </c>
      <c r="Q338" s="187">
        <f ca="1">'WIJAM NPC Before Balancing'!Q338</f>
        <v>7650.4647428358994</v>
      </c>
      <c r="R338" s="187">
        <f ca="1">'WIJAM NPC Before Balancing'!R338</f>
        <v>9183.588022923017</v>
      </c>
      <c r="S338" s="188"/>
      <c r="T338" s="171"/>
    </row>
    <row r="339" spans="1:20" ht="12.75">
      <c r="A339" s="153"/>
      <c r="B339" s="156"/>
      <c r="C339" s="162" t="s">
        <v>69</v>
      </c>
      <c r="D339" s="170"/>
      <c r="E339" s="170"/>
      <c r="F339" s="187">
        <f t="shared" ref="F339:F343" ca="1" si="67">SUM(G339:R339)</f>
        <v>12386.840841498679</v>
      </c>
      <c r="G339" s="187">
        <f ca="1">'WIJAM NPC Before Balancing'!G339</f>
        <v>0</v>
      </c>
      <c r="H339" s="187">
        <f ca="1">'WIJAM NPC Before Balancing'!H339</f>
        <v>0</v>
      </c>
      <c r="I339" s="187">
        <f ca="1">'WIJAM NPC Before Balancing'!I339</f>
        <v>419.43636275966327</v>
      </c>
      <c r="J339" s="187">
        <f ca="1">'WIJAM NPC Before Balancing'!J339</f>
        <v>1335.5103912869324</v>
      </c>
      <c r="K339" s="187">
        <f ca="1">'WIJAM NPC Before Balancing'!K339</f>
        <v>1130.9229299408582</v>
      </c>
      <c r="L339" s="187">
        <f ca="1">'WIJAM NPC Before Balancing'!L339</f>
        <v>863.40398068072886</v>
      </c>
      <c r="M339" s="187">
        <f ca="1">'WIJAM NPC Before Balancing'!M339</f>
        <v>783.39681515432528</v>
      </c>
      <c r="N339" s="187">
        <f ca="1">'WIJAM NPC Before Balancing'!N339</f>
        <v>1305.527746089663</v>
      </c>
      <c r="O339" s="187">
        <f ca="1">'WIJAM NPC Before Balancing'!O339</f>
        <v>1410.2265017785239</v>
      </c>
      <c r="P339" s="187">
        <f ca="1">'WIJAM NPC Before Balancing'!P339</f>
        <v>1551.9626427110707</v>
      </c>
      <c r="Q339" s="187">
        <f ca="1">'WIJAM NPC Before Balancing'!Q339</f>
        <v>1720.0738913171513</v>
      </c>
      <c r="R339" s="187">
        <f ca="1">'WIJAM NPC Before Balancing'!R339</f>
        <v>1866.3795797797632</v>
      </c>
      <c r="S339" s="188"/>
      <c r="T339" s="171"/>
    </row>
    <row r="340" spans="1:20" ht="12.75">
      <c r="A340" s="153"/>
      <c r="B340" s="156"/>
      <c r="C340" s="162" t="s">
        <v>70</v>
      </c>
      <c r="D340" s="170"/>
      <c r="E340" s="170"/>
      <c r="F340" s="187">
        <f t="shared" ca="1" si="67"/>
        <v>27200.672593965646</v>
      </c>
      <c r="G340" s="187">
        <f ca="1">'WIJAM NPC Before Balancing'!G340</f>
        <v>3560.3990334254904</v>
      </c>
      <c r="H340" s="187">
        <f ca="1">'WIJAM NPC Before Balancing'!H340</f>
        <v>2354.1988204893487</v>
      </c>
      <c r="I340" s="187">
        <f ca="1">'WIJAM NPC Before Balancing'!I340</f>
        <v>2303.6131276565225</v>
      </c>
      <c r="J340" s="187">
        <f ca="1">'WIJAM NPC Before Balancing'!J340</f>
        <v>2011.6430907355182</v>
      </c>
      <c r="K340" s="187">
        <f ca="1">'WIJAM NPC Before Balancing'!K340</f>
        <v>2114.0971564096103</v>
      </c>
      <c r="L340" s="187">
        <f ca="1">'WIJAM NPC Before Balancing'!L340</f>
        <v>1583.6288054194167</v>
      </c>
      <c r="M340" s="187">
        <f ca="1">'WIJAM NPC Before Balancing'!M340</f>
        <v>1293.3422860094893</v>
      </c>
      <c r="N340" s="187">
        <f ca="1">'WIJAM NPC Before Balancing'!N340</f>
        <v>1652.0116833693389</v>
      </c>
      <c r="O340" s="187">
        <f ca="1">'WIJAM NPC Before Balancing'!O340</f>
        <v>1676.142101028104</v>
      </c>
      <c r="P340" s="187">
        <f ca="1">'WIJAM NPC Before Balancing'!P340</f>
        <v>1853.2321096932599</v>
      </c>
      <c r="Q340" s="187">
        <f ca="1">'WIJAM NPC Before Balancing'!Q340</f>
        <v>2830.9549461261449</v>
      </c>
      <c r="R340" s="187">
        <f ca="1">'WIJAM NPC Before Balancing'!R340</f>
        <v>3967.4094336033977</v>
      </c>
      <c r="S340" s="188"/>
      <c r="T340" s="171"/>
    </row>
    <row r="341" spans="1:20" ht="12.75">
      <c r="A341" s="153"/>
      <c r="B341" s="156"/>
      <c r="C341" s="162" t="s">
        <v>71</v>
      </c>
      <c r="D341" s="170"/>
      <c r="E341" s="170"/>
      <c r="F341" s="187">
        <f t="shared" ca="1" si="67"/>
        <v>10207.327004658662</v>
      </c>
      <c r="G341" s="187">
        <f ca="1">'WIJAM NPC Before Balancing'!G341</f>
        <v>1321.0802411919899</v>
      </c>
      <c r="H341" s="187">
        <f ca="1">'WIJAM NPC Before Balancing'!H341</f>
        <v>873.90592324982595</v>
      </c>
      <c r="I341" s="187">
        <f ca="1">'WIJAM NPC Before Balancing'!I341</f>
        <v>851.29868810108269</v>
      </c>
      <c r="J341" s="187">
        <f ca="1">'WIJAM NPC Before Balancing'!J341</f>
        <v>800.31215776561896</v>
      </c>
      <c r="K341" s="187">
        <f ca="1">'WIJAM NPC Before Balancing'!K341</f>
        <v>821.7168804064504</v>
      </c>
      <c r="L341" s="187">
        <f ca="1">'WIJAM NPC Before Balancing'!L341</f>
        <v>576.88533379559192</v>
      </c>
      <c r="M341" s="187">
        <f ca="1">'WIJAM NPC Before Balancing'!M341</f>
        <v>444.68912542581273</v>
      </c>
      <c r="N341" s="187">
        <f ca="1">'WIJAM NPC Before Balancing'!N341</f>
        <v>613.20121153453067</v>
      </c>
      <c r="O341" s="187">
        <f ca="1">'WIJAM NPC Before Balancing'!O341</f>
        <v>615.76657155140936</v>
      </c>
      <c r="P341" s="187">
        <f ca="1">'WIJAM NPC Before Balancing'!P341</f>
        <v>720.30499223921538</v>
      </c>
      <c r="Q341" s="187">
        <f ca="1">'WIJAM NPC Before Balancing'!Q341</f>
        <v>1039.2113093374455</v>
      </c>
      <c r="R341" s="187">
        <f ca="1">'WIJAM NPC Before Balancing'!R341</f>
        <v>1528.95457005969</v>
      </c>
      <c r="S341" s="188"/>
      <c r="T341" s="171"/>
    </row>
    <row r="342" spans="1:20" ht="12.75">
      <c r="A342" s="153"/>
      <c r="B342" s="156"/>
      <c r="C342" s="162" t="s">
        <v>72</v>
      </c>
      <c r="D342" s="170"/>
      <c r="E342" s="170"/>
      <c r="F342" s="187">
        <f t="shared" ca="1" si="67"/>
        <v>23749.141026256446</v>
      </c>
      <c r="G342" s="187">
        <f ca="1">'WIJAM NPC Before Balancing'!G342</f>
        <v>1129.7204174329463</v>
      </c>
      <c r="H342" s="187">
        <f ca="1">'WIJAM NPC Before Balancing'!H342</f>
        <v>2436.3705085299939</v>
      </c>
      <c r="I342" s="187">
        <f ca="1">'WIJAM NPC Before Balancing'!I342</f>
        <v>1951.4372978393967</v>
      </c>
      <c r="J342" s="187">
        <f ca="1">'WIJAM NPC Before Balancing'!J342</f>
        <v>2645.6076849066608</v>
      </c>
      <c r="K342" s="187">
        <f ca="1">'WIJAM NPC Before Balancing'!K342</f>
        <v>2332.0725903437701</v>
      </c>
      <c r="L342" s="187">
        <f ca="1">'WIJAM NPC Before Balancing'!L342</f>
        <v>2232.5847221891941</v>
      </c>
      <c r="M342" s="187">
        <f ca="1">'WIJAM NPC Before Balancing'!M342</f>
        <v>2099.7471738151953</v>
      </c>
      <c r="N342" s="187">
        <f ca="1">'WIJAM NPC Before Balancing'!N342</f>
        <v>2148.9700191390548</v>
      </c>
      <c r="O342" s="187">
        <f ca="1">'WIJAM NPC Before Balancing'!O342</f>
        <v>1676.2222685286315</v>
      </c>
      <c r="P342" s="187">
        <f ca="1">'WIJAM NPC Before Balancing'!P342</f>
        <v>1250.6931757288812</v>
      </c>
      <c r="Q342" s="187">
        <f ca="1">'WIJAM NPC Before Balancing'!Q342</f>
        <v>1844.4136846352396</v>
      </c>
      <c r="R342" s="187">
        <f ca="1">'WIJAM NPC Before Balancing'!R342</f>
        <v>2001.3014831674759</v>
      </c>
      <c r="S342" s="188"/>
      <c r="T342" s="171"/>
    </row>
    <row r="343" spans="1:20" ht="12.75">
      <c r="A343" s="153"/>
      <c r="B343" s="156"/>
      <c r="C343" s="162" t="s">
        <v>73</v>
      </c>
      <c r="D343" s="170"/>
      <c r="E343" s="170"/>
      <c r="F343" s="187">
        <f t="shared" ca="1" si="67"/>
        <v>26767.768091117363</v>
      </c>
      <c r="G343" s="187">
        <f ca="1">'WIJAM NPC Before Balancing'!G343</f>
        <v>2600.6337171107562</v>
      </c>
      <c r="H343" s="187">
        <f ca="1">'WIJAM NPC Before Balancing'!H343</f>
        <v>3400.224367371628</v>
      </c>
      <c r="I343" s="187">
        <f ca="1">'WIJAM NPC Before Balancing'!I343</f>
        <v>2371.4348331027522</v>
      </c>
      <c r="J343" s="187">
        <f ca="1">'WIJAM NPC Before Balancing'!J343</f>
        <v>2275.4743349713845</v>
      </c>
      <c r="K343" s="187">
        <f ca="1">'WIJAM NPC Before Balancing'!K343</f>
        <v>2065.9164885926075</v>
      </c>
      <c r="L343" s="187">
        <f ca="1">'WIJAM NPC Before Balancing'!L343</f>
        <v>1385.3745766150116</v>
      </c>
      <c r="M343" s="187">
        <f ca="1">'WIJAM NPC Before Balancing'!M343</f>
        <v>1035.2831018116001</v>
      </c>
      <c r="N343" s="187">
        <f ca="1">'WIJAM NPC Before Balancing'!N343</f>
        <v>1637.9823707770338</v>
      </c>
      <c r="O343" s="187">
        <f ca="1">'WIJAM NPC Before Balancing'!O343</f>
        <v>1693.6186161430899</v>
      </c>
      <c r="P343" s="187">
        <f ca="1">'WIJAM NPC Before Balancing'!P343</f>
        <v>1230.0099605927969</v>
      </c>
      <c r="Q343" s="187">
        <f ca="1">'WIJAM NPC Before Balancing'!Q343</f>
        <v>3067.7697426842574</v>
      </c>
      <c r="R343" s="187">
        <f ca="1">'WIJAM NPC Before Balancing'!R343</f>
        <v>4004.0459813444463</v>
      </c>
      <c r="S343" s="188"/>
      <c r="T343" s="171"/>
    </row>
    <row r="344" spans="1:20" ht="12.75">
      <c r="A344" s="153"/>
      <c r="B344" s="156"/>
      <c r="C344" s="162" t="s">
        <v>74</v>
      </c>
      <c r="D344" s="170"/>
      <c r="E344" s="170"/>
      <c r="F344" s="187">
        <f t="shared" ca="1" si="66"/>
        <v>23540.465022383461</v>
      </c>
      <c r="G344" s="187">
        <f ca="1">'WIJAM NPC Before Balancing'!G344</f>
        <v>761.19041750821918</v>
      </c>
      <c r="H344" s="187">
        <f ca="1">'WIJAM NPC Before Balancing'!H344</f>
        <v>2620.7557597431482</v>
      </c>
      <c r="I344" s="187">
        <f ca="1">'WIJAM NPC Before Balancing'!I344</f>
        <v>1602.4681680433696</v>
      </c>
      <c r="J344" s="187">
        <f ca="1">'WIJAM NPC Before Balancing'!J344</f>
        <v>2420.5775109260844</v>
      </c>
      <c r="K344" s="187">
        <f ca="1">'WIJAM NPC Before Balancing'!K344</f>
        <v>2440.0582135542568</v>
      </c>
      <c r="L344" s="187">
        <f ca="1">'WIJAM NPC Before Balancing'!L344</f>
        <v>2248.7785572957405</v>
      </c>
      <c r="M344" s="187">
        <f ca="1">'WIJAM NPC Before Balancing'!M344</f>
        <v>2898.0551440676277</v>
      </c>
      <c r="N344" s="187">
        <f ca="1">'WIJAM NPC Before Balancing'!N344</f>
        <v>2154.8222466775592</v>
      </c>
      <c r="O344" s="187">
        <f ca="1">'WIJAM NPC Before Balancing'!O344</f>
        <v>1614.5734606230158</v>
      </c>
      <c r="P344" s="187">
        <f ca="1">'WIJAM NPC Before Balancing'!P344</f>
        <v>1816.5955619522115</v>
      </c>
      <c r="Q344" s="187">
        <f ca="1">'WIJAM NPC Before Balancing'!Q344</f>
        <v>1317.1520336661445</v>
      </c>
      <c r="R344" s="187">
        <f ca="1">'WIJAM NPC Before Balancing'!R344</f>
        <v>1645.4379483260873</v>
      </c>
      <c r="S344" s="188"/>
      <c r="T344" s="171"/>
    </row>
    <row r="345" spans="1:20" ht="12.75">
      <c r="A345" s="153"/>
      <c r="B345" s="156"/>
      <c r="C345" s="162" t="s">
        <v>113</v>
      </c>
      <c r="D345" s="170"/>
      <c r="E345" s="170"/>
      <c r="F345" s="187">
        <f t="shared" ca="1" si="66"/>
        <v>38869.533300740404</v>
      </c>
      <c r="G345" s="187">
        <f ca="1">'WIJAM NPC Before Balancing'!G345</f>
        <v>2874.4057314120273</v>
      </c>
      <c r="H345" s="187">
        <f ca="1">'WIJAM NPC Before Balancing'!H345</f>
        <v>3997.3119113001399</v>
      </c>
      <c r="I345" s="187">
        <f ca="1">'WIJAM NPC Before Balancing'!I345</f>
        <v>3427.3209825499093</v>
      </c>
      <c r="J345" s="187">
        <f ca="1">'WIJAM NPC Before Balancing'!J345</f>
        <v>3684.9793292451609</v>
      </c>
      <c r="K345" s="187">
        <f ca="1">'WIJAM NPC Before Balancing'!K345</f>
        <v>3195.5567385250265</v>
      </c>
      <c r="L345" s="187">
        <f ca="1">'WIJAM NPC Before Balancing'!L345</f>
        <v>2698.4380677542558</v>
      </c>
      <c r="M345" s="187">
        <f ca="1">'WIJAM NPC Before Balancing'!M345</f>
        <v>2523.5927491038688</v>
      </c>
      <c r="N345" s="187">
        <f ca="1">'WIJAM NPC Before Balancing'!N345</f>
        <v>2938.4595643334669</v>
      </c>
      <c r="O345" s="187">
        <f ca="1">'WIJAM NPC Before Balancing'!O345</f>
        <v>2715.0327403634396</v>
      </c>
      <c r="P345" s="187">
        <f ca="1">'WIJAM NPC Before Balancing'!P345</f>
        <v>2854.6043587817453</v>
      </c>
      <c r="Q345" s="187">
        <f ca="1">'WIJAM NPC Before Balancing'!Q345</f>
        <v>3737.3287070895917</v>
      </c>
      <c r="R345" s="187">
        <f ca="1">'WIJAM NPC Before Balancing'!R345</f>
        <v>4222.5024202817713</v>
      </c>
      <c r="S345" s="188"/>
      <c r="T345" s="171"/>
    </row>
    <row r="346" spans="1:20" ht="12.75">
      <c r="A346" s="153"/>
      <c r="B346" s="156"/>
      <c r="C346" s="162" t="s">
        <v>114</v>
      </c>
      <c r="D346" s="170"/>
      <c r="E346" s="170"/>
      <c r="F346" s="187">
        <f t="shared" ca="1" si="66"/>
        <v>19835.844655509074</v>
      </c>
      <c r="G346" s="187">
        <f ca="1">'WIJAM NPC Before Balancing'!G346</f>
        <v>1450.3904195427806</v>
      </c>
      <c r="H346" s="187">
        <f ca="1">'WIJAM NPC Before Balancing'!H346</f>
        <v>2044.9927709549409</v>
      </c>
      <c r="I346" s="187">
        <f ca="1">'WIJAM NPC Before Balancing'!I346</f>
        <v>1632.6913157422214</v>
      </c>
      <c r="J346" s="187">
        <f ca="1">'WIJAM NPC Before Balancing'!J346</f>
        <v>1899.3284224965487</v>
      </c>
      <c r="K346" s="187">
        <f ca="1">'WIJAM NPC Before Balancing'!K346</f>
        <v>1547.8741001841702</v>
      </c>
      <c r="L346" s="187">
        <f ca="1">'WIJAM NPC Before Balancing'!L346</f>
        <v>1367.8178939994982</v>
      </c>
      <c r="M346" s="187">
        <f ca="1">'WIJAM NPC Before Balancing'!M346</f>
        <v>1407.2603042590079</v>
      </c>
      <c r="N346" s="187">
        <f ca="1">'WIJAM NPC Before Balancing'!N346</f>
        <v>1482.2169172521817</v>
      </c>
      <c r="O346" s="187">
        <f ca="1">'WIJAM NPC Before Balancing'!O346</f>
        <v>1358.8391339404229</v>
      </c>
      <c r="P346" s="187">
        <f ca="1">'WIJAM NPC Before Balancing'!P346</f>
        <v>1475.1621772057654</v>
      </c>
      <c r="Q346" s="187">
        <f ca="1">'WIJAM NPC Before Balancing'!Q346</f>
        <v>1977.4917355108207</v>
      </c>
      <c r="R346" s="187">
        <f ca="1">'WIJAM NPC Before Balancing'!R346</f>
        <v>2191.7794644207174</v>
      </c>
      <c r="S346" s="188"/>
      <c r="T346" s="171"/>
    </row>
    <row r="347" spans="1:20" ht="12.75">
      <c r="A347" s="156"/>
      <c r="B347" s="156"/>
      <c r="C347" s="162" t="s">
        <v>75</v>
      </c>
      <c r="D347" s="170"/>
      <c r="E347" s="170"/>
      <c r="F347" s="187">
        <f t="shared" ca="1" si="66"/>
        <v>8219.0126565766368</v>
      </c>
      <c r="G347" s="187">
        <f ca="1">'WIJAM NPC Before Balancing'!G347</f>
        <v>755.25802246918727</v>
      </c>
      <c r="H347" s="187">
        <f ca="1">'WIJAM NPC Before Balancing'!H347</f>
        <v>1058.3713419635083</v>
      </c>
      <c r="I347" s="187">
        <f ca="1">'WIJAM NPC Before Balancing'!I347</f>
        <v>733.77313232782842</v>
      </c>
      <c r="J347" s="187">
        <f ca="1">'WIJAM NPC Before Balancing'!J347</f>
        <v>692.48686955618723</v>
      </c>
      <c r="K347" s="187">
        <f ca="1">'WIJAM NPC Before Balancing'!K347</f>
        <v>614.64422654402495</v>
      </c>
      <c r="L347" s="187">
        <f ca="1">'WIJAM NPC Before Balancing'!L347</f>
        <v>431.7821578408919</v>
      </c>
      <c r="M347" s="187">
        <f ca="1">'WIJAM NPC Before Balancing'!M347</f>
        <v>330.04959967154696</v>
      </c>
      <c r="N347" s="187">
        <f ca="1">'WIJAM NPC Before Balancing'!N347</f>
        <v>528.5443309775344</v>
      </c>
      <c r="O347" s="187">
        <f ca="1">'WIJAM NPC Before Balancing'!O347</f>
        <v>547.38369360148715</v>
      </c>
      <c r="P347" s="187">
        <f ca="1">'WIJAM NPC Before Balancing'!P347</f>
        <v>379.35261249593401</v>
      </c>
      <c r="Q347" s="187">
        <f ca="1">'WIJAM NPC Before Balancing'!Q347</f>
        <v>934.67288864963962</v>
      </c>
      <c r="R347" s="187">
        <f ca="1">'WIJAM NPC Before Balancing'!R347</f>
        <v>1212.6937804788658</v>
      </c>
      <c r="S347" s="188"/>
      <c r="T347" s="171"/>
    </row>
    <row r="348" spans="1:20" ht="12.75">
      <c r="A348" s="166"/>
      <c r="B348" s="156"/>
      <c r="C348" s="162" t="s">
        <v>161</v>
      </c>
      <c r="D348" s="170"/>
      <c r="E348" s="170"/>
      <c r="F348" s="187">
        <f t="shared" ca="1" si="66"/>
        <v>51172.919774189999</v>
      </c>
      <c r="G348" s="187">
        <f ca="1">'WIJAM NPC Before Balancing'!G348</f>
        <v>1326.6117987283847</v>
      </c>
      <c r="H348" s="187">
        <f ca="1">'WIJAM NPC Before Balancing'!H348</f>
        <v>2233.4665646949961</v>
      </c>
      <c r="I348" s="187">
        <f ca="1">'WIJAM NPC Before Balancing'!I348</f>
        <v>3204.1346610814644</v>
      </c>
      <c r="J348" s="187">
        <f ca="1">'WIJAM NPC Before Balancing'!J348</f>
        <v>4999.4858353938998</v>
      </c>
      <c r="K348" s="187">
        <f ca="1">'WIJAM NPC Before Balancing'!K348</f>
        <v>4126.9427596530404</v>
      </c>
      <c r="L348" s="187">
        <f ca="1">'WIJAM NPC Before Balancing'!L348</f>
        <v>3642.4103864650806</v>
      </c>
      <c r="M348" s="187">
        <f ca="1">'WIJAM NPC Before Balancing'!M348</f>
        <v>3190.0251809886317</v>
      </c>
      <c r="N348" s="187">
        <f ca="1">'WIJAM NPC Before Balancing'!N348</f>
        <v>4376.263686293436</v>
      </c>
      <c r="O348" s="187">
        <f ca="1">'WIJAM NPC Before Balancing'!O348</f>
        <v>3582.0442585679043</v>
      </c>
      <c r="P348" s="187">
        <f ca="1">'WIJAM NPC Before Balancing'!P348</f>
        <v>6163.2774405510154</v>
      </c>
      <c r="Q348" s="187">
        <f ca="1">'WIJAM NPC Before Balancing'!Q348</f>
        <v>7290.3523304665559</v>
      </c>
      <c r="R348" s="187">
        <f ca="1">'WIJAM NPC Before Balancing'!R348</f>
        <v>7037.904871305589</v>
      </c>
      <c r="S348" s="188"/>
      <c r="T348" s="171"/>
    </row>
    <row r="349" spans="1:20" ht="12.75">
      <c r="A349" s="156"/>
      <c r="B349" s="156"/>
      <c r="C349" s="162" t="s">
        <v>76</v>
      </c>
      <c r="D349" s="170"/>
      <c r="E349" s="170"/>
      <c r="F349" s="187">
        <f t="shared" ca="1" si="66"/>
        <v>23774.393788922593</v>
      </c>
      <c r="G349" s="187">
        <f ca="1">'WIJAM NPC Before Balancing'!G349</f>
        <v>3162.6880633087685</v>
      </c>
      <c r="H349" s="187">
        <f ca="1">'WIJAM NPC Before Balancing'!H349</f>
        <v>2090.608078755065</v>
      </c>
      <c r="I349" s="187">
        <f ca="1">'WIJAM NPC Before Balancing'!I349</f>
        <v>2001.3014831674759</v>
      </c>
      <c r="J349" s="187">
        <f ca="1">'WIJAM NPC Before Balancing'!J349</f>
        <v>1769.0562341394284</v>
      </c>
      <c r="K349" s="187">
        <f ca="1">'WIJAM NPC Before Balancing'!K349</f>
        <v>1842.4094971220532</v>
      </c>
      <c r="L349" s="187">
        <f ca="1">'WIJAM NPC Before Balancing'!L349</f>
        <v>1365.4128689836746</v>
      </c>
      <c r="M349" s="187">
        <f ca="1">'WIJAM NPC Before Balancing'!M349</f>
        <v>1017.4859166945043</v>
      </c>
      <c r="N349" s="187">
        <f ca="1">'WIJAM NPC Before Balancing'!N349</f>
        <v>1349.1388663766004</v>
      </c>
      <c r="O349" s="187">
        <f ca="1">'WIJAM NPC Before Balancing'!O349</f>
        <v>1379.682684077562</v>
      </c>
      <c r="P349" s="187">
        <f ca="1">'WIJAM NPC Before Balancing'!P349</f>
        <v>1616.4173131351474</v>
      </c>
      <c r="Q349" s="187">
        <f ca="1">'WIJAM NPC Before Balancing'!Q349</f>
        <v>2455.2900386544738</v>
      </c>
      <c r="R349" s="187">
        <f ca="1">'WIJAM NPC Before Balancing'!R349</f>
        <v>3724.9027445078355</v>
      </c>
      <c r="S349" s="188"/>
      <c r="T349" s="171"/>
    </row>
    <row r="350" spans="1:20" ht="12.75">
      <c r="A350" s="169"/>
      <c r="B350" s="156"/>
      <c r="C350" s="162" t="s">
        <v>77</v>
      </c>
      <c r="D350" s="170"/>
      <c r="E350" s="170"/>
      <c r="F350" s="187">
        <f t="shared" ca="1" si="66"/>
        <v>31777.836036580884</v>
      </c>
      <c r="G350" s="187">
        <f ca="1">'WIJAM NPC Before Balancing'!G350</f>
        <v>3563.8462359481709</v>
      </c>
      <c r="H350" s="187">
        <f ca="1">'WIJAM NPC Before Balancing'!H350</f>
        <v>3781.9820048833858</v>
      </c>
      <c r="I350" s="187">
        <f ca="1">'WIJAM NPC Before Balancing'!I350</f>
        <v>2810.9932384948074</v>
      </c>
      <c r="J350" s="187">
        <f ca="1">'WIJAM NPC Before Balancing'!J350</f>
        <v>2222.804287124844</v>
      </c>
      <c r="K350" s="187">
        <f ca="1">'WIJAM NPC Before Balancing'!K350</f>
        <v>1940.2940152660799</v>
      </c>
      <c r="L350" s="187">
        <f ca="1">'WIJAM NPC Before Balancing'!L350</f>
        <v>1237.3853706413231</v>
      </c>
      <c r="M350" s="187">
        <f ca="1">'WIJAM NPC Before Balancing'!M350</f>
        <v>975.23764391653367</v>
      </c>
      <c r="N350" s="187">
        <f ca="1">'WIJAM NPC Before Balancing'!N350</f>
        <v>1864.4555597671042</v>
      </c>
      <c r="O350" s="187">
        <f ca="1">'WIJAM NPC Before Balancing'!O350</f>
        <v>1917.4462776157543</v>
      </c>
      <c r="P350" s="187">
        <f ca="1">'WIJAM NPC Before Balancing'!P350</f>
        <v>2689.4593076951805</v>
      </c>
      <c r="Q350" s="187">
        <f ca="1">'WIJAM NPC Before Balancing'!Q350</f>
        <v>4079.5637668413124</v>
      </c>
      <c r="R350" s="187">
        <f ca="1">'WIJAM NPC Before Balancing'!R350</f>
        <v>4694.368328386392</v>
      </c>
      <c r="S350" s="188"/>
      <c r="T350" s="171"/>
    </row>
    <row r="351" spans="1:20" ht="12.75">
      <c r="A351" s="156"/>
      <c r="B351" s="153"/>
      <c r="C351" s="162" t="s">
        <v>78</v>
      </c>
      <c r="D351" s="156"/>
      <c r="E351" s="156"/>
      <c r="F351" s="187">
        <f t="shared" ca="1" si="66"/>
        <v>6595.0595983919075</v>
      </c>
      <c r="G351" s="187">
        <f ca="1">'WIJAM NPC Before Balancing'!G351</f>
        <v>709.72288216959078</v>
      </c>
      <c r="H351" s="187">
        <f ca="1">'WIJAM NPC Before Balancing'!H351</f>
        <v>771.61219257678886</v>
      </c>
      <c r="I351" s="187">
        <f ca="1">'WIJAM NPC Before Balancing'!I351</f>
        <v>590.0328038820951</v>
      </c>
      <c r="J351" s="187">
        <f ca="1">'WIJAM NPC Before Balancing'!J351</f>
        <v>463.36815304871061</v>
      </c>
      <c r="K351" s="187">
        <f ca="1">'WIJAM NPC Before Balancing'!K351</f>
        <v>418.15368275122393</v>
      </c>
      <c r="L351" s="187">
        <f ca="1">'WIJAM NPC Before Balancing'!L351</f>
        <v>267.11811175749199</v>
      </c>
      <c r="M351" s="187">
        <f ca="1">'WIJAM NPC Before Balancing'!M351</f>
        <v>205.7098063534587</v>
      </c>
      <c r="N351" s="187">
        <f ca="1">'WIJAM NPC Before Balancing'!N351</f>
        <v>406.68973017579737</v>
      </c>
      <c r="O351" s="187">
        <f ca="1">'WIJAM NPC Before Balancing'!O351</f>
        <v>428.81596032137594</v>
      </c>
      <c r="P351" s="187">
        <f ca="1">'WIJAM NPC Before Balancing'!P351</f>
        <v>575.12164878398789</v>
      </c>
      <c r="Q351" s="187">
        <f ca="1">'WIJAM NPC Before Balancing'!Q351</f>
        <v>838.79255801879913</v>
      </c>
      <c r="R351" s="187">
        <f ca="1">'WIJAM NPC Before Balancing'!R351</f>
        <v>919.92206855258723</v>
      </c>
      <c r="S351" s="188"/>
      <c r="T351" s="171"/>
    </row>
    <row r="352" spans="1:20" ht="12.75">
      <c r="A352" s="156"/>
      <c r="B352" s="153"/>
      <c r="C352" s="162" t="s">
        <v>162</v>
      </c>
      <c r="D352" s="156"/>
      <c r="E352" s="156"/>
      <c r="F352" s="187">
        <f t="shared" ca="1" si="66"/>
        <v>59976.03283960971</v>
      </c>
      <c r="G352" s="187">
        <f ca="1">'WIJAM NPC Before Balancing'!G352</f>
        <v>4495.3925920772399</v>
      </c>
      <c r="H352" s="187">
        <f ca="1">'WIJAM NPC Before Balancing'!H352</f>
        <v>6975.2940533936435</v>
      </c>
      <c r="I352" s="187">
        <f ca="1">'WIJAM NPC Before Balancing'!I352</f>
        <v>5971.9977842924991</v>
      </c>
      <c r="J352" s="187">
        <f ca="1">'WIJAM NPC Before Balancing'!J352</f>
        <v>4598.6483327566066</v>
      </c>
      <c r="K352" s="187">
        <f ca="1">'WIJAM NPC Before Balancing'!K352</f>
        <v>4089.9053744093544</v>
      </c>
      <c r="L352" s="187">
        <f ca="1">'WIJAM NPC Before Balancing'!L352</f>
        <v>3182.2489334374682</v>
      </c>
      <c r="M352" s="187">
        <f ca="1">'WIJAM NPC Before Balancing'!M352</f>
        <v>2429.1554334825223</v>
      </c>
      <c r="N352" s="187">
        <f ca="1">'WIJAM NPC Before Balancing'!N352</f>
        <v>3681.9329642251178</v>
      </c>
      <c r="O352" s="187">
        <f ca="1">'WIJAM NPC Before Balancing'!O352</f>
        <v>3442.7131426511814</v>
      </c>
      <c r="P352" s="187">
        <f ca="1">'WIJAM NPC Before Balancing'!P352</f>
        <v>3338.5755594660127</v>
      </c>
      <c r="Q352" s="187">
        <f ca="1">'WIJAM NPC Before Balancing'!Q352</f>
        <v>7728.3875533485898</v>
      </c>
      <c r="R352" s="187">
        <f ca="1">'WIJAM NPC Before Balancing'!R352</f>
        <v>10041.781116069462</v>
      </c>
      <c r="S352" s="188"/>
      <c r="T352" s="171"/>
    </row>
    <row r="353" spans="1:20" ht="12.75">
      <c r="A353" s="156"/>
      <c r="B353" s="153"/>
      <c r="C353" s="162" t="s">
        <v>163</v>
      </c>
      <c r="D353" s="156"/>
      <c r="E353" s="156"/>
      <c r="F353" s="187">
        <f t="shared" ca="1" si="66"/>
        <v>24243.124346081582</v>
      </c>
      <c r="G353" s="187">
        <f ca="1">'WIJAM NPC Before Balancing'!G353</f>
        <v>0</v>
      </c>
      <c r="H353" s="187">
        <f ca="1">'WIJAM NPC Before Balancing'!H353</f>
        <v>0</v>
      </c>
      <c r="I353" s="187">
        <f ca="1">'WIJAM NPC Before Balancing'!I353</f>
        <v>432.42349784511157</v>
      </c>
      <c r="J353" s="187">
        <f ca="1">'WIJAM NPC Before Balancing'!J353</f>
        <v>232.08491402699258</v>
      </c>
      <c r="K353" s="187">
        <f ca="1">'WIJAM NPC Before Balancing'!K353</f>
        <v>569.3495887460108</v>
      </c>
      <c r="L353" s="187">
        <f ca="1">'WIJAM NPC Before Balancing'!L353</f>
        <v>422.56289528023416</v>
      </c>
      <c r="M353" s="187">
        <f ca="1">'WIJAM NPC Before Balancing'!M353</f>
        <v>2789.0185249252258</v>
      </c>
      <c r="N353" s="187">
        <f ca="1">'WIJAM NPC Before Balancing'!N353</f>
        <v>2609.6124771698319</v>
      </c>
      <c r="O353" s="187">
        <f ca="1">'WIJAM NPC Before Balancing'!O353</f>
        <v>2761.1290531667282</v>
      </c>
      <c r="P353" s="187">
        <f ca="1">'WIJAM NPC Before Balancing'!P353</f>
        <v>2550.2885267795123</v>
      </c>
      <c r="Q353" s="187">
        <f ca="1">'WIJAM NPC Before Balancing'!Q353</f>
        <v>5411.3062856034539</v>
      </c>
      <c r="R353" s="187">
        <f ca="1">'WIJAM NPC Before Balancing'!R353</f>
        <v>6465.3485825384796</v>
      </c>
      <c r="S353" s="188"/>
      <c r="T353" s="171"/>
    </row>
    <row r="354" spans="1:20" ht="12.75">
      <c r="A354" s="156"/>
      <c r="B354" s="153"/>
      <c r="C354" s="162"/>
      <c r="D354" s="156"/>
      <c r="E354" s="156"/>
      <c r="F354" s="215" t="s">
        <v>88</v>
      </c>
      <c r="G354" s="215" t="s">
        <v>88</v>
      </c>
      <c r="H354" s="215" t="s">
        <v>88</v>
      </c>
      <c r="I354" s="215" t="s">
        <v>88</v>
      </c>
      <c r="J354" s="215" t="s">
        <v>88</v>
      </c>
      <c r="K354" s="215" t="s">
        <v>88</v>
      </c>
      <c r="L354" s="215" t="s">
        <v>88</v>
      </c>
      <c r="M354" s="215" t="s">
        <v>88</v>
      </c>
      <c r="N354" s="215" t="s">
        <v>88</v>
      </c>
      <c r="O354" s="215" t="s">
        <v>88</v>
      </c>
      <c r="P354" s="215" t="s">
        <v>88</v>
      </c>
      <c r="Q354" s="215" t="s">
        <v>88</v>
      </c>
      <c r="R354" s="215" t="s">
        <v>88</v>
      </c>
      <c r="S354" s="188"/>
      <c r="T354" s="171"/>
    </row>
    <row r="355" spans="1:20" ht="12.75">
      <c r="A355" s="169" t="s">
        <v>79</v>
      </c>
      <c r="B355" s="153"/>
      <c r="C355" s="162"/>
      <c r="D355" s="156"/>
      <c r="E355" s="156"/>
      <c r="F355" s="182">
        <f ca="1">SUM(G355:R355)</f>
        <v>552077.42306493747</v>
      </c>
      <c r="G355" s="192">
        <f t="shared" ref="G355:I355" ca="1" si="68">SUM(G334:G353)</f>
        <v>46428.541884791113</v>
      </c>
      <c r="H355" s="192">
        <f t="shared" ca="1" si="68"/>
        <v>51792.462011005002</v>
      </c>
      <c r="I355" s="192">
        <f t="shared" ca="1" si="68"/>
        <v>44643.412657066001</v>
      </c>
      <c r="J355" s="192">
        <f t="shared" ref="J355:L355" ca="1" si="69">SUM(J334:J353)</f>
        <v>43655.955237879141</v>
      </c>
      <c r="K355" s="192">
        <f t="shared" ca="1" si="69"/>
        <v>39249.177967988006</v>
      </c>
      <c r="L355" s="192">
        <f t="shared" ca="1" si="69"/>
        <v>31111.730617647685</v>
      </c>
      <c r="M355" s="192">
        <f t="shared" ref="M355:O355" ca="1" si="70">SUM(M334:M353)</f>
        <v>30184.320829837598</v>
      </c>
      <c r="N355" s="192">
        <f t="shared" ca="1" si="70"/>
        <v>38737.335175864624</v>
      </c>
      <c r="O355" s="192">
        <f t="shared" ca="1" si="70"/>
        <v>36832.339902184562</v>
      </c>
      <c r="P355" s="192">
        <f t="shared" ref="P355:R355" ca="1" si="71">SUM(P334:P353)</f>
        <v>44133.121343360988</v>
      </c>
      <c r="Q355" s="192">
        <f t="shared" ca="1" si="71"/>
        <v>66432.892340781982</v>
      </c>
      <c r="R355" s="192">
        <f t="shared" ca="1" si="71"/>
        <v>78876.13309653083</v>
      </c>
      <c r="S355" s="188"/>
      <c r="T355" s="171"/>
    </row>
    <row r="356" spans="1:20" ht="12.75">
      <c r="A356" s="156"/>
      <c r="B356" s="153"/>
      <c r="C356" s="162"/>
      <c r="D356" s="156"/>
      <c r="E356" s="156"/>
      <c r="F356" s="215" t="s">
        <v>88</v>
      </c>
      <c r="G356" s="215" t="s">
        <v>88</v>
      </c>
      <c r="H356" s="215" t="s">
        <v>88</v>
      </c>
      <c r="I356" s="215" t="s">
        <v>88</v>
      </c>
      <c r="J356" s="215" t="s">
        <v>88</v>
      </c>
      <c r="K356" s="215" t="s">
        <v>88</v>
      </c>
      <c r="L356" s="215" t="s">
        <v>88</v>
      </c>
      <c r="M356" s="215" t="s">
        <v>88</v>
      </c>
      <c r="N356" s="215" t="s">
        <v>88</v>
      </c>
      <c r="O356" s="215" t="s">
        <v>88</v>
      </c>
      <c r="P356" s="215" t="s">
        <v>88</v>
      </c>
      <c r="Q356" s="215" t="s">
        <v>88</v>
      </c>
      <c r="R356" s="215" t="s">
        <v>88</v>
      </c>
      <c r="S356" s="188"/>
      <c r="T356" s="171"/>
    </row>
    <row r="357" spans="1:20" ht="12.75">
      <c r="A357" s="170" t="s">
        <v>115</v>
      </c>
      <c r="B357" s="153"/>
      <c r="C357" s="153"/>
      <c r="D357" s="153"/>
      <c r="E357" s="153"/>
      <c r="F357" s="182">
        <f ca="1">SUM(G357:R357)</f>
        <v>4606956.9666062249</v>
      </c>
      <c r="G357" s="220">
        <f t="shared" ref="G357:R357" ca="1" si="72">SUM(G355,G331,G325,G313,G299)</f>
        <v>419593.80715014954</v>
      </c>
      <c r="H357" s="220">
        <f t="shared" ca="1" si="72"/>
        <v>383929.57952116115</v>
      </c>
      <c r="I357" s="220">
        <f t="shared" ca="1" si="72"/>
        <v>356130.35708125657</v>
      </c>
      <c r="J357" s="220">
        <f t="shared" ca="1" si="72"/>
        <v>324564.16709397605</v>
      </c>
      <c r="K357" s="220">
        <f t="shared" ca="1" si="72"/>
        <v>324584.89680602372</v>
      </c>
      <c r="L357" s="220">
        <f t="shared" ca="1" si="72"/>
        <v>407407.56726538797</v>
      </c>
      <c r="M357" s="220">
        <f t="shared" ca="1" si="72"/>
        <v>453584.57512649777</v>
      </c>
      <c r="N357" s="220">
        <f t="shared" ca="1" si="72"/>
        <v>409829.48975665536</v>
      </c>
      <c r="O357" s="220">
        <f t="shared" ca="1" si="72"/>
        <v>354596.19979671022</v>
      </c>
      <c r="P357" s="220">
        <f t="shared" ca="1" si="72"/>
        <v>350919.59611088911</v>
      </c>
      <c r="Q357" s="220">
        <f t="shared" ca="1" si="72"/>
        <v>377491.25597788405</v>
      </c>
      <c r="R357" s="220">
        <f t="shared" ca="1" si="72"/>
        <v>444325.47491963278</v>
      </c>
      <c r="S357" s="186"/>
      <c r="T357" s="171"/>
    </row>
    <row r="358" spans="1:20" ht="12.75">
      <c r="A358" s="170"/>
      <c r="B358" s="153"/>
      <c r="C358" s="153"/>
      <c r="D358" s="153"/>
      <c r="E358" s="153"/>
      <c r="F358" s="216" t="s">
        <v>109</v>
      </c>
      <c r="G358" s="216" t="s">
        <v>109</v>
      </c>
      <c r="H358" s="216" t="s">
        <v>109</v>
      </c>
      <c r="I358" s="216" t="s">
        <v>109</v>
      </c>
      <c r="J358" s="216" t="s">
        <v>109</v>
      </c>
      <c r="K358" s="216" t="s">
        <v>109</v>
      </c>
      <c r="L358" s="216" t="s">
        <v>109</v>
      </c>
      <c r="M358" s="216" t="s">
        <v>109</v>
      </c>
      <c r="N358" s="216" t="s">
        <v>109</v>
      </c>
      <c r="O358" s="216" t="s">
        <v>109</v>
      </c>
      <c r="P358" s="216" t="s">
        <v>109</v>
      </c>
      <c r="Q358" s="216" t="s">
        <v>109</v>
      </c>
      <c r="R358" s="216" t="s">
        <v>109</v>
      </c>
      <c r="S358" s="186"/>
      <c r="T358" s="171"/>
    </row>
    <row r="359" spans="1:20" s="226" customFormat="1" ht="12.75">
      <c r="A359" s="222"/>
      <c r="B359" s="223"/>
      <c r="C359" s="224" t="s">
        <v>116</v>
      </c>
      <c r="D359" s="222"/>
      <c r="E359" s="222"/>
      <c r="F359" s="225">
        <f ca="1">SUM(G359:R359)</f>
        <v>0</v>
      </c>
      <c r="G359" s="226">
        <f ca="1">'WIJAM NPC Before Balancing'!G357+'Net Position Balancing'!E26-'WIJAM NPC'!G357</f>
        <v>0</v>
      </c>
      <c r="H359" s="226">
        <f ca="1">'WIJAM NPC Before Balancing'!H357+'Net Position Balancing'!F26-'WIJAM NPC'!H357</f>
        <v>0</v>
      </c>
      <c r="I359" s="226">
        <f ca="1">'WIJAM NPC Before Balancing'!I357+'Net Position Balancing'!G26-'WIJAM NPC'!I357</f>
        <v>0</v>
      </c>
      <c r="J359" s="226">
        <f ca="1">'WIJAM NPC Before Balancing'!J357+'Net Position Balancing'!H26-'WIJAM NPC'!J357</f>
        <v>0</v>
      </c>
      <c r="K359" s="226">
        <f ca="1">'WIJAM NPC Before Balancing'!K357+'Net Position Balancing'!I26-'WIJAM NPC'!K357</f>
        <v>0</v>
      </c>
      <c r="L359" s="226">
        <f ca="1">'WIJAM NPC Before Balancing'!L357+'Net Position Balancing'!J26-'WIJAM NPC'!L357</f>
        <v>0</v>
      </c>
      <c r="M359" s="226">
        <f ca="1">'WIJAM NPC Before Balancing'!M357+'Net Position Balancing'!K26-'WIJAM NPC'!M357</f>
        <v>0</v>
      </c>
      <c r="N359" s="226">
        <f ca="1">'WIJAM NPC Before Balancing'!N357+'Net Position Balancing'!L26-'WIJAM NPC'!N357</f>
        <v>0</v>
      </c>
      <c r="O359" s="226">
        <f ca="1">'WIJAM NPC Before Balancing'!O357+'Net Position Balancing'!M26-'WIJAM NPC'!O357</f>
        <v>0</v>
      </c>
      <c r="P359" s="226">
        <f ca="1">'WIJAM NPC Before Balancing'!P357+'Net Position Balancing'!N26-'WIJAM NPC'!P357</f>
        <v>0</v>
      </c>
      <c r="Q359" s="226">
        <f ca="1">'WIJAM NPC Before Balancing'!Q357+'Net Position Balancing'!O26-'WIJAM NPC'!Q357</f>
        <v>0</v>
      </c>
      <c r="R359" s="226">
        <f ca="1">'WIJAM NPC Before Balancing'!R357+'Net Position Balancing'!P26-'WIJAM NPC'!R357</f>
        <v>0</v>
      </c>
      <c r="S359" s="233"/>
      <c r="T359" s="232"/>
    </row>
    <row r="360" spans="1:20" s="226" customFormat="1" ht="12" customHeight="1">
      <c r="A360" s="222"/>
      <c r="B360" s="222"/>
      <c r="C360" s="224" t="s">
        <v>116</v>
      </c>
      <c r="D360" s="234"/>
      <c r="E360" s="234"/>
      <c r="F360" s="225">
        <f ca="1">SUM(G360:R360)</f>
        <v>0</v>
      </c>
      <c r="G360" s="225">
        <f t="shared" ref="G360:R360" ca="1" si="73">G357-G193</f>
        <v>0</v>
      </c>
      <c r="H360" s="225">
        <f t="shared" ca="1" si="73"/>
        <v>0</v>
      </c>
      <c r="I360" s="225">
        <f t="shared" ca="1" si="73"/>
        <v>0</v>
      </c>
      <c r="J360" s="225">
        <f t="shared" ca="1" si="73"/>
        <v>0</v>
      </c>
      <c r="K360" s="225">
        <f t="shared" ca="1" si="73"/>
        <v>0</v>
      </c>
      <c r="L360" s="225">
        <f t="shared" ca="1" si="73"/>
        <v>0</v>
      </c>
      <c r="M360" s="225">
        <f t="shared" ca="1" si="73"/>
        <v>0</v>
      </c>
      <c r="N360" s="225">
        <f t="shared" ca="1" si="73"/>
        <v>0</v>
      </c>
      <c r="O360" s="225">
        <f t="shared" ca="1" si="73"/>
        <v>0</v>
      </c>
      <c r="P360" s="225">
        <f t="shared" ca="1" si="73"/>
        <v>0</v>
      </c>
      <c r="Q360" s="225">
        <f t="shared" ca="1" si="73"/>
        <v>0</v>
      </c>
      <c r="R360" s="225">
        <f t="shared" ca="1" si="73"/>
        <v>0</v>
      </c>
      <c r="S360" s="233"/>
      <c r="T360" s="232"/>
    </row>
    <row r="361" spans="1:20" ht="12" customHeight="1">
      <c r="C361" s="34"/>
      <c r="D361" s="34"/>
      <c r="E361" s="34"/>
      <c r="T361" s="171"/>
    </row>
    <row r="362" spans="1:20" s="39" customFormat="1" ht="12" customHeight="1">
      <c r="A362" s="153"/>
      <c r="B362" s="153"/>
      <c r="C362" s="162"/>
      <c r="D362" s="162"/>
      <c r="E362" s="162"/>
      <c r="F362" s="42"/>
      <c r="R362" s="54"/>
      <c r="S362" s="54"/>
      <c r="T362" s="171"/>
    </row>
    <row r="363" spans="1:20" s="39" customFormat="1" ht="12" customHeight="1">
      <c r="A363" s="153"/>
      <c r="B363" s="165"/>
      <c r="C363" s="153"/>
      <c r="D363" s="153"/>
      <c r="E363" s="153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54"/>
      <c r="T363" s="171"/>
    </row>
  </sheetData>
  <pageMargins left="0.75" right="0.75" top="1" bottom="1" header="0.5" footer="0.5"/>
  <pageSetup scale="38" fitToHeight="5" orientation="landscape" r:id="rId1"/>
  <headerFooter alignWithMargins="0">
    <oddHeader>&amp;CConfidential per WAC 480-07-160</oddHeader>
  </headerFooter>
  <rowBreaks count="1" manualBreakCount="1">
    <brk id="262" max="16" man="1"/>
  </rowBreaks>
  <customProperties>
    <customPr name="_pios_id" r:id="rId2"/>
  </customProperties>
  <ignoredErrors>
    <ignoredError sqref="F47 F310 F37:F38 F26 F28:F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P34"/>
  <sheetViews>
    <sheetView workbookViewId="0">
      <pane ySplit="1" topLeftCell="A2" activePane="bottomLeft" state="frozen"/>
      <selection pane="bottomLeft"/>
    </sheetView>
  </sheetViews>
  <sheetFormatPr defaultColWidth="9.42578125" defaultRowHeight="12.75" customHeight="1"/>
  <cols>
    <col min="1" max="1" width="2.7109375" style="10" customWidth="1"/>
    <col min="2" max="2" width="39.42578125" style="10" customWidth="1"/>
    <col min="3" max="3" width="5.42578125" style="10" customWidth="1"/>
    <col min="4" max="4" width="14.42578125" style="42" customWidth="1"/>
    <col min="5" max="15" width="14.28515625" style="39" customWidth="1"/>
    <col min="16" max="16" width="14.28515625" style="54" customWidth="1"/>
    <col min="17" max="16384" width="9.42578125" style="39"/>
  </cols>
  <sheetData>
    <row r="1" spans="1:16" s="50" customFormat="1" ht="18">
      <c r="A1" s="1" t="s">
        <v>211</v>
      </c>
      <c r="B1" s="2"/>
      <c r="C1" s="3"/>
      <c r="D1" s="60" t="s">
        <v>82</v>
      </c>
      <c r="E1" s="61">
        <f>'WIJAM NPC Before Balancing'!G1</f>
        <v>44197</v>
      </c>
      <c r="F1" s="61">
        <f>EDATE(E1,1)</f>
        <v>44228</v>
      </c>
      <c r="G1" s="61">
        <f t="shared" ref="G1" si="0">EDATE(F1,1)</f>
        <v>44256</v>
      </c>
      <c r="H1" s="61">
        <f>'Actual NPC (Total System)'!H3</f>
        <v>44287</v>
      </c>
      <c r="I1" s="61">
        <f>'Actual NPC (Total System)'!I3</f>
        <v>44317</v>
      </c>
      <c r="J1" s="61">
        <f>'Actual NPC (Total System)'!J3</f>
        <v>44348</v>
      </c>
      <c r="K1" s="61">
        <f>'Actual NPC (Total System)'!K3</f>
        <v>44378</v>
      </c>
      <c r="L1" s="61">
        <f>'Actual NPC (Total System)'!L3</f>
        <v>44409</v>
      </c>
      <c r="M1" s="61">
        <f>'Actual NPC (Total System)'!M3</f>
        <v>44440</v>
      </c>
      <c r="N1" s="61">
        <f>'Actual NPC (Total System)'!N3</f>
        <v>44470</v>
      </c>
      <c r="O1" s="61">
        <f>'Actual NPC (Total System)'!O3</f>
        <v>44501</v>
      </c>
      <c r="P1" s="61">
        <f>'Actual NPC (Total System)'!P3</f>
        <v>44531</v>
      </c>
    </row>
    <row r="2" spans="1:16" s="8" customFormat="1" ht="12.75" customHeight="1">
      <c r="B2" s="9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7"/>
    </row>
    <row r="3" spans="1:16" s="10" customFormat="1" ht="12.75" customHeight="1">
      <c r="A3" s="16" t="s">
        <v>84</v>
      </c>
      <c r="B3" s="12"/>
      <c r="C3" s="13"/>
      <c r="D3" s="14"/>
      <c r="H3" s="153"/>
      <c r="N3" s="153"/>
      <c r="P3" s="52"/>
    </row>
    <row r="4" spans="1:16" s="10" customFormat="1" ht="12.75" customHeight="1">
      <c r="B4" s="236" t="s">
        <v>80</v>
      </c>
      <c r="D4" s="180">
        <f t="shared" ref="D4" si="1">SUM(E4:P4)</f>
        <v>13363879.647931639</v>
      </c>
      <c r="E4" s="181">
        <f>'WIJAM NPC Before Balancing'!G15</f>
        <v>1033075.8764748528</v>
      </c>
      <c r="F4" s="181">
        <f>'WIJAM NPC Before Balancing'!H15</f>
        <v>1470926.3108631461</v>
      </c>
      <c r="G4" s="181">
        <f>'WIJAM NPC Before Balancing'!I15</f>
        <v>1040147.4420762799</v>
      </c>
      <c r="H4" s="181">
        <f>'WIJAM NPC Before Balancing'!J15</f>
        <v>936022.40189824358</v>
      </c>
      <c r="I4" s="181">
        <f>'WIJAM NPC Before Balancing'!K15</f>
        <v>949621.25990651664</v>
      </c>
      <c r="J4" s="181">
        <f>'WIJAM NPC Before Balancing'!L15</f>
        <v>729047.41770506056</v>
      </c>
      <c r="K4" s="181">
        <f>'WIJAM NPC Before Balancing'!M15</f>
        <v>677985.29262329964</v>
      </c>
      <c r="L4" s="181">
        <f>'WIJAM NPC Before Balancing'!N15</f>
        <v>948526.51095783897</v>
      </c>
      <c r="M4" s="181">
        <f>'WIJAM NPC Before Balancing'!O15</f>
        <v>2277313.8560334621</v>
      </c>
      <c r="N4" s="181">
        <f>'WIJAM NPC Before Balancing'!P15</f>
        <v>864642.25831565098</v>
      </c>
      <c r="O4" s="181">
        <f>'WIJAM NPC Before Balancing'!Q15</f>
        <v>1396439.2870210614</v>
      </c>
      <c r="P4" s="181">
        <f>'WIJAM NPC Before Balancing'!R15</f>
        <v>1040131.7340562266</v>
      </c>
    </row>
    <row r="5" spans="1:16" s="10" customFormat="1" ht="12.75" customHeight="1">
      <c r="A5" s="15"/>
      <c r="B5" s="15" t="s">
        <v>81</v>
      </c>
      <c r="C5" s="23"/>
      <c r="D5" s="180">
        <f t="shared" ref="D5" si="2">SUM(E5:P5)</f>
        <v>29648795.060023408</v>
      </c>
      <c r="E5" s="181">
        <f>'WIJAM NPC Before Balancing'!G119</f>
        <v>365094.34312547231</v>
      </c>
      <c r="F5" s="181">
        <f>'WIJAM NPC Before Balancing'!H119</f>
        <v>1123741.3408583573</v>
      </c>
      <c r="G5" s="181">
        <f>'WIJAM NPC Before Balancing'!I119</f>
        <v>509241.5064045575</v>
      </c>
      <c r="H5" s="181">
        <f>'WIJAM NPC Before Balancing'!J119</f>
        <v>640355.20660131413</v>
      </c>
      <c r="I5" s="181">
        <f>'WIJAM NPC Before Balancing'!K119</f>
        <v>656361.73274790344</v>
      </c>
      <c r="J5" s="181">
        <f>'WIJAM NPC Before Balancing'!L119</f>
        <v>6134773.6588644525</v>
      </c>
      <c r="K5" s="181">
        <f>'WIJAM NPC Before Balancing'!M119</f>
        <v>8729518.112654807</v>
      </c>
      <c r="L5" s="181">
        <f>'WIJAM NPC Before Balancing'!N119</f>
        <v>3606589.1822881489</v>
      </c>
      <c r="M5" s="181">
        <f>'WIJAM NPC Before Balancing'!O119</f>
        <v>2737357.7281897254</v>
      </c>
      <c r="N5" s="181">
        <f>'WIJAM NPC Before Balancing'!P119</f>
        <v>2326040.3362610564</v>
      </c>
      <c r="O5" s="181">
        <f>'WIJAM NPC Before Balancing'!Q119</f>
        <v>1205538.3917388874</v>
      </c>
      <c r="P5" s="181">
        <f>'WIJAM NPC Before Balancing'!R119</f>
        <v>1614183.5202887249</v>
      </c>
    </row>
    <row r="6" spans="1:16" s="10" customFormat="1" ht="12.75" customHeight="1">
      <c r="A6" s="15"/>
      <c r="B6" s="15"/>
      <c r="C6" s="23"/>
      <c r="D6" s="178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</row>
    <row r="7" spans="1:16" ht="12.75" customHeight="1">
      <c r="A7" s="16" t="s">
        <v>83</v>
      </c>
      <c r="B7" s="23"/>
      <c r="P7" s="39"/>
    </row>
    <row r="8" spans="1:16" ht="12.75" customHeight="1">
      <c r="B8" s="23" t="s">
        <v>80</v>
      </c>
      <c r="D8" s="187">
        <f t="shared" ref="D8" ca="1" si="3">SUM(E8:P8)</f>
        <v>357068.53254181688</v>
      </c>
      <c r="E8" s="194">
        <f ca="1">'WIJAM NPC Before Balancing'!G185</f>
        <v>39682.592091089886</v>
      </c>
      <c r="F8" s="194">
        <f ca="1">'WIJAM NPC Before Balancing'!H185</f>
        <v>41266.701901512468</v>
      </c>
      <c r="G8" s="194">
        <f ca="1">'WIJAM NPC Before Balancing'!I185</f>
        <v>39693.735373663207</v>
      </c>
      <c r="H8" s="194">
        <f ca="1">'WIJAM NPC Before Balancing'!J185</f>
        <v>32823.300410959477</v>
      </c>
      <c r="I8" s="194">
        <f ca="1">'WIJAM NPC Before Balancing'!K185</f>
        <v>34387.448513750722</v>
      </c>
      <c r="J8" s="194">
        <f ca="1">'WIJAM NPC Before Balancing'!L185</f>
        <v>20039.790776850932</v>
      </c>
      <c r="K8" s="194">
        <f ca="1">'WIJAM NPC Before Balancing'!M185</f>
        <v>12979.519172898181</v>
      </c>
      <c r="L8" s="194">
        <f ca="1">'WIJAM NPC Before Balancing'!N185</f>
        <v>20574.267502867497</v>
      </c>
      <c r="M8" s="194">
        <f ca="1">'WIJAM NPC Before Balancing'!O185</f>
        <v>33590.984396010419</v>
      </c>
      <c r="N8" s="194">
        <f ca="1">'WIJAM NPC Before Balancing'!P185</f>
        <v>20552.622277725084</v>
      </c>
      <c r="O8" s="194">
        <f ca="1">'WIJAM NPC Before Balancing'!Q185</f>
        <v>34161.135659761705</v>
      </c>
      <c r="P8" s="194">
        <f ca="1">'WIJAM NPC Before Balancing'!R185</f>
        <v>27316.434464727292</v>
      </c>
    </row>
    <row r="9" spans="1:16" ht="12.75" customHeight="1">
      <c r="A9" s="15"/>
      <c r="B9" s="15" t="s">
        <v>81</v>
      </c>
      <c r="C9" s="16"/>
      <c r="D9" s="187">
        <f t="shared" ref="D9" ca="1" si="4">SUM(E9:P9)</f>
        <v>353713.38246406359</v>
      </c>
      <c r="E9" s="194">
        <f ca="1">'WIJAM NPC Before Balancing'!G291</f>
        <v>13380.320281550539</v>
      </c>
      <c r="F9" s="194">
        <f ca="1">'WIJAM NPC Before Balancing'!H291</f>
        <v>16082.351601460943</v>
      </c>
      <c r="G9" s="194">
        <f ca="1">'WIJAM NPC Before Balancing'!I291</f>
        <v>7885.3299743119442</v>
      </c>
      <c r="H9" s="194">
        <f ca="1">'WIJAM NPC Before Balancing'!J291</f>
        <v>11080.563312907001</v>
      </c>
      <c r="I9" s="194">
        <f ca="1">'WIJAM NPC Before Balancing'!K291</f>
        <v>15177.393948640269</v>
      </c>
      <c r="J9" s="194">
        <f ca="1">'WIJAM NPC Before Balancing'!L291</f>
        <v>58756.774689230937</v>
      </c>
      <c r="K9" s="194">
        <f ca="1">'WIJAM NPC Before Balancing'!M291</f>
        <v>86087.129850810787</v>
      </c>
      <c r="L9" s="194">
        <f ca="1">'WIJAM NPC Before Balancing'!N291</f>
        <v>38481.162968062818</v>
      </c>
      <c r="M9" s="194">
        <f ca="1">'WIJAM NPC Before Balancing'!O291</f>
        <v>32644.272222728949</v>
      </c>
      <c r="N9" s="194">
        <f ca="1">'WIJAM NPC Before Balancing'!P291</f>
        <v>29775.655505201958</v>
      </c>
      <c r="O9" s="194">
        <f ca="1">'WIJAM NPC Before Balancing'!Q291</f>
        <v>17965.479284965899</v>
      </c>
      <c r="P9" s="194">
        <f ca="1">'WIJAM NPC Before Balancing'!R291</f>
        <v>26396.948824191521</v>
      </c>
    </row>
    <row r="10" spans="1:16" ht="12.75" customHeight="1">
      <c r="A10" s="15"/>
      <c r="B10" s="15"/>
      <c r="C10" s="16"/>
      <c r="D10" s="39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6" ht="12.75" customHeight="1">
      <c r="A11" s="92" t="s">
        <v>117</v>
      </c>
      <c r="B11" s="23"/>
      <c r="P11" s="39"/>
    </row>
    <row r="12" spans="1:16" ht="12.75" customHeight="1">
      <c r="B12" s="23" t="s">
        <v>80</v>
      </c>
      <c r="D12" s="329">
        <f t="shared" ref="D12:G12" ca="1" si="5">D4/D8</f>
        <v>37.426651832912704</v>
      </c>
      <c r="E12" s="329">
        <f t="shared" ca="1" si="5"/>
        <v>26.033477704870343</v>
      </c>
      <c r="F12" s="329">
        <f t="shared" ca="1" si="5"/>
        <v>35.644387437931769</v>
      </c>
      <c r="G12" s="329">
        <f t="shared" ca="1" si="5"/>
        <v>26.2043224777081</v>
      </c>
      <c r="H12" s="329">
        <f t="shared" ref="H12:I12" ca="1" si="6">H4/H8</f>
        <v>28.517010482764007</v>
      </c>
      <c r="I12" s="329">
        <f t="shared" ca="1" si="6"/>
        <v>27.615345160801496</v>
      </c>
      <c r="J12" s="329">
        <f t="shared" ref="J12:M12" ca="1" si="7">J4/J8</f>
        <v>36.379991479113819</v>
      </c>
      <c r="K12" s="329">
        <f t="shared" ca="1" si="7"/>
        <v>52.235008369105337</v>
      </c>
      <c r="L12" s="329">
        <f t="shared" ca="1" si="7"/>
        <v>46.102565295490592</v>
      </c>
      <c r="M12" s="329">
        <f t="shared" ca="1" si="7"/>
        <v>67.795389059926961</v>
      </c>
      <c r="N12" s="329">
        <f t="shared" ref="N12:P12" ca="1" si="8">N4/N8</f>
        <v>42.069680775126663</v>
      </c>
      <c r="O12" s="329">
        <f t="shared" ca="1" si="8"/>
        <v>40.878011226831752</v>
      </c>
      <c r="P12" s="329">
        <f t="shared" ca="1" si="8"/>
        <v>38.077141268173577</v>
      </c>
    </row>
    <row r="13" spans="1:16" ht="12.75" customHeight="1">
      <c r="A13" s="15"/>
      <c r="B13" s="15" t="s">
        <v>81</v>
      </c>
      <c r="C13" s="16"/>
      <c r="D13" s="329">
        <f t="shared" ref="D13:G13" ca="1" si="9">D5/D9</f>
        <v>83.821524799208447</v>
      </c>
      <c r="E13" s="329">
        <f t="shared" ca="1" si="9"/>
        <v>27.285919577641412</v>
      </c>
      <c r="F13" s="329">
        <f t="shared" ca="1" si="9"/>
        <v>69.874193072378489</v>
      </c>
      <c r="G13" s="329">
        <f t="shared" ca="1" si="9"/>
        <v>64.58087461951682</v>
      </c>
      <c r="H13" s="329">
        <f t="shared" ref="H13:I13" ca="1" si="10">H5/H9</f>
        <v>57.790853092767179</v>
      </c>
      <c r="I13" s="329">
        <f t="shared" ca="1" si="10"/>
        <v>43.246010149634841</v>
      </c>
      <c r="J13" s="329">
        <f t="shared" ref="J13:M13" ca="1" si="11">J5/J9</f>
        <v>104.40963942135589</v>
      </c>
      <c r="K13" s="329">
        <f t="shared" ca="1" si="11"/>
        <v>101.40328906054928</v>
      </c>
      <c r="L13" s="329">
        <f t="shared" ca="1" si="11"/>
        <v>93.723497527385362</v>
      </c>
      <c r="M13" s="329">
        <f t="shared" ca="1" si="11"/>
        <v>83.854150875626161</v>
      </c>
      <c r="N13" s="329">
        <f t="shared" ref="N13:P13" ca="1" si="12">N5/N9</f>
        <v>78.118862432925624</v>
      </c>
      <c r="O13" s="329">
        <f t="shared" ca="1" si="12"/>
        <v>67.103046493600729</v>
      </c>
      <c r="P13" s="329">
        <f t="shared" ca="1" si="12"/>
        <v>61.150382608212816</v>
      </c>
    </row>
    <row r="14" spans="1:16" ht="12.75" customHeight="1">
      <c r="A14" s="15"/>
      <c r="B14" s="15"/>
      <c r="C14" s="16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2.75" customHeight="1">
      <c r="C15" s="23"/>
      <c r="D15" s="58"/>
      <c r="E15" s="179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</row>
    <row r="16" spans="1:16" ht="12.75" customHeight="1">
      <c r="A16" s="10" t="s">
        <v>210</v>
      </c>
      <c r="B16" s="15"/>
      <c r="D16" s="66">
        <f ca="1">SUM(E16:P16)</f>
        <v>-1093847.4740913785</v>
      </c>
      <c r="E16" s="195">
        <f ca="1">'WIJAM NPC Before Balancing'!G359</f>
        <v>-127638.3985989535</v>
      </c>
      <c r="F16" s="195">
        <f ca="1">'WIJAM NPC Before Balancing'!H359</f>
        <v>-118765.02629803773</v>
      </c>
      <c r="G16" s="195">
        <f ca="1">'WIJAM NPC Before Balancing'!I359</f>
        <v>-53500.196418275125</v>
      </c>
      <c r="H16" s="195">
        <f ca="1">'WIJAM NPC Before Balancing'!J359</f>
        <v>-68923.347747158492</v>
      </c>
      <c r="I16" s="195">
        <f ca="1">'WIJAM NPC Before Balancing'!K359</f>
        <v>-56499.143656364584</v>
      </c>
      <c r="J16" s="195">
        <f ca="1">'WIJAM NPC Before Balancing'!L359</f>
        <v>-69390.79102406156</v>
      </c>
      <c r="K16" s="195">
        <f ca="1">'WIJAM NPC Before Balancing'!M359</f>
        <v>-64536.680435146904</v>
      </c>
      <c r="L16" s="195">
        <f ca="1">'WIJAM NPC Before Balancing'!N359</f>
        <v>-81323.638056870084</v>
      </c>
      <c r="M16" s="195">
        <f ca="1">'WIJAM NPC Before Balancing'!O359</f>
        <v>-66922.370636475214</v>
      </c>
      <c r="N16" s="195">
        <f ca="1">'WIJAM NPC Before Balancing'!P359</f>
        <v>-66759.74036893982</v>
      </c>
      <c r="O16" s="195">
        <f ca="1">'WIJAM NPC Before Balancing'!Q359</f>
        <v>-133245.0859999971</v>
      </c>
      <c r="P16" s="195">
        <f ca="1">'WIJAM NPC Before Balancing'!R359</f>
        <v>-186343.05485109845</v>
      </c>
    </row>
    <row r="17" spans="1:16" ht="12.75" customHeight="1">
      <c r="B17" s="1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</row>
    <row r="18" spans="1:16" ht="12.75" customHeight="1">
      <c r="A18" s="10" t="s">
        <v>214</v>
      </c>
      <c r="B18" s="15"/>
      <c r="D18" s="66">
        <f ca="1">SUM(E18:P18)</f>
        <v>-357068.53254181688</v>
      </c>
      <c r="E18" s="195">
        <f ca="1">IF(E16&lt;0,-MIN(-E16,E8),MIN(E16,E9))</f>
        <v>-39682.592091089886</v>
      </c>
      <c r="F18" s="195">
        <f ca="1">IF(F16&lt;0,-MIN(-F16,F8),MIN(F16,F9))</f>
        <v>-41266.701901512468</v>
      </c>
      <c r="G18" s="195">
        <f t="shared" ref="G18:I18" ca="1" si="13">IF(G16&lt;0,-MIN(-G16,G8),MIN(G16,G9))</f>
        <v>-39693.735373663207</v>
      </c>
      <c r="H18" s="195">
        <f t="shared" ca="1" si="13"/>
        <v>-32823.300410959477</v>
      </c>
      <c r="I18" s="195">
        <f t="shared" ca="1" si="13"/>
        <v>-34387.448513750722</v>
      </c>
      <c r="J18" s="195">
        <f t="shared" ref="J18:M18" ca="1" si="14">IF(J16&lt;0,-MIN(-J16,J8),MIN(J16,J9))</f>
        <v>-20039.790776850932</v>
      </c>
      <c r="K18" s="195">
        <f t="shared" ca="1" si="14"/>
        <v>-12979.519172898181</v>
      </c>
      <c r="L18" s="195">
        <f t="shared" ca="1" si="14"/>
        <v>-20574.267502867497</v>
      </c>
      <c r="M18" s="195">
        <f t="shared" ca="1" si="14"/>
        <v>-33590.984396010419</v>
      </c>
      <c r="N18" s="195">
        <f t="shared" ref="N18:P18" ca="1" si="15">IF(N16&lt;0,-MIN(-N16,N8),MIN(N16,N9))</f>
        <v>-20552.622277725084</v>
      </c>
      <c r="O18" s="195">
        <f t="shared" ca="1" si="15"/>
        <v>-34161.135659761705</v>
      </c>
      <c r="P18" s="195">
        <f t="shared" ca="1" si="15"/>
        <v>-27316.434464727292</v>
      </c>
    </row>
    <row r="19" spans="1:16" ht="12.75" customHeight="1">
      <c r="A19" s="250" t="s">
        <v>217</v>
      </c>
      <c r="B19" s="156"/>
      <c r="C19" s="250"/>
      <c r="D19" s="66">
        <f ca="1">SUM(E19:P19)</f>
        <v>736778.94154956168</v>
      </c>
      <c r="E19" s="195">
        <f ca="1">-E16+E18</f>
        <v>87955.806507863614</v>
      </c>
      <c r="F19" s="195">
        <f ca="1">-F16+F18</f>
        <v>77498.324396525262</v>
      </c>
      <c r="G19" s="195">
        <f t="shared" ref="G19:I19" ca="1" si="16">-G16+G18</f>
        <v>13806.461044611919</v>
      </c>
      <c r="H19" s="195">
        <f t="shared" ca="1" si="16"/>
        <v>36100.047336199015</v>
      </c>
      <c r="I19" s="195">
        <f t="shared" ca="1" si="16"/>
        <v>22111.695142613862</v>
      </c>
      <c r="J19" s="195">
        <f t="shared" ref="J19:M19" ca="1" si="17">-J16+J18</f>
        <v>49351.000247210628</v>
      </c>
      <c r="K19" s="195">
        <f t="shared" ca="1" si="17"/>
        <v>51557.161262248723</v>
      </c>
      <c r="L19" s="195">
        <f t="shared" ca="1" si="17"/>
        <v>60749.370554002584</v>
      </c>
      <c r="M19" s="195">
        <f t="shared" ca="1" si="17"/>
        <v>33331.386240464795</v>
      </c>
      <c r="N19" s="195">
        <f t="shared" ref="N19:P19" ca="1" si="18">-N16+N18</f>
        <v>46207.118091214739</v>
      </c>
      <c r="O19" s="195">
        <f t="shared" ca="1" si="18"/>
        <v>99083.950340235402</v>
      </c>
      <c r="P19" s="195">
        <f t="shared" ca="1" si="18"/>
        <v>159026.62038637116</v>
      </c>
    </row>
    <row r="20" spans="1:16" ht="12.75" customHeight="1">
      <c r="A20" s="250"/>
      <c r="B20" s="156"/>
      <c r="C20" s="250"/>
      <c r="D20" s="66">
        <f ca="1">D16-D18+D19</f>
        <v>0</v>
      </c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</row>
    <row r="21" spans="1:16" ht="12.75" customHeight="1">
      <c r="A21" s="19" t="s">
        <v>85</v>
      </c>
      <c r="B21" s="156"/>
      <c r="C21" s="250"/>
      <c r="D21" s="66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</row>
    <row r="22" spans="1:16" ht="12.75" customHeight="1">
      <c r="A22" s="156"/>
      <c r="B22" s="250" t="s">
        <v>212</v>
      </c>
      <c r="C22" s="250"/>
      <c r="D22" s="187">
        <f t="shared" ref="D22:D23" ca="1" si="19">SUM(E22:P22)</f>
        <v>357068.53254181688</v>
      </c>
      <c r="E22" s="187">
        <f ca="1">IF(E18&lt;=0,-E18,E19)</f>
        <v>39682.592091089886</v>
      </c>
      <c r="F22" s="187">
        <f t="shared" ref="F22:G22" ca="1" si="20">IF(F18&lt;0,-F18,0)</f>
        <v>41266.701901512468</v>
      </c>
      <c r="G22" s="187">
        <f t="shared" ca="1" si="20"/>
        <v>39693.735373663207</v>
      </c>
      <c r="H22" s="187">
        <f t="shared" ref="H22:I22" ca="1" si="21">IF(H18&lt;0,-H18,0)</f>
        <v>32823.300410959477</v>
      </c>
      <c r="I22" s="187">
        <f t="shared" ca="1" si="21"/>
        <v>34387.448513750722</v>
      </c>
      <c r="J22" s="187">
        <f t="shared" ref="J22:M22" ca="1" si="22">IF(J18&lt;0,-J18,0)</f>
        <v>20039.790776850932</v>
      </c>
      <c r="K22" s="187">
        <f t="shared" ca="1" si="22"/>
        <v>12979.519172898181</v>
      </c>
      <c r="L22" s="187">
        <f t="shared" ca="1" si="22"/>
        <v>20574.267502867497</v>
      </c>
      <c r="M22" s="187">
        <f t="shared" ca="1" si="22"/>
        <v>33590.984396010419</v>
      </c>
      <c r="N22" s="187">
        <f t="shared" ref="N22:P22" ca="1" si="23">IF(N18&lt;0,-N18,0)</f>
        <v>20552.622277725084</v>
      </c>
      <c r="O22" s="187">
        <f t="shared" ca="1" si="23"/>
        <v>34161.135659761705</v>
      </c>
      <c r="P22" s="187">
        <f t="shared" ca="1" si="23"/>
        <v>27316.434464727292</v>
      </c>
    </row>
    <row r="23" spans="1:16" ht="12.75" customHeight="1">
      <c r="A23" s="156"/>
      <c r="B23" s="250" t="s">
        <v>213</v>
      </c>
      <c r="C23" s="250"/>
      <c r="D23" s="187">
        <f t="shared" ca="1" si="19"/>
        <v>13363879.647931639</v>
      </c>
      <c r="E23" s="187">
        <f ca="1">E22*E12</f>
        <v>1033075.8764748528</v>
      </c>
      <c r="F23" s="187">
        <f t="shared" ref="F23:G23" ca="1" si="24">IF(F22=F8,F4,-F18*F12)</f>
        <v>1470926.3108631461</v>
      </c>
      <c r="G23" s="187">
        <f t="shared" ca="1" si="24"/>
        <v>1040147.4420762799</v>
      </c>
      <c r="H23" s="187">
        <f t="shared" ref="H23:I23" ca="1" si="25">IF(H22=H8,H4,-H18*H12)</f>
        <v>936022.40189824358</v>
      </c>
      <c r="I23" s="187">
        <f t="shared" ca="1" si="25"/>
        <v>949621.25990651664</v>
      </c>
      <c r="J23" s="187">
        <f t="shared" ref="J23:M23" ca="1" si="26">IF(J22=J8,J4,-J18*J12)</f>
        <v>729047.41770506056</v>
      </c>
      <c r="K23" s="187">
        <f t="shared" ca="1" si="26"/>
        <v>677985.29262329964</v>
      </c>
      <c r="L23" s="187">
        <f t="shared" ca="1" si="26"/>
        <v>948526.51095783897</v>
      </c>
      <c r="M23" s="187">
        <f t="shared" ca="1" si="26"/>
        <v>2277313.8560334621</v>
      </c>
      <c r="N23" s="187">
        <f t="shared" ref="N23:P23" ca="1" si="27">IF(N22=N8,N4,-N18*N12)</f>
        <v>864642.25831565098</v>
      </c>
      <c r="O23" s="187">
        <f t="shared" ca="1" si="27"/>
        <v>1396439.2870210614</v>
      </c>
      <c r="P23" s="187">
        <f t="shared" ca="1" si="27"/>
        <v>1040131.7340562266</v>
      </c>
    </row>
    <row r="24" spans="1:16" ht="12.75" customHeight="1">
      <c r="A24" s="156"/>
      <c r="B24" s="156"/>
      <c r="C24" s="250"/>
      <c r="D24" s="66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</row>
    <row r="25" spans="1:16" ht="12.75" customHeight="1">
      <c r="A25" s="19" t="s">
        <v>86</v>
      </c>
      <c r="B25" s="156"/>
      <c r="C25" s="250"/>
      <c r="D25" s="66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</row>
    <row r="26" spans="1:16" ht="12.75" customHeight="1">
      <c r="A26" s="39"/>
      <c r="B26" s="10" t="s">
        <v>212</v>
      </c>
      <c r="C26" s="49"/>
      <c r="D26" s="187">
        <f t="shared" ref="D26:D27" ca="1" si="28">SUM(E26:P26)</f>
        <v>736778.94154956168</v>
      </c>
      <c r="E26" s="187">
        <f ca="1">IF(E18&gt;=0,-E18,E19)</f>
        <v>87955.806507863614</v>
      </c>
      <c r="F26" s="187">
        <f t="shared" ref="F26:G26" ca="1" si="29">IF(F19&gt;0,F19,0)</f>
        <v>77498.324396525262</v>
      </c>
      <c r="G26" s="187">
        <f t="shared" ca="1" si="29"/>
        <v>13806.461044611919</v>
      </c>
      <c r="H26" s="187">
        <f t="shared" ref="H26:I26" ca="1" si="30">IF(H19&gt;0,H19,0)</f>
        <v>36100.047336199015</v>
      </c>
      <c r="I26" s="187">
        <f t="shared" ca="1" si="30"/>
        <v>22111.695142613862</v>
      </c>
      <c r="J26" s="187">
        <f t="shared" ref="J26:M26" ca="1" si="31">IF(J19&gt;0,J19,0)</f>
        <v>49351.000247210628</v>
      </c>
      <c r="K26" s="187">
        <f t="shared" ca="1" si="31"/>
        <v>51557.161262248723</v>
      </c>
      <c r="L26" s="187">
        <f t="shared" ca="1" si="31"/>
        <v>60749.370554002584</v>
      </c>
      <c r="M26" s="187">
        <f t="shared" ca="1" si="31"/>
        <v>33331.386240464795</v>
      </c>
      <c r="N26" s="187">
        <f t="shared" ref="N26:P26" ca="1" si="32">IF(N19&gt;0,N19,0)</f>
        <v>46207.118091214739</v>
      </c>
      <c r="O26" s="187">
        <f t="shared" ca="1" si="32"/>
        <v>99083.950340235402</v>
      </c>
      <c r="P26" s="187">
        <f t="shared" ca="1" si="32"/>
        <v>159026.62038637116</v>
      </c>
    </row>
    <row r="27" spans="1:16" ht="12.75" customHeight="1">
      <c r="A27" s="39"/>
      <c r="B27" s="250" t="s">
        <v>213</v>
      </c>
      <c r="C27" s="49"/>
      <c r="D27" s="187">
        <f t="shared" ca="1" si="28"/>
        <v>50601641.947580695</v>
      </c>
      <c r="E27" s="187">
        <f ca="1">E26*E13</f>
        <v>2399955.0627601556</v>
      </c>
      <c r="F27" s="187">
        <f t="shared" ref="F27:G27" ca="1" si="33">F26*F13</f>
        <v>5415132.8816686263</v>
      </c>
      <c r="G27" s="187">
        <f t="shared" ca="1" si="33"/>
        <v>891633.32966132555</v>
      </c>
      <c r="H27" s="187">
        <f t="shared" ref="H27:I27" ca="1" si="34">H26*H13</f>
        <v>2086252.5322482183</v>
      </c>
      <c r="I27" s="187">
        <f t="shared" ca="1" si="34"/>
        <v>956242.59256311052</v>
      </c>
      <c r="J27" s="187">
        <f t="shared" ref="J27:M27" ca="1" si="35">J26*J13</f>
        <v>5152720.1408945071</v>
      </c>
      <c r="K27" s="187">
        <f t="shared" ca="1" si="35"/>
        <v>5228065.7266171612</v>
      </c>
      <c r="L27" s="187">
        <f t="shared" ca="1" si="35"/>
        <v>5693643.4809082784</v>
      </c>
      <c r="M27" s="187">
        <f t="shared" ca="1" si="35"/>
        <v>2794975.0907017048</v>
      </c>
      <c r="N27" s="187">
        <f t="shared" ref="N27:P27" ca="1" si="36">N26*N13</f>
        <v>3609647.501589553</v>
      </c>
      <c r="O27" s="187">
        <f t="shared" ca="1" si="36"/>
        <v>6648834.9264504416</v>
      </c>
      <c r="P27" s="187">
        <f t="shared" ca="1" si="36"/>
        <v>9724538.6815176122</v>
      </c>
    </row>
    <row r="28" spans="1:16" ht="12.75" customHeight="1">
      <c r="A28" s="250"/>
      <c r="B28" s="236"/>
      <c r="C28" s="162"/>
      <c r="D28" s="39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</row>
    <row r="29" spans="1:16" ht="12.75" customHeight="1">
      <c r="A29" s="250" t="s">
        <v>116</v>
      </c>
      <c r="B29" s="250"/>
      <c r="C29" s="162"/>
      <c r="D29" s="39"/>
      <c r="E29" s="187">
        <f ca="1">E26+E22+E16</f>
        <v>0</v>
      </c>
      <c r="F29" s="187">
        <f t="shared" ref="F29:G29" ca="1" si="37">F26+F22+F16</f>
        <v>0</v>
      </c>
      <c r="G29" s="187">
        <f t="shared" ca="1" si="37"/>
        <v>0</v>
      </c>
      <c r="H29" s="187">
        <f t="shared" ref="H29:I29" ca="1" si="38">H26+H22+H16</f>
        <v>0</v>
      </c>
      <c r="I29" s="187">
        <f t="shared" ca="1" si="38"/>
        <v>0</v>
      </c>
      <c r="J29" s="187">
        <f t="shared" ref="J29:M29" ca="1" si="39">J26+J22+J16</f>
        <v>0</v>
      </c>
      <c r="K29" s="187">
        <f t="shared" ca="1" si="39"/>
        <v>0</v>
      </c>
      <c r="L29" s="187">
        <f t="shared" ca="1" si="39"/>
        <v>0</v>
      </c>
      <c r="M29" s="187">
        <f t="shared" ca="1" si="39"/>
        <v>0</v>
      </c>
      <c r="N29" s="187">
        <f t="shared" ref="N29:P29" ca="1" si="40">N26+N22+N16</f>
        <v>0</v>
      </c>
      <c r="O29" s="187">
        <f t="shared" ca="1" si="40"/>
        <v>0</v>
      </c>
      <c r="P29" s="187">
        <f t="shared" ca="1" si="40"/>
        <v>0</v>
      </c>
    </row>
    <row r="30" spans="1:16" ht="12.75" customHeight="1">
      <c r="A30" s="250" t="s">
        <v>116</v>
      </c>
      <c r="C30" s="39"/>
      <c r="D30" s="39"/>
      <c r="E30" s="187">
        <f ca="1">((E19*-1)+E18)-E16</f>
        <v>0</v>
      </c>
      <c r="F30" s="187">
        <f t="shared" ref="F30:G30" ca="1" si="41">((F19*-1)+F18)-F16</f>
        <v>0</v>
      </c>
      <c r="G30" s="187">
        <f t="shared" ca="1" si="41"/>
        <v>0</v>
      </c>
      <c r="H30" s="187">
        <f t="shared" ref="H30:I30" ca="1" si="42">((H19*-1)+H18)-H16</f>
        <v>0</v>
      </c>
      <c r="I30" s="187">
        <f t="shared" ca="1" si="42"/>
        <v>0</v>
      </c>
      <c r="J30" s="187">
        <f t="shared" ref="J30:M30" ca="1" si="43">((J19*-1)+J18)-J16</f>
        <v>0</v>
      </c>
      <c r="K30" s="187">
        <f t="shared" ca="1" si="43"/>
        <v>0</v>
      </c>
      <c r="L30" s="187">
        <f t="shared" ca="1" si="43"/>
        <v>0</v>
      </c>
      <c r="M30" s="187">
        <f t="shared" ca="1" si="43"/>
        <v>0</v>
      </c>
      <c r="N30" s="187">
        <f t="shared" ref="N30:P30" ca="1" si="44">((N19*-1)+N18)-N16</f>
        <v>0</v>
      </c>
      <c r="O30" s="187">
        <f t="shared" ca="1" si="44"/>
        <v>0</v>
      </c>
      <c r="P30" s="187">
        <f t="shared" ca="1" si="44"/>
        <v>0</v>
      </c>
    </row>
    <row r="34" spans="10:10" ht="12.75" customHeight="1">
      <c r="J34" s="65"/>
    </row>
  </sheetData>
  <pageMargins left="0.75" right="0.75" top="1" bottom="1" header="0.5" footer="0.5"/>
  <pageSetup scale="52" fitToHeight="5" orientation="landscape" r:id="rId1"/>
  <headerFooter alignWithMargins="0">
    <oddHeader>&amp;CConfidential per WAC 480-07-160</oddHead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FF0000"/>
    <pageSetUpPr fitToPage="1"/>
  </sheetPr>
  <dimension ref="A1:S360"/>
  <sheetViews>
    <sheetView zoomScaleNormal="100" workbookViewId="0">
      <pane ySplit="1" topLeftCell="A2" activePane="bottomLeft" state="frozen"/>
      <selection activeCell="A259" sqref="A259:XFD262"/>
      <selection pane="bottomLeft" activeCell="C359" sqref="C359"/>
    </sheetView>
  </sheetViews>
  <sheetFormatPr defaultColWidth="9.42578125" defaultRowHeight="12" customHeight="1"/>
  <cols>
    <col min="1" max="2" width="2.7109375" style="10" customWidth="1"/>
    <col min="3" max="3" width="34.5703125" style="10" bestFit="1" customWidth="1"/>
    <col min="4" max="4" width="7" style="250" customWidth="1"/>
    <col min="5" max="5" width="8.7109375" style="39" customWidth="1"/>
    <col min="6" max="6" width="16.7109375" style="42" customWidth="1"/>
    <col min="7" max="18" width="15.7109375" style="39" customWidth="1"/>
    <col min="19" max="19" width="9.42578125" style="54"/>
    <col min="20" max="16384" width="9.42578125" style="39"/>
  </cols>
  <sheetData>
    <row r="1" spans="1:19" s="50" customFormat="1" ht="18">
      <c r="A1" s="1" t="s">
        <v>216</v>
      </c>
      <c r="B1" s="2"/>
      <c r="C1" s="3"/>
      <c r="D1" s="3"/>
      <c r="E1" s="36"/>
      <c r="F1" s="60" t="s">
        <v>82</v>
      </c>
      <c r="G1" s="61">
        <f>'Actual NPC (Total System)'!E3</f>
        <v>44197</v>
      </c>
      <c r="H1" s="61">
        <f t="shared" ref="H1:I1" si="0">EDATE(G1,1)</f>
        <v>44228</v>
      </c>
      <c r="I1" s="61">
        <f t="shared" si="0"/>
        <v>44256</v>
      </c>
      <c r="J1" s="6">
        <f>'Actual NPC (Total System)'!H3</f>
        <v>44287</v>
      </c>
      <c r="K1" s="61">
        <f>'Actual NPC (Total System)'!I3</f>
        <v>44317</v>
      </c>
      <c r="L1" s="61">
        <f>'Actual NPC (Total System)'!J3</f>
        <v>44348</v>
      </c>
      <c r="M1" s="61">
        <f>'Actual NPC (Total System)'!K3</f>
        <v>44378</v>
      </c>
      <c r="N1" s="61">
        <f>'Actual NPC (Total System)'!L3</f>
        <v>44409</v>
      </c>
      <c r="O1" s="61">
        <f>'Actual NPC (Total System)'!M3</f>
        <v>44440</v>
      </c>
      <c r="P1" s="61">
        <f>'Actual NPC (Total System)'!N3</f>
        <v>44470</v>
      </c>
      <c r="Q1" s="61">
        <f>'Actual NPC (Total System)'!O3</f>
        <v>44501</v>
      </c>
      <c r="R1" s="61">
        <f>'Actual NPC (Total System)'!P3</f>
        <v>44531</v>
      </c>
      <c r="S1" s="62"/>
    </row>
    <row r="2" spans="1:19" s="8" customFormat="1" ht="12.75" customHeight="1">
      <c r="B2" s="9"/>
      <c r="E2" s="37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9"/>
    </row>
    <row r="3" spans="1:19" s="10" customFormat="1" ht="12.75">
      <c r="D3" s="250"/>
      <c r="E3" s="38"/>
      <c r="F3" s="63"/>
      <c r="K3" s="153"/>
      <c r="L3" s="153"/>
      <c r="M3" s="153"/>
      <c r="N3" s="153"/>
      <c r="O3" s="153"/>
      <c r="P3" s="153"/>
      <c r="Q3" s="153"/>
      <c r="R3" s="153"/>
      <c r="S3" s="59"/>
    </row>
    <row r="4" spans="1:19" s="10" customFormat="1" ht="12.75">
      <c r="B4" s="12"/>
      <c r="C4" s="13"/>
      <c r="D4" s="13"/>
      <c r="E4" s="38"/>
      <c r="F4" s="14"/>
      <c r="K4" s="153"/>
      <c r="L4" s="153"/>
      <c r="M4" s="153"/>
      <c r="N4" s="153"/>
      <c r="O4" s="153"/>
      <c r="P4" s="153"/>
      <c r="Q4" s="153"/>
      <c r="R4" s="153"/>
      <c r="S4" s="59"/>
    </row>
    <row r="5" spans="1:19" s="50" customFormat="1" ht="15.75">
      <c r="A5" s="10"/>
      <c r="B5" s="15"/>
      <c r="C5" s="10"/>
      <c r="D5" s="250"/>
      <c r="E5" s="39"/>
      <c r="F5" s="17"/>
      <c r="S5" s="59"/>
    </row>
    <row r="6" spans="1:19" s="10" customFormat="1" ht="12.75">
      <c r="B6" s="15"/>
      <c r="D6" s="351" t="s">
        <v>177</v>
      </c>
      <c r="E6" s="351"/>
      <c r="F6" s="14"/>
      <c r="G6" s="353" t="s">
        <v>89</v>
      </c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59"/>
    </row>
    <row r="7" spans="1:19" s="10" customFormat="1" ht="12.75">
      <c r="A7" s="136" t="s">
        <v>0</v>
      </c>
      <c r="D7" s="250"/>
      <c r="E7" s="39"/>
      <c r="F7" s="14"/>
      <c r="K7" s="153"/>
      <c r="L7" s="153"/>
      <c r="M7" s="153"/>
      <c r="N7" s="153"/>
      <c r="O7" s="153"/>
      <c r="P7" s="153"/>
      <c r="Q7" s="153"/>
      <c r="R7" s="153"/>
      <c r="S7" s="59"/>
    </row>
    <row r="8" spans="1:19" s="10" customFormat="1" ht="12.75">
      <c r="A8" s="16"/>
      <c r="B8" s="10" t="s">
        <v>1</v>
      </c>
      <c r="D8" s="250"/>
      <c r="E8" s="39"/>
      <c r="F8" s="16"/>
      <c r="K8" s="153"/>
      <c r="L8" s="153"/>
      <c r="M8" s="153"/>
      <c r="N8" s="153"/>
      <c r="O8" s="153"/>
      <c r="P8" s="153"/>
      <c r="Q8" s="153"/>
      <c r="R8" s="153"/>
      <c r="S8" s="59"/>
    </row>
    <row r="9" spans="1:19" s="10" customFormat="1" ht="12.75">
      <c r="A9" s="16"/>
      <c r="C9" s="23" t="s">
        <v>2</v>
      </c>
      <c r="D9" s="327" t="s">
        <v>178</v>
      </c>
      <c r="E9" s="326">
        <f>VLOOKUP(D9,'Actual Factors'!$A$4:$B$9,2,FALSE)</f>
        <v>0</v>
      </c>
      <c r="F9" s="180">
        <f>SUM(G9:R9)</f>
        <v>0</v>
      </c>
      <c r="G9" s="181">
        <f>INDEX('Actual NPC (Total System)'!E:E,MATCH($C9,'Actual NPC (Total System)'!$C:$C,0),1)*$E9</f>
        <v>0</v>
      </c>
      <c r="H9" s="181">
        <f>INDEX('Actual NPC (Total System)'!F:F,MATCH($C9,'Actual NPC (Total System)'!$C:$C,0),1)*$E9</f>
        <v>0</v>
      </c>
      <c r="I9" s="181">
        <f>INDEX('Actual NPC (Total System)'!G:G,MATCH($C9,'Actual NPC (Total System)'!$C:$C,0),1)*$E9</f>
        <v>0</v>
      </c>
      <c r="J9" s="181">
        <f>INDEX('Actual NPC (Total System)'!H:H,MATCH($C9,'Actual NPC (Total System)'!$C:$C,0),1)*$E9</f>
        <v>0</v>
      </c>
      <c r="K9" s="181">
        <f>INDEX('Actual NPC (Total System)'!I:I,MATCH($C9,'Actual NPC (Total System)'!$C:$C,0),1)*$E9</f>
        <v>0</v>
      </c>
      <c r="L9" s="181">
        <f>INDEX('Actual NPC (Total System)'!J:J,MATCH($C9,'Actual NPC (Total System)'!$C:$C,0),1)*$E9</f>
        <v>0</v>
      </c>
      <c r="M9" s="181">
        <f>INDEX('Actual NPC (Total System)'!K:K,MATCH($C9,'Actual NPC (Total System)'!$C:$C,0),1)*$E9</f>
        <v>0</v>
      </c>
      <c r="N9" s="181">
        <f>INDEX('Actual NPC (Total System)'!L:L,MATCH($C9,'Actual NPC (Total System)'!$C:$C,0),1)*$E9</f>
        <v>0</v>
      </c>
      <c r="O9" s="181">
        <f>INDEX('Actual NPC (Total System)'!M:M,MATCH($C9,'Actual NPC (Total System)'!$C:$C,0),1)*$E9</f>
        <v>0</v>
      </c>
      <c r="P9" s="181">
        <f>INDEX('Actual NPC (Total System)'!N:N,MATCH($C9,'Actual NPC (Total System)'!$C:$C,0),1)*$E9</f>
        <v>0</v>
      </c>
      <c r="Q9" s="181">
        <f>INDEX('Actual NPC (Total System)'!O:O,MATCH($C9,'Actual NPC (Total System)'!$C:$C,0),1)*$E9</f>
        <v>0</v>
      </c>
      <c r="R9" s="181">
        <f>INDEX('Actual NPC (Total System)'!P:P,MATCH($C9,'Actual NPC (Total System)'!$C:$C,0),1)*$E9</f>
        <v>0</v>
      </c>
      <c r="S9" s="59"/>
    </row>
    <row r="10" spans="1:19" s="10" customFormat="1" ht="12.75">
      <c r="C10" s="23" t="s">
        <v>3</v>
      </c>
      <c r="D10" s="327" t="s">
        <v>178</v>
      </c>
      <c r="E10" s="326">
        <f>VLOOKUP(D10,'Actual Factors'!$A$4:$B$9,2,FALSE)</f>
        <v>0</v>
      </c>
      <c r="F10" s="178">
        <f t="shared" ref="F10" si="1">SUM(G10:R10)</f>
        <v>0</v>
      </c>
      <c r="G10" s="179">
        <f>INDEX('Actual NPC (Total System)'!E:E,MATCH($C10,'Actual NPC (Total System)'!$C:$C,0),1)*$E10</f>
        <v>0</v>
      </c>
      <c r="H10" s="179">
        <f>INDEX('Actual NPC (Total System)'!F:F,MATCH($C10,'Actual NPC (Total System)'!$C:$C,0),1)*$E10</f>
        <v>0</v>
      </c>
      <c r="I10" s="179">
        <f>INDEX('Actual NPC (Total System)'!G:G,MATCH($C10,'Actual NPC (Total System)'!$C:$C,0),1)*$E10</f>
        <v>0</v>
      </c>
      <c r="J10" s="179">
        <f>INDEX('Actual NPC (Total System)'!H:H,MATCH($C10,'Actual NPC (Total System)'!$C:$C,0),1)*$E10</f>
        <v>0</v>
      </c>
      <c r="K10" s="179">
        <f>INDEX('Actual NPC (Total System)'!I:I,MATCH($C10,'Actual NPC (Total System)'!$C:$C,0),1)*$E10</f>
        <v>0</v>
      </c>
      <c r="L10" s="179">
        <f>INDEX('Actual NPC (Total System)'!J:J,MATCH($C10,'Actual NPC (Total System)'!$C:$C,0),1)*$E10</f>
        <v>0</v>
      </c>
      <c r="M10" s="179">
        <f>INDEX('Actual NPC (Total System)'!K:K,MATCH($C10,'Actual NPC (Total System)'!$C:$C,0),1)*$E10</f>
        <v>0</v>
      </c>
      <c r="N10" s="179">
        <f>INDEX('Actual NPC (Total System)'!L:L,MATCH($C10,'Actual NPC (Total System)'!$C:$C,0),1)*$E10</f>
        <v>0</v>
      </c>
      <c r="O10" s="179">
        <f>INDEX('Actual NPC (Total System)'!M:M,MATCH($C10,'Actual NPC (Total System)'!$C:$C,0),1)*$E10</f>
        <v>0</v>
      </c>
      <c r="P10" s="179">
        <f>INDEX('Actual NPC (Total System)'!N:N,MATCH($C10,'Actual NPC (Total System)'!$C:$C,0),1)*$E10</f>
        <v>0</v>
      </c>
      <c r="Q10" s="179">
        <f>INDEX('Actual NPC (Total System)'!O:O,MATCH($C10,'Actual NPC (Total System)'!$C:$C,0),1)*$E10</f>
        <v>0</v>
      </c>
      <c r="R10" s="179">
        <f>INDEX('Actual NPC (Total System)'!P:P,MATCH($C10,'Actual NPC (Total System)'!$C:$C,0),1)*$E10</f>
        <v>0</v>
      </c>
      <c r="S10" s="59"/>
    </row>
    <row r="11" spans="1:19" s="153" customFormat="1" ht="12.75">
      <c r="C11" s="165"/>
      <c r="D11" s="236"/>
      <c r="E11" s="47"/>
      <c r="F11" s="215" t="s">
        <v>88</v>
      </c>
      <c r="G11" s="215" t="s">
        <v>88</v>
      </c>
      <c r="H11" s="215" t="s">
        <v>88</v>
      </c>
      <c r="I11" s="215" t="s">
        <v>88</v>
      </c>
      <c r="J11" s="215" t="s">
        <v>88</v>
      </c>
      <c r="K11" s="215" t="s">
        <v>88</v>
      </c>
      <c r="L11" s="215" t="s">
        <v>88</v>
      </c>
      <c r="M11" s="215" t="s">
        <v>88</v>
      </c>
      <c r="N11" s="215" t="s">
        <v>88</v>
      </c>
      <c r="O11" s="215" t="s">
        <v>88</v>
      </c>
      <c r="P11" s="215" t="s">
        <v>88</v>
      </c>
      <c r="Q11" s="215" t="s">
        <v>88</v>
      </c>
      <c r="R11" s="215" t="s">
        <v>88</v>
      </c>
      <c r="S11" s="59"/>
    </row>
    <row r="12" spans="1:19" s="10" customFormat="1" ht="12.75">
      <c r="B12" s="23" t="s">
        <v>4</v>
      </c>
      <c r="D12" s="250"/>
      <c r="E12" s="47"/>
      <c r="F12" s="181">
        <f>SUM(G12:R12)</f>
        <v>0</v>
      </c>
      <c r="G12" s="181">
        <f t="shared" ref="G12:R12" si="2">SUM(G9:G10)</f>
        <v>0</v>
      </c>
      <c r="H12" s="181">
        <f t="shared" si="2"/>
        <v>0</v>
      </c>
      <c r="I12" s="181">
        <f t="shared" si="2"/>
        <v>0</v>
      </c>
      <c r="J12" s="181">
        <f t="shared" si="2"/>
        <v>0</v>
      </c>
      <c r="K12" s="181">
        <f t="shared" si="2"/>
        <v>0</v>
      </c>
      <c r="L12" s="181">
        <f t="shared" si="2"/>
        <v>0</v>
      </c>
      <c r="M12" s="181">
        <f t="shared" si="2"/>
        <v>0</v>
      </c>
      <c r="N12" s="181">
        <f t="shared" si="2"/>
        <v>0</v>
      </c>
      <c r="O12" s="181">
        <f t="shared" si="2"/>
        <v>0</v>
      </c>
      <c r="P12" s="181">
        <f t="shared" si="2"/>
        <v>0</v>
      </c>
      <c r="Q12" s="181">
        <f t="shared" si="2"/>
        <v>0</v>
      </c>
      <c r="R12" s="181">
        <f t="shared" si="2"/>
        <v>0</v>
      </c>
      <c r="S12" s="59"/>
    </row>
    <row r="13" spans="1:19" s="10" customFormat="1" ht="12.75">
      <c r="B13" s="23"/>
      <c r="D13" s="250"/>
      <c r="E13" s="47"/>
      <c r="F13" s="20"/>
      <c r="G13" s="21"/>
      <c r="H13" s="21"/>
      <c r="I13" s="21"/>
      <c r="J13" s="21"/>
      <c r="K13" s="158"/>
      <c r="L13" s="158"/>
      <c r="M13" s="158"/>
      <c r="N13" s="158"/>
      <c r="O13" s="158"/>
      <c r="P13" s="158"/>
      <c r="Q13" s="158"/>
      <c r="R13" s="158"/>
      <c r="S13" s="59"/>
    </row>
    <row r="14" spans="1:19" s="10" customFormat="1" ht="12.75">
      <c r="B14" s="23" t="s">
        <v>80</v>
      </c>
      <c r="D14" s="250"/>
      <c r="E14" s="47"/>
      <c r="F14" s="20"/>
      <c r="G14" s="21"/>
      <c r="H14" s="21"/>
      <c r="I14" s="21"/>
      <c r="J14" s="21"/>
      <c r="K14" s="158"/>
      <c r="L14" s="158"/>
      <c r="M14" s="158"/>
      <c r="N14" s="158"/>
      <c r="O14" s="158"/>
      <c r="P14" s="158"/>
      <c r="Q14" s="158"/>
      <c r="R14" s="158"/>
      <c r="S14" s="59"/>
    </row>
    <row r="15" spans="1:19" s="10" customFormat="1" ht="12.75">
      <c r="B15" s="23"/>
      <c r="C15" s="154" t="s">
        <v>80</v>
      </c>
      <c r="D15" s="327" t="s">
        <v>204</v>
      </c>
      <c r="E15" s="326">
        <f>VLOOKUP(D15,'Actual Factors'!$A$4:$B$9,2,FALSE)</f>
        <v>8.0167500527458579E-2</v>
      </c>
      <c r="F15" s="180">
        <f t="shared" ref="F15:F16" si="3">SUM(G15:R15)</f>
        <v>13363879.647931639</v>
      </c>
      <c r="G15" s="181">
        <f>INDEX('Actual NPC (Total System)'!E:E,MATCH($C15,'Actual NPC (Total System)'!$C:$C,0),1)*$E15</f>
        <v>1033075.8764748528</v>
      </c>
      <c r="H15" s="181">
        <f>INDEX('Actual NPC (Total System)'!F:F,MATCH($C15,'Actual NPC (Total System)'!$C:$C,0),1)*$E15</f>
        <v>1470926.3108631461</v>
      </c>
      <c r="I15" s="181">
        <f>INDEX('Actual NPC (Total System)'!G:G,MATCH($C15,'Actual NPC (Total System)'!$C:$C,0),1)*$E15</f>
        <v>1040147.4420762799</v>
      </c>
      <c r="J15" s="181">
        <f>INDEX('Actual NPC (Total System)'!H:H,MATCH($C15,'Actual NPC (Total System)'!$C:$C,0),1)*$E15</f>
        <v>936022.40189824358</v>
      </c>
      <c r="K15" s="181">
        <f>INDEX('Actual NPC (Total System)'!I:I,MATCH($C15,'Actual NPC (Total System)'!$C:$C,0),1)*$E15</f>
        <v>949621.25990651664</v>
      </c>
      <c r="L15" s="181">
        <f>INDEX('Actual NPC (Total System)'!J:J,MATCH($C15,'Actual NPC (Total System)'!$C:$C,0),1)*$E15</f>
        <v>729047.41770506056</v>
      </c>
      <c r="M15" s="181">
        <f>INDEX('Actual NPC (Total System)'!K:K,MATCH($C15,'Actual NPC (Total System)'!$C:$C,0),1)*$E15</f>
        <v>677985.29262329964</v>
      </c>
      <c r="N15" s="181">
        <f>INDEX('Actual NPC (Total System)'!L:L,MATCH($C15,'Actual NPC (Total System)'!$C:$C,0),1)*$E15</f>
        <v>948526.51095783897</v>
      </c>
      <c r="O15" s="181">
        <f>INDEX('Actual NPC (Total System)'!M:M,MATCH($C15,'Actual NPC (Total System)'!$C:$C,0),1)*$E15</f>
        <v>2277313.8560334621</v>
      </c>
      <c r="P15" s="181">
        <f>INDEX('Actual NPC (Total System)'!N:N,MATCH($C15,'Actual NPC (Total System)'!$C:$C,0),1)*$E15</f>
        <v>864642.25831565098</v>
      </c>
      <c r="Q15" s="181">
        <f>INDEX('Actual NPC (Total System)'!O:O,MATCH($C15,'Actual NPC (Total System)'!$C:$C,0),1)*$E15</f>
        <v>1396439.2870210614</v>
      </c>
      <c r="R15" s="181">
        <f>INDEX('Actual NPC (Total System)'!P:P,MATCH($C15,'Actual NPC (Total System)'!$C:$C,0),1)*$E15</f>
        <v>1040131.7340562266</v>
      </c>
      <c r="S15" s="59"/>
    </row>
    <row r="16" spans="1:19" s="153" customFormat="1" ht="12.75">
      <c r="B16" s="165"/>
      <c r="C16" s="153" t="s">
        <v>123</v>
      </c>
      <c r="D16" s="327" t="s">
        <v>204</v>
      </c>
      <c r="E16" s="326">
        <f>VLOOKUP(D16,'Actual Factors'!$A$4:$B$9,2,FALSE)</f>
        <v>8.0167500527458579E-2</v>
      </c>
      <c r="F16" s="178">
        <f t="shared" si="3"/>
        <v>745270.9132478626</v>
      </c>
      <c r="G16" s="179">
        <f>INDEX('Actual NPC (Total System)'!E:E,MATCH($C16,'Actual NPC (Total System)'!$C:$C,0),1)*$E16</f>
        <v>-6724.8772602539902</v>
      </c>
      <c r="H16" s="179">
        <f>INDEX('Actual NPC (Total System)'!F:F,MATCH($C16,'Actual NPC (Total System)'!$C:$C,0),1)*$E16</f>
        <v>66709.577348749561</v>
      </c>
      <c r="I16" s="179">
        <f>INDEX('Actual NPC (Total System)'!G:G,MATCH($C16,'Actual NPC (Total System)'!$C:$C,0),1)*$E16</f>
        <v>-12330.610406531174</v>
      </c>
      <c r="J16" s="179">
        <f>INDEX('Actual NPC (Total System)'!H:H,MATCH($C16,'Actual NPC (Total System)'!$C:$C,0),1)*$E16</f>
        <v>33085.063610500118</v>
      </c>
      <c r="K16" s="179">
        <f>INDEX('Actual NPC (Total System)'!I:I,MATCH($C16,'Actual NPC (Total System)'!$C:$C,0),1)*$E16</f>
        <v>36864.328683252868</v>
      </c>
      <c r="L16" s="179">
        <f>INDEX('Actual NPC (Total System)'!J:J,MATCH($C16,'Actual NPC (Total System)'!$C:$C,0),1)*$E16</f>
        <v>68491.235557411972</v>
      </c>
      <c r="M16" s="179">
        <f>INDEX('Actual NPC (Total System)'!K:K,MATCH($C16,'Actual NPC (Total System)'!$C:$C,0),1)*$E16</f>
        <v>176477.74288043537</v>
      </c>
      <c r="N16" s="179">
        <f>INDEX('Actual NPC (Total System)'!L:L,MATCH($C16,'Actual NPC (Total System)'!$C:$C,0),1)*$E16</f>
        <v>95129.343932799398</v>
      </c>
      <c r="O16" s="179">
        <f>INDEX('Actual NPC (Total System)'!M:M,MATCH($C16,'Actual NPC (Total System)'!$C:$C,0),1)*$E16</f>
        <v>109168.48906904433</v>
      </c>
      <c r="P16" s="179">
        <f>INDEX('Actual NPC (Total System)'!N:N,MATCH($C16,'Actual NPC (Total System)'!$C:$C,0),1)*$E16</f>
        <v>67836.273484425808</v>
      </c>
      <c r="Q16" s="179">
        <f>INDEX('Actual NPC (Total System)'!O:O,MATCH($C16,'Actual NPC (Total System)'!$C:$C,0),1)*$E16</f>
        <v>49398.989356018508</v>
      </c>
      <c r="R16" s="179">
        <f>INDEX('Actual NPC (Total System)'!P:P,MATCH($C16,'Actual NPC (Total System)'!$C:$C,0),1)*$E16</f>
        <v>61165.356992009802</v>
      </c>
      <c r="S16" s="59"/>
    </row>
    <row r="17" spans="1:19" s="10" customFormat="1" ht="12.75">
      <c r="B17" s="23"/>
      <c r="D17" s="250"/>
      <c r="E17" s="47"/>
      <c r="F17" s="215" t="s">
        <v>88</v>
      </c>
      <c r="G17" s="215" t="s">
        <v>88</v>
      </c>
      <c r="H17" s="215" t="s">
        <v>88</v>
      </c>
      <c r="I17" s="215" t="s">
        <v>88</v>
      </c>
      <c r="J17" s="215" t="s">
        <v>88</v>
      </c>
      <c r="K17" s="215" t="s">
        <v>88</v>
      </c>
      <c r="L17" s="215" t="s">
        <v>88</v>
      </c>
      <c r="M17" s="215" t="s">
        <v>88</v>
      </c>
      <c r="N17" s="215" t="s">
        <v>88</v>
      </c>
      <c r="O17" s="215" t="s">
        <v>88</v>
      </c>
      <c r="P17" s="215" t="s">
        <v>88</v>
      </c>
      <c r="Q17" s="215" t="s">
        <v>88</v>
      </c>
      <c r="R17" s="215" t="s">
        <v>88</v>
      </c>
      <c r="S17" s="59"/>
    </row>
    <row r="18" spans="1:19" s="153" customFormat="1" ht="12.75">
      <c r="A18" s="10"/>
      <c r="B18" s="10" t="s">
        <v>5</v>
      </c>
      <c r="C18" s="10"/>
      <c r="D18" s="250"/>
      <c r="E18" s="47"/>
      <c r="F18" s="181">
        <f>SUM(G18:R18)</f>
        <v>14109150.561179502</v>
      </c>
      <c r="G18" s="181">
        <f t="shared" ref="G18:R18" si="4">SUM(G15:G16)</f>
        <v>1026350.9992145988</v>
      </c>
      <c r="H18" s="181">
        <f t="shared" si="4"/>
        <v>1537635.8882118957</v>
      </c>
      <c r="I18" s="181">
        <f t="shared" si="4"/>
        <v>1027816.8316697488</v>
      </c>
      <c r="J18" s="181">
        <f t="shared" si="4"/>
        <v>969107.46550874365</v>
      </c>
      <c r="K18" s="181">
        <f t="shared" si="4"/>
        <v>986485.58858976956</v>
      </c>
      <c r="L18" s="181">
        <f t="shared" si="4"/>
        <v>797538.65326247248</v>
      </c>
      <c r="M18" s="181">
        <f t="shared" si="4"/>
        <v>854463.03550373507</v>
      </c>
      <c r="N18" s="181">
        <f t="shared" si="4"/>
        <v>1043655.8548906384</v>
      </c>
      <c r="O18" s="181">
        <f t="shared" si="4"/>
        <v>2386482.3451025062</v>
      </c>
      <c r="P18" s="181">
        <f t="shared" si="4"/>
        <v>932478.53180007683</v>
      </c>
      <c r="Q18" s="181">
        <f t="shared" si="4"/>
        <v>1445838.27637708</v>
      </c>
      <c r="R18" s="181">
        <f t="shared" si="4"/>
        <v>1101297.0910482365</v>
      </c>
      <c r="S18" s="59"/>
    </row>
    <row r="19" spans="1:19" s="10" customFormat="1" ht="12.75">
      <c r="D19" s="250"/>
      <c r="E19" s="47"/>
      <c r="F19" s="215" t="s">
        <v>88</v>
      </c>
      <c r="G19" s="215" t="s">
        <v>88</v>
      </c>
      <c r="H19" s="215" t="s">
        <v>88</v>
      </c>
      <c r="I19" s="215" t="s">
        <v>88</v>
      </c>
      <c r="J19" s="215" t="s">
        <v>88</v>
      </c>
      <c r="K19" s="215" t="s">
        <v>88</v>
      </c>
      <c r="L19" s="215" t="s">
        <v>88</v>
      </c>
      <c r="M19" s="215" t="s">
        <v>88</v>
      </c>
      <c r="N19" s="215" t="s">
        <v>88</v>
      </c>
      <c r="O19" s="215" t="s">
        <v>88</v>
      </c>
      <c r="P19" s="215" t="s">
        <v>88</v>
      </c>
      <c r="Q19" s="215" t="s">
        <v>88</v>
      </c>
      <c r="R19" s="215" t="s">
        <v>88</v>
      </c>
      <c r="S19" s="59"/>
    </row>
    <row r="20" spans="1:19" s="250" customFormat="1" ht="12.75">
      <c r="E20" s="47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59"/>
    </row>
    <row r="21" spans="1:19" s="10" customFormat="1" ht="12.75">
      <c r="A21" s="24" t="s">
        <v>6</v>
      </c>
      <c r="C21" s="16"/>
      <c r="D21" s="170"/>
      <c r="E21" s="47"/>
      <c r="F21" s="217">
        <f>SUM(G21:R21)</f>
        <v>14109150.561179502</v>
      </c>
      <c r="G21" s="217">
        <f t="shared" ref="G21:R21" si="5">SUM(G12,G18)</f>
        <v>1026350.9992145988</v>
      </c>
      <c r="H21" s="217">
        <f t="shared" si="5"/>
        <v>1537635.8882118957</v>
      </c>
      <c r="I21" s="217">
        <f t="shared" si="5"/>
        <v>1027816.8316697488</v>
      </c>
      <c r="J21" s="217">
        <f t="shared" si="5"/>
        <v>969107.46550874365</v>
      </c>
      <c r="K21" s="217">
        <f t="shared" si="5"/>
        <v>986485.58858976956</v>
      </c>
      <c r="L21" s="217">
        <f t="shared" si="5"/>
        <v>797538.65326247248</v>
      </c>
      <c r="M21" s="217">
        <f t="shared" si="5"/>
        <v>854463.03550373507</v>
      </c>
      <c r="N21" s="217">
        <f t="shared" si="5"/>
        <v>1043655.8548906384</v>
      </c>
      <c r="O21" s="217">
        <f t="shared" si="5"/>
        <v>2386482.3451025062</v>
      </c>
      <c r="P21" s="217">
        <f t="shared" si="5"/>
        <v>932478.53180007683</v>
      </c>
      <c r="Q21" s="217">
        <f t="shared" si="5"/>
        <v>1445838.27637708</v>
      </c>
      <c r="R21" s="217">
        <f t="shared" si="5"/>
        <v>1101297.0910482365</v>
      </c>
      <c r="S21" s="59"/>
    </row>
    <row r="22" spans="1:19" s="10" customFormat="1" ht="12.75">
      <c r="D22" s="250"/>
      <c r="E22" s="47"/>
      <c r="F22" s="64"/>
      <c r="G22" s="21"/>
      <c r="H22" s="21"/>
      <c r="I22" s="21"/>
      <c r="J22" s="21"/>
      <c r="K22" s="158"/>
      <c r="L22" s="158"/>
      <c r="M22" s="158"/>
      <c r="N22" s="158"/>
      <c r="O22" s="158"/>
      <c r="P22" s="158"/>
      <c r="Q22" s="158"/>
      <c r="R22" s="158"/>
      <c r="S22" s="59"/>
    </row>
    <row r="23" spans="1:19" s="10" customFormat="1" ht="12.75">
      <c r="A23" s="16" t="s">
        <v>143</v>
      </c>
      <c r="D23" s="250"/>
      <c r="E23" s="47"/>
      <c r="F23" s="16"/>
      <c r="G23" s="21"/>
      <c r="H23" s="21"/>
      <c r="I23" s="21"/>
      <c r="J23" s="21"/>
      <c r="K23" s="158"/>
      <c r="L23" s="158"/>
      <c r="M23" s="158"/>
      <c r="N23" s="158"/>
      <c r="O23" s="158"/>
      <c r="P23" s="158"/>
      <c r="Q23" s="158"/>
      <c r="R23" s="158"/>
      <c r="S23" s="59"/>
    </row>
    <row r="24" spans="1:19" s="10" customFormat="1" ht="12.75">
      <c r="B24" s="10" t="s">
        <v>7</v>
      </c>
      <c r="D24" s="236"/>
      <c r="E24" s="47"/>
      <c r="F24" s="16"/>
      <c r="G24" s="21"/>
      <c r="H24" s="21"/>
      <c r="I24" s="21"/>
      <c r="J24" s="21"/>
      <c r="K24" s="158"/>
      <c r="L24" s="158"/>
      <c r="M24" s="158"/>
      <c r="N24" s="158"/>
      <c r="O24" s="158"/>
      <c r="P24" s="158"/>
      <c r="Q24" s="158"/>
      <c r="R24" s="158"/>
      <c r="S24" s="59"/>
    </row>
    <row r="25" spans="1:19" s="10" customFormat="1" ht="12.75">
      <c r="C25" s="251" t="s">
        <v>164</v>
      </c>
      <c r="D25" s="327" t="s">
        <v>178</v>
      </c>
      <c r="E25" s="326">
        <f>VLOOKUP(D25,'Actual Factors'!$A$4:$B$9,2,FALSE)</f>
        <v>0</v>
      </c>
      <c r="F25" s="180">
        <f t="shared" ref="F25:F31" si="6">SUM(G25:R25)</f>
        <v>0</v>
      </c>
      <c r="G25" s="181">
        <f>INDEX('Actual NPC (Total System)'!E:E,MATCH($C25,'Actual NPC (Total System)'!$C:$C,0),1)*$E25</f>
        <v>0</v>
      </c>
      <c r="H25" s="181">
        <f>INDEX('Actual NPC (Total System)'!F:F,MATCH($C25,'Actual NPC (Total System)'!$C:$C,0),1)*$E25</f>
        <v>0</v>
      </c>
      <c r="I25" s="181">
        <f>INDEX('Actual NPC (Total System)'!G:G,MATCH($C25,'Actual NPC (Total System)'!$C:$C,0),1)*$E25</f>
        <v>0</v>
      </c>
      <c r="J25" s="181">
        <f>INDEX('Actual NPC (Total System)'!H:H,MATCH($C25,'Actual NPC (Total System)'!$C:$C,0),1)*$E25</f>
        <v>0</v>
      </c>
      <c r="K25" s="181">
        <f>INDEX('Actual NPC (Total System)'!I:I,MATCH($C25,'Actual NPC (Total System)'!$C:$C,0),1)*$E25</f>
        <v>0</v>
      </c>
      <c r="L25" s="181">
        <f>INDEX('Actual NPC (Total System)'!J:J,MATCH($C25,'Actual NPC (Total System)'!$C:$C,0),1)*$E25</f>
        <v>0</v>
      </c>
      <c r="M25" s="181">
        <f>INDEX('Actual NPC (Total System)'!K:K,MATCH($C25,'Actual NPC (Total System)'!$C:$C,0),1)*$E25</f>
        <v>0</v>
      </c>
      <c r="N25" s="181">
        <f>INDEX('Actual NPC (Total System)'!L:L,MATCH($C25,'Actual NPC (Total System)'!$C:$C,0),1)*$E25</f>
        <v>0</v>
      </c>
      <c r="O25" s="181">
        <f>INDEX('Actual NPC (Total System)'!M:M,MATCH($C25,'Actual NPC (Total System)'!$C:$C,0),1)*$E25</f>
        <v>0</v>
      </c>
      <c r="P25" s="181">
        <f>INDEX('Actual NPC (Total System)'!N:N,MATCH($C25,'Actual NPC (Total System)'!$C:$C,0),1)*$E25</f>
        <v>0</v>
      </c>
      <c r="Q25" s="181">
        <f>INDEX('Actual NPC (Total System)'!O:O,MATCH($C25,'Actual NPC (Total System)'!$C:$C,0),1)*$E25</f>
        <v>0</v>
      </c>
      <c r="R25" s="181">
        <f>INDEX('Actual NPC (Total System)'!P:P,MATCH($C25,'Actual NPC (Total System)'!$C:$C,0),1)*$E25</f>
        <v>0</v>
      </c>
      <c r="S25" s="59"/>
    </row>
    <row r="26" spans="1:19" s="153" customFormat="1" ht="12.75">
      <c r="C26" s="251" t="s">
        <v>155</v>
      </c>
      <c r="D26" s="327" t="s">
        <v>204</v>
      </c>
      <c r="E26" s="326">
        <f>VLOOKUP(D26,'Actual Factors'!$A$4:$B$9,2,FALSE)</f>
        <v>8.0167500527458579E-2</v>
      </c>
      <c r="F26" s="178">
        <f t="shared" si="6"/>
        <v>946950.17579161748</v>
      </c>
      <c r="G26" s="179">
        <f>INDEX('Actual NPC (Total System)'!E:E,MATCH($C26,'Actual NPC (Total System)'!$C:$C,0),1)*$E26</f>
        <v>114946.90478646316</v>
      </c>
      <c r="H26" s="179">
        <f>INDEX('Actual NPC (Total System)'!F:F,MATCH($C26,'Actual NPC (Total System)'!$C:$C,0),1)*$E26</f>
        <v>74040.684869497461</v>
      </c>
      <c r="I26" s="179">
        <f>INDEX('Actual NPC (Total System)'!G:G,MATCH($C26,'Actual NPC (Total System)'!$C:$C,0),1)*$E26</f>
        <v>76974.557249450751</v>
      </c>
      <c r="J26" s="179">
        <f>INDEX('Actual NPC (Total System)'!H:H,MATCH($C26,'Actual NPC (Total System)'!$C:$C,0),1)*$E26</f>
        <v>72317.052342831899</v>
      </c>
      <c r="K26" s="179">
        <f>INDEX('Actual NPC (Total System)'!I:I,MATCH($C26,'Actual NPC (Total System)'!$C:$C,0),1)*$E26</f>
        <v>70630.887700887848</v>
      </c>
      <c r="L26" s="179">
        <f>INDEX('Actual NPC (Total System)'!J:J,MATCH($C26,'Actual NPC (Total System)'!$C:$C,0),1)*$E26</f>
        <v>58924.654508717198</v>
      </c>
      <c r="M26" s="179">
        <f>INDEX('Actual NPC (Total System)'!K:K,MATCH($C26,'Actual NPC (Total System)'!$C:$C,0),1)*$E26</f>
        <v>50579.080617382861</v>
      </c>
      <c r="N26" s="179">
        <f>INDEX('Actual NPC (Total System)'!L:L,MATCH($C26,'Actual NPC (Total System)'!$C:$C,0),1)*$E26</f>
        <v>58684.057409484201</v>
      </c>
      <c r="O26" s="179">
        <f>INDEX('Actual NPC (Total System)'!M:M,MATCH($C26,'Actual NPC (Total System)'!$C:$C,0),1)*$E26</f>
        <v>61713.267386089763</v>
      </c>
      <c r="P26" s="179">
        <f>INDEX('Actual NPC (Total System)'!N:N,MATCH($C26,'Actual NPC (Total System)'!$C:$C,0),1)*$E26</f>
        <v>85533.002309960677</v>
      </c>
      <c r="Q26" s="179">
        <f>INDEX('Actual NPC (Total System)'!O:O,MATCH($C26,'Actual NPC (Total System)'!$C:$C,0),1)*$E26</f>
        <v>107295.13411504366</v>
      </c>
      <c r="R26" s="179">
        <f>INDEX('Actual NPC (Total System)'!P:P,MATCH($C26,'Actual NPC (Total System)'!$C:$C,0),1)*$E26</f>
        <v>115310.89249580799</v>
      </c>
      <c r="S26" s="59"/>
    </row>
    <row r="27" spans="1:19" s="153" customFormat="1" ht="12.75">
      <c r="C27" s="251" t="s">
        <v>158</v>
      </c>
      <c r="D27" s="327" t="s">
        <v>204</v>
      </c>
      <c r="E27" s="326">
        <f>VLOOKUP(D27,'Actual Factors'!$A$4:$B$9,2,FALSE)</f>
        <v>8.0167500527458579E-2</v>
      </c>
      <c r="F27" s="178">
        <f t="shared" si="6"/>
        <v>749240.28030741878</v>
      </c>
      <c r="G27" s="179">
        <f>INDEX('Actual NPC (Total System)'!E:E,MATCH($C27,'Actual NPC (Total System)'!$C:$C,0),1)*$E27</f>
        <v>91367.451903548164</v>
      </c>
      <c r="H27" s="179">
        <f>INDEX('Actual NPC (Total System)'!F:F,MATCH($C27,'Actual NPC (Total System)'!$C:$C,0),1)*$E27</f>
        <v>60979.284214910542</v>
      </c>
      <c r="I27" s="179">
        <f>INDEX('Actual NPC (Total System)'!G:G,MATCH($C27,'Actual NPC (Total System)'!$C:$C,0),1)*$E27</f>
        <v>61931.379906449816</v>
      </c>
      <c r="J27" s="179">
        <f>INDEX('Actual NPC (Total System)'!H:H,MATCH($C27,'Actual NPC (Total System)'!$C:$C,0),1)*$E27</f>
        <v>60160.8662271508</v>
      </c>
      <c r="K27" s="179">
        <f>INDEX('Actual NPC (Total System)'!I:I,MATCH($C27,'Actual NPC (Total System)'!$C:$C,0),1)*$E27</f>
        <v>55000.873832250851</v>
      </c>
      <c r="L27" s="179">
        <f>INDEX('Actual NPC (Total System)'!J:J,MATCH($C27,'Actual NPC (Total System)'!$C:$C,0),1)*$E27</f>
        <v>43792.147321553537</v>
      </c>
      <c r="M27" s="179">
        <f>INDEX('Actual NPC (Total System)'!K:K,MATCH($C27,'Actual NPC (Total System)'!$C:$C,0),1)*$E27</f>
        <v>32675.713645838438</v>
      </c>
      <c r="N27" s="179">
        <f>INDEX('Actual NPC (Total System)'!L:L,MATCH($C27,'Actual NPC (Total System)'!$C:$C,0),1)*$E27</f>
        <v>44942.070750794395</v>
      </c>
      <c r="O27" s="179">
        <f>INDEX('Actual NPC (Total System)'!M:M,MATCH($C27,'Actual NPC (Total System)'!$C:$C,0),1)*$E27</f>
        <v>48724.378235729921</v>
      </c>
      <c r="P27" s="179">
        <f>INDEX('Actual NPC (Total System)'!N:N,MATCH($C27,'Actual NPC (Total System)'!$C:$C,0),1)*$E27</f>
        <v>70511.025262474228</v>
      </c>
      <c r="Q27" s="179">
        <f>INDEX('Actual NPC (Total System)'!O:O,MATCH($C27,'Actual NPC (Total System)'!$C:$C,0),1)*$E27</f>
        <v>82937.231553431906</v>
      </c>
      <c r="R27" s="179">
        <f>INDEX('Actual NPC (Total System)'!P:P,MATCH($C27,'Actual NPC (Total System)'!$C:$C,0),1)*$E27</f>
        <v>96217.857453286211</v>
      </c>
      <c r="S27" s="59"/>
    </row>
    <row r="28" spans="1:19" s="10" customFormat="1" ht="12.75">
      <c r="C28" s="251" t="s">
        <v>90</v>
      </c>
      <c r="D28" s="327" t="s">
        <v>204</v>
      </c>
      <c r="E28" s="326">
        <f>VLOOKUP(D28,'Actual Factors'!$A$4:$B$9,2,FALSE)</f>
        <v>8.0167500527458579E-2</v>
      </c>
      <c r="F28" s="178">
        <f t="shared" si="6"/>
        <v>420513.78590812715</v>
      </c>
      <c r="G28" s="179">
        <f>INDEX('Actual NPC (Total System)'!E:E,MATCH($C28,'Actual NPC (Total System)'!$C:$C,0),1)*$E28</f>
        <v>35384.110922183216</v>
      </c>
      <c r="H28" s="179">
        <f>INDEX('Actual NPC (Total System)'!F:F,MATCH($C28,'Actual NPC (Total System)'!$C:$C,0),1)*$E28</f>
        <v>43903.555295361533</v>
      </c>
      <c r="I28" s="179">
        <f>INDEX('Actual NPC (Total System)'!G:G,MATCH($C28,'Actual NPC (Total System)'!$C:$C,0),1)*$E28</f>
        <v>42850.466991682777</v>
      </c>
      <c r="J28" s="179">
        <f>INDEX('Actual NPC (Total System)'!H:H,MATCH($C28,'Actual NPC (Total System)'!$C:$C,0),1)*$E28</f>
        <v>25674.207224797326</v>
      </c>
      <c r="K28" s="179">
        <f>INDEX('Actual NPC (Total System)'!I:I,MATCH($C28,'Actual NPC (Total System)'!$C:$C,0),1)*$E28</f>
        <v>34229.791107213423</v>
      </c>
      <c r="L28" s="179">
        <f>INDEX('Actual NPC (Total System)'!J:J,MATCH($C28,'Actual NPC (Total System)'!$C:$C,0),1)*$E28</f>
        <v>28525.901503309928</v>
      </c>
      <c r="M28" s="179">
        <f>INDEX('Actual NPC (Total System)'!K:K,MATCH($C28,'Actual NPC (Total System)'!$C:$C,0),1)*$E28</f>
        <v>31900.079449760182</v>
      </c>
      <c r="N28" s="179">
        <f>INDEX('Actual NPC (Total System)'!L:L,MATCH($C28,'Actual NPC (Total System)'!$C:$C,0),1)*$E28</f>
        <v>34358.672389436389</v>
      </c>
      <c r="O28" s="179">
        <f>INDEX('Actual NPC (Total System)'!M:M,MATCH($C28,'Actual NPC (Total System)'!$C:$C,0),1)*$E28</f>
        <v>29502.754522362091</v>
      </c>
      <c r="P28" s="179">
        <f>INDEX('Actual NPC (Total System)'!N:N,MATCH($C28,'Actual NPC (Total System)'!$C:$C,0),1)*$E28</f>
        <v>31956.886140633942</v>
      </c>
      <c r="Q28" s="179">
        <f>INDEX('Actual NPC (Total System)'!O:O,MATCH($C28,'Actual NPC (Total System)'!$C:$C,0),1)*$E28</f>
        <v>39180.595227912025</v>
      </c>
      <c r="R28" s="179">
        <f>INDEX('Actual NPC (Total System)'!P:P,MATCH($C28,'Actual NPC (Total System)'!$C:$C,0),1)*$E28</f>
        <v>43046.76513347432</v>
      </c>
      <c r="S28" s="59"/>
    </row>
    <row r="29" spans="1:19" s="153" customFormat="1" ht="12.75">
      <c r="C29" s="251" t="s">
        <v>154</v>
      </c>
      <c r="D29" s="327" t="s">
        <v>204</v>
      </c>
      <c r="E29" s="326">
        <f>VLOOKUP(D29,'Actual Factors'!$A$4:$B$9,2,FALSE)</f>
        <v>8.0167500527458579E-2</v>
      </c>
      <c r="F29" s="178">
        <f t="shared" si="6"/>
        <v>308106.06324292038</v>
      </c>
      <c r="G29" s="179">
        <f>INDEX('Actual NPC (Total System)'!E:E,MATCH($C29,'Actual NPC (Total System)'!$C:$C,0),1)*$E29</f>
        <v>15306.344800332428</v>
      </c>
      <c r="H29" s="179">
        <f>INDEX('Actual NPC (Total System)'!F:F,MATCH($C29,'Actual NPC (Total System)'!$C:$C,0),1)*$E29</f>
        <v>19459.007699179696</v>
      </c>
      <c r="I29" s="179">
        <f>INDEX('Actual NPC (Total System)'!G:G,MATCH($C29,'Actual NPC (Total System)'!$C:$C,0),1)*$E29</f>
        <v>22360.119630042434</v>
      </c>
      <c r="J29" s="179">
        <f>INDEX('Actual NPC (Total System)'!H:H,MATCH($C29,'Actual NPC (Total System)'!$C:$C,0),1)*$E29</f>
        <v>31941.018587254544</v>
      </c>
      <c r="K29" s="179">
        <f>INDEX('Actual NPC (Total System)'!I:I,MATCH($C29,'Actual NPC (Total System)'!$C:$C,0),1)*$E29</f>
        <v>38448.744512246842</v>
      </c>
      <c r="L29" s="179">
        <f>INDEX('Actual NPC (Total System)'!J:J,MATCH($C29,'Actual NPC (Total System)'!$C:$C,0),1)*$E29</f>
        <v>35548.999437268096</v>
      </c>
      <c r="M29" s="179">
        <f>INDEX('Actual NPC (Total System)'!K:K,MATCH($C29,'Actual NPC (Total System)'!$C:$C,0),1)*$E29</f>
        <v>28562.86994450316</v>
      </c>
      <c r="N29" s="179">
        <f>INDEX('Actual NPC (Total System)'!L:L,MATCH($C29,'Actual NPC (Total System)'!$C:$C,0),1)*$E29</f>
        <v>31758.453939978364</v>
      </c>
      <c r="O29" s="179">
        <f>INDEX('Actual NPC (Total System)'!M:M,MATCH($C29,'Actual NPC (Total System)'!$C:$C,0),1)*$E29</f>
        <v>29959.536915242468</v>
      </c>
      <c r="P29" s="179">
        <f>INDEX('Actual NPC (Total System)'!N:N,MATCH($C29,'Actual NPC (Total System)'!$C:$C,0),1)*$E29</f>
        <v>22452.638537376159</v>
      </c>
      <c r="Q29" s="179">
        <f>INDEX('Actual NPC (Total System)'!O:O,MATCH($C29,'Actual NPC (Total System)'!$C:$C,0),1)*$E29</f>
        <v>19022.101234705086</v>
      </c>
      <c r="R29" s="179">
        <f>INDEX('Actual NPC (Total System)'!P:P,MATCH($C29,'Actual NPC (Total System)'!$C:$C,0),1)*$E29</f>
        <v>13286.228004791157</v>
      </c>
      <c r="S29" s="59"/>
    </row>
    <row r="30" spans="1:19" s="250" customFormat="1" ht="12.75">
      <c r="C30" s="251" t="s">
        <v>165</v>
      </c>
      <c r="D30" s="327" t="s">
        <v>178</v>
      </c>
      <c r="E30" s="326">
        <f>VLOOKUP(D30,'Actual Factors'!$A$4:$B$9,2,FALSE)</f>
        <v>0</v>
      </c>
      <c r="F30" s="178">
        <f t="shared" si="6"/>
        <v>0</v>
      </c>
      <c r="G30" s="179">
        <f>INDEX('Actual NPC (Total System)'!E:E,MATCH($C30,'Actual NPC (Total System)'!$C:$C,0),1)*$E30</f>
        <v>0</v>
      </c>
      <c r="H30" s="179">
        <f>INDEX('Actual NPC (Total System)'!F:F,MATCH($C30,'Actual NPC (Total System)'!$C:$C,0),1)*$E30</f>
        <v>0</v>
      </c>
      <c r="I30" s="179">
        <f>INDEX('Actual NPC (Total System)'!G:G,MATCH($C30,'Actual NPC (Total System)'!$C:$C,0),1)*$E30</f>
        <v>0</v>
      </c>
      <c r="J30" s="179">
        <f>INDEX('Actual NPC (Total System)'!H:H,MATCH($C30,'Actual NPC (Total System)'!$C:$C,0),1)*$E30</f>
        <v>0</v>
      </c>
      <c r="K30" s="179">
        <f>INDEX('Actual NPC (Total System)'!I:I,MATCH($C30,'Actual NPC (Total System)'!$C:$C,0),1)*$E30</f>
        <v>0</v>
      </c>
      <c r="L30" s="179">
        <f>INDEX('Actual NPC (Total System)'!J:J,MATCH($C30,'Actual NPC (Total System)'!$C:$C,0),1)*$E30</f>
        <v>0</v>
      </c>
      <c r="M30" s="179">
        <f>INDEX('Actual NPC (Total System)'!K:K,MATCH($C30,'Actual NPC (Total System)'!$C:$C,0),1)*$E30</f>
        <v>0</v>
      </c>
      <c r="N30" s="179">
        <f>INDEX('Actual NPC (Total System)'!L:L,MATCH($C30,'Actual NPC (Total System)'!$C:$C,0),1)*$E30</f>
        <v>0</v>
      </c>
      <c r="O30" s="179">
        <f>INDEX('Actual NPC (Total System)'!M:M,MATCH($C30,'Actual NPC (Total System)'!$C:$C,0),1)*$E30</f>
        <v>0</v>
      </c>
      <c r="P30" s="179">
        <f>INDEX('Actual NPC (Total System)'!N:N,MATCH($C30,'Actual NPC (Total System)'!$C:$C,0),1)*$E30</f>
        <v>0</v>
      </c>
      <c r="Q30" s="179">
        <f>INDEX('Actual NPC (Total System)'!O:O,MATCH($C30,'Actual NPC (Total System)'!$C:$C,0),1)*$E30</f>
        <v>0</v>
      </c>
      <c r="R30" s="179">
        <f>INDEX('Actual NPC (Total System)'!P:P,MATCH($C30,'Actual NPC (Total System)'!$C:$C,0),1)*$E30</f>
        <v>0</v>
      </c>
      <c r="S30" s="59"/>
    </row>
    <row r="31" spans="1:19" s="250" customFormat="1" ht="12.75">
      <c r="C31" s="251" t="s">
        <v>8</v>
      </c>
      <c r="D31" s="327" t="s">
        <v>178</v>
      </c>
      <c r="E31" s="326">
        <f>VLOOKUP(D31,'Actual Factors'!$A$4:$B$9,2,FALSE)</f>
        <v>0</v>
      </c>
      <c r="F31" s="178">
        <f t="shared" si="6"/>
        <v>0</v>
      </c>
      <c r="G31" s="179">
        <f>INDEX('Actual NPC (Total System)'!E:E,MATCH($C31,'Actual NPC (Total System)'!$C:$C,0),1)*$E31</f>
        <v>0</v>
      </c>
      <c r="H31" s="179">
        <f>INDEX('Actual NPC (Total System)'!F:F,MATCH($C31,'Actual NPC (Total System)'!$C:$C,0),1)*$E31</f>
        <v>0</v>
      </c>
      <c r="I31" s="179">
        <f>INDEX('Actual NPC (Total System)'!G:G,MATCH($C31,'Actual NPC (Total System)'!$C:$C,0),1)*$E31</f>
        <v>0</v>
      </c>
      <c r="J31" s="179">
        <f>INDEX('Actual NPC (Total System)'!H:H,MATCH($C31,'Actual NPC (Total System)'!$C:$C,0),1)*$E31</f>
        <v>0</v>
      </c>
      <c r="K31" s="179">
        <f>INDEX('Actual NPC (Total System)'!I:I,MATCH($C31,'Actual NPC (Total System)'!$C:$C,0),1)*$E31</f>
        <v>0</v>
      </c>
      <c r="L31" s="179">
        <f>INDEX('Actual NPC (Total System)'!J:J,MATCH($C31,'Actual NPC (Total System)'!$C:$C,0),1)*$E31</f>
        <v>0</v>
      </c>
      <c r="M31" s="179">
        <f>INDEX('Actual NPC (Total System)'!K:K,MATCH($C31,'Actual NPC (Total System)'!$C:$C,0),1)*$E31</f>
        <v>0</v>
      </c>
      <c r="N31" s="179">
        <f>INDEX('Actual NPC (Total System)'!L:L,MATCH($C31,'Actual NPC (Total System)'!$C:$C,0),1)*$E31</f>
        <v>0</v>
      </c>
      <c r="O31" s="179">
        <f>INDEX('Actual NPC (Total System)'!M:M,MATCH($C31,'Actual NPC (Total System)'!$C:$C,0),1)*$E31</f>
        <v>0</v>
      </c>
      <c r="P31" s="179">
        <f>INDEX('Actual NPC (Total System)'!N:N,MATCH($C31,'Actual NPC (Total System)'!$C:$C,0),1)*$E31</f>
        <v>0</v>
      </c>
      <c r="Q31" s="179">
        <f>INDEX('Actual NPC (Total System)'!O:O,MATCH($C31,'Actual NPC (Total System)'!$C:$C,0),1)*$E31</f>
        <v>0</v>
      </c>
      <c r="R31" s="179">
        <f>INDEX('Actual NPC (Total System)'!P:P,MATCH($C31,'Actual NPC (Total System)'!$C:$C,0),1)*$E31</f>
        <v>0</v>
      </c>
      <c r="S31" s="59"/>
    </row>
    <row r="32" spans="1:19" s="153" customFormat="1" ht="12.75">
      <c r="C32" s="251" t="s">
        <v>120</v>
      </c>
      <c r="D32" s="327" t="s">
        <v>178</v>
      </c>
      <c r="E32" s="326">
        <f>VLOOKUP(D32,'Actual Factors'!$A$4:$B$9,2,FALSE)</f>
        <v>0</v>
      </c>
      <c r="F32" s="178">
        <f t="shared" ref="F32" si="7">SUM(G32:R32)</f>
        <v>0</v>
      </c>
      <c r="G32" s="179">
        <f>INDEX('Actual NPC (Total System)'!E:E,MATCH($C32,'Actual NPC (Total System)'!$C:$C,0),1)*$E32</f>
        <v>0</v>
      </c>
      <c r="H32" s="179">
        <f>INDEX('Actual NPC (Total System)'!F:F,MATCH($C32,'Actual NPC (Total System)'!$C:$C,0),1)*$E32</f>
        <v>0</v>
      </c>
      <c r="I32" s="179">
        <f>INDEX('Actual NPC (Total System)'!G:G,MATCH($C32,'Actual NPC (Total System)'!$C:$C,0),1)*$E32</f>
        <v>0</v>
      </c>
      <c r="J32" s="179">
        <f>INDEX('Actual NPC (Total System)'!H:H,MATCH($C32,'Actual NPC (Total System)'!$C:$C,0),1)*$E32</f>
        <v>0</v>
      </c>
      <c r="K32" s="179">
        <f>INDEX('Actual NPC (Total System)'!I:I,MATCH($C32,'Actual NPC (Total System)'!$C:$C,0),1)*$E32</f>
        <v>0</v>
      </c>
      <c r="L32" s="179">
        <f>INDEX('Actual NPC (Total System)'!J:J,MATCH($C32,'Actual NPC (Total System)'!$C:$C,0),1)*$E32</f>
        <v>0</v>
      </c>
      <c r="M32" s="179">
        <f>INDEX('Actual NPC (Total System)'!K:K,MATCH($C32,'Actual NPC (Total System)'!$C:$C,0),1)*$E32</f>
        <v>0</v>
      </c>
      <c r="N32" s="179">
        <f>INDEX('Actual NPC (Total System)'!L:L,MATCH($C32,'Actual NPC (Total System)'!$C:$C,0),1)*$E32</f>
        <v>0</v>
      </c>
      <c r="O32" s="179">
        <f>INDEX('Actual NPC (Total System)'!M:M,MATCH($C32,'Actual NPC (Total System)'!$C:$C,0),1)*$E32</f>
        <v>0</v>
      </c>
      <c r="P32" s="179">
        <f>INDEX('Actual NPC (Total System)'!N:N,MATCH($C32,'Actual NPC (Total System)'!$C:$C,0),1)*$E32</f>
        <v>0</v>
      </c>
      <c r="Q32" s="179">
        <f>INDEX('Actual NPC (Total System)'!O:O,MATCH($C32,'Actual NPC (Total System)'!$C:$C,0),1)*$E32</f>
        <v>0</v>
      </c>
      <c r="R32" s="179">
        <f>INDEX('Actual NPC (Total System)'!P:P,MATCH($C32,'Actual NPC (Total System)'!$C:$C,0),1)*$E32</f>
        <v>0</v>
      </c>
      <c r="S32" s="59"/>
    </row>
    <row r="33" spans="1:19" s="10" customFormat="1" ht="12.75">
      <c r="C33" s="251" t="s">
        <v>91</v>
      </c>
      <c r="D33" s="327" t="s">
        <v>203</v>
      </c>
      <c r="E33" s="326">
        <f>VLOOKUP(D33,'Actual Factors'!$A$4:$B$9,2,FALSE)</f>
        <v>7.6181305813992017E-2</v>
      </c>
      <c r="F33" s="178">
        <f t="shared" ref="F33:F51" si="8">SUM(G33:R33)</f>
        <v>133413.19743850583</v>
      </c>
      <c r="G33" s="179">
        <f>INDEX('Actual NPC (Total System)'!E:E,MATCH($C33,'Actual NPC (Total System)'!$C:$C,0),1)*$E33</f>
        <v>11431.690569141829</v>
      </c>
      <c r="H33" s="179">
        <f>INDEX('Actual NPC (Total System)'!F:F,MATCH($C33,'Actual NPC (Total System)'!$C:$C,0),1)*$E33</f>
        <v>11431.690569141829</v>
      </c>
      <c r="I33" s="179">
        <f>INDEX('Actual NPC (Total System)'!G:G,MATCH($C33,'Actual NPC (Total System)'!$C:$C,0),1)*$E33</f>
        <v>7664.6011779457367</v>
      </c>
      <c r="J33" s="179">
        <f>INDEX('Actual NPC (Total System)'!H:H,MATCH($C33,'Actual NPC (Total System)'!$C:$C,0),1)*$E33</f>
        <v>11431.690569141829</v>
      </c>
      <c r="K33" s="179">
        <f>INDEX('Actual NPC (Total System)'!I:I,MATCH($C33,'Actual NPC (Total System)'!$C:$C,0),1)*$E33</f>
        <v>11431.690569141829</v>
      </c>
      <c r="L33" s="179">
        <f>INDEX('Actual NPC (Total System)'!J:J,MATCH($C33,'Actual NPC (Total System)'!$C:$C,0),1)*$E33</f>
        <v>11431.690569141829</v>
      </c>
      <c r="M33" s="179">
        <f>INDEX('Actual NPC (Total System)'!K:K,MATCH($C33,'Actual NPC (Total System)'!$C:$C,0),1)*$E33</f>
        <v>11431.690569141829</v>
      </c>
      <c r="N33" s="179">
        <f>INDEX('Actual NPC (Total System)'!L:L,MATCH($C33,'Actual NPC (Total System)'!$C:$C,0),1)*$E33</f>
        <v>11431.690569141829</v>
      </c>
      <c r="O33" s="179">
        <f>INDEX('Actual NPC (Total System)'!M:M,MATCH($C33,'Actual NPC (Total System)'!$C:$C,0),1)*$E33</f>
        <v>11431.690569141829</v>
      </c>
      <c r="P33" s="179">
        <f>INDEX('Actual NPC (Total System)'!N:N,MATCH($C33,'Actual NPC (Total System)'!$C:$C,0),1)*$E33</f>
        <v>11431.690569141829</v>
      </c>
      <c r="Q33" s="179">
        <f>INDEX('Actual NPC (Total System)'!O:O,MATCH($C33,'Actual NPC (Total System)'!$C:$C,0),1)*$E33</f>
        <v>11431.690569141829</v>
      </c>
      <c r="R33" s="179">
        <f>INDEX('Actual NPC (Total System)'!P:P,MATCH($C33,'Actual NPC (Total System)'!$C:$C,0),1)*$E33</f>
        <v>11431.690569141829</v>
      </c>
      <c r="S33" s="59"/>
    </row>
    <row r="34" spans="1:19" s="10" customFormat="1" ht="12.75">
      <c r="A34" s="153"/>
      <c r="B34" s="153"/>
      <c r="C34" s="251" t="s">
        <v>166</v>
      </c>
      <c r="D34" s="327" t="s">
        <v>204</v>
      </c>
      <c r="E34" s="326">
        <f>VLOOKUP(D34,'Actual Factors'!$A$4:$B$9,2,FALSE)</f>
        <v>8.0167500527458579E-2</v>
      </c>
      <c r="F34" s="178">
        <f t="shared" si="8"/>
        <v>545944.36870204215</v>
      </c>
      <c r="G34" s="179">
        <f>INDEX('Actual NPC (Total System)'!E:E,MATCH($C34,'Actual NPC (Total System)'!$C:$C,0),1)*$E34</f>
        <v>0</v>
      </c>
      <c r="H34" s="179">
        <f>INDEX('Actual NPC (Total System)'!F:F,MATCH($C34,'Actual NPC (Total System)'!$C:$C,0),1)*$E34</f>
        <v>43911.261797187231</v>
      </c>
      <c r="I34" s="179">
        <f>INDEX('Actual NPC (Total System)'!G:G,MATCH($C34,'Actual NPC (Total System)'!$C:$C,0),1)*$E34</f>
        <v>48831.667203360827</v>
      </c>
      <c r="J34" s="179">
        <f>INDEX('Actual NPC (Total System)'!H:H,MATCH($C34,'Actual NPC (Total System)'!$C:$C,0),1)*$E34</f>
        <v>77961.795166521231</v>
      </c>
      <c r="K34" s="179">
        <f>INDEX('Actual NPC (Total System)'!I:I,MATCH($C34,'Actual NPC (Total System)'!$C:$C,0),1)*$E34</f>
        <v>58744.660833182941</v>
      </c>
      <c r="L34" s="179">
        <f>INDEX('Actual NPC (Total System)'!J:J,MATCH($C34,'Actual NPC (Total System)'!$C:$C,0),1)*$E34</f>
        <v>61088.327247452988</v>
      </c>
      <c r="M34" s="179">
        <f>INDEX('Actual NPC (Total System)'!K:K,MATCH($C34,'Actual NPC (Total System)'!$C:$C,0),1)*$E34</f>
        <v>54286.722497352122</v>
      </c>
      <c r="N34" s="179">
        <f>INDEX('Actual NPC (Total System)'!L:L,MATCH($C34,'Actual NPC (Total System)'!$C:$C,0),1)*$E34</f>
        <v>56406.614962374864</v>
      </c>
      <c r="O34" s="179">
        <f>INDEX('Actual NPC (Total System)'!M:M,MATCH($C34,'Actual NPC (Total System)'!$C:$C,0),1)*$E34</f>
        <v>50319.371586024114</v>
      </c>
      <c r="P34" s="179">
        <f>INDEX('Actual NPC (Total System)'!N:N,MATCH($C34,'Actual NPC (Total System)'!$C:$C,0),1)*$E34</f>
        <v>37644.023943627217</v>
      </c>
      <c r="Q34" s="179">
        <f>INDEX('Actual NPC (Total System)'!O:O,MATCH($C34,'Actual NPC (Total System)'!$C:$C,0),1)*$E34</f>
        <v>32749.219227072066</v>
      </c>
      <c r="R34" s="179">
        <f>INDEX('Actual NPC (Total System)'!P:P,MATCH($C34,'Actual NPC (Total System)'!$C:$C,0),1)*$E34</f>
        <v>24000.704237886588</v>
      </c>
      <c r="S34" s="59"/>
    </row>
    <row r="35" spans="1:19" s="10" customFormat="1" ht="12.75">
      <c r="C35" s="251" t="s">
        <v>9</v>
      </c>
      <c r="D35" s="327" t="s">
        <v>178</v>
      </c>
      <c r="E35" s="326">
        <f>VLOOKUP(D35,'Actual Factors'!$A$4:$B$9,2,FALSE)</f>
        <v>0</v>
      </c>
      <c r="F35" s="178">
        <f t="shared" si="8"/>
        <v>0</v>
      </c>
      <c r="G35" s="179">
        <f>INDEX('Actual NPC (Total System)'!E:E,MATCH($C35,'Actual NPC (Total System)'!$C:$C,0),1)*$E35</f>
        <v>0</v>
      </c>
      <c r="H35" s="179">
        <f>INDEX('Actual NPC (Total System)'!F:F,MATCH($C35,'Actual NPC (Total System)'!$C:$C,0),1)*$E35</f>
        <v>0</v>
      </c>
      <c r="I35" s="179">
        <f>INDEX('Actual NPC (Total System)'!G:G,MATCH($C35,'Actual NPC (Total System)'!$C:$C,0),1)*$E35</f>
        <v>0</v>
      </c>
      <c r="J35" s="179">
        <f>INDEX('Actual NPC (Total System)'!H:H,MATCH($C35,'Actual NPC (Total System)'!$C:$C,0),1)*$E35</f>
        <v>0</v>
      </c>
      <c r="K35" s="179">
        <f>INDEX('Actual NPC (Total System)'!I:I,MATCH($C35,'Actual NPC (Total System)'!$C:$C,0),1)*$E35</f>
        <v>0</v>
      </c>
      <c r="L35" s="179">
        <f>INDEX('Actual NPC (Total System)'!J:J,MATCH($C35,'Actual NPC (Total System)'!$C:$C,0),1)*$E35</f>
        <v>0</v>
      </c>
      <c r="M35" s="179">
        <f>INDEX('Actual NPC (Total System)'!K:K,MATCH($C35,'Actual NPC (Total System)'!$C:$C,0),1)*$E35</f>
        <v>0</v>
      </c>
      <c r="N35" s="179">
        <f>INDEX('Actual NPC (Total System)'!L:L,MATCH($C35,'Actual NPC (Total System)'!$C:$C,0),1)*$E35</f>
        <v>0</v>
      </c>
      <c r="O35" s="179">
        <f>INDEX('Actual NPC (Total System)'!M:M,MATCH($C35,'Actual NPC (Total System)'!$C:$C,0),1)*$E35</f>
        <v>0</v>
      </c>
      <c r="P35" s="179">
        <f>INDEX('Actual NPC (Total System)'!N:N,MATCH($C35,'Actual NPC (Total System)'!$C:$C,0),1)*$E35</f>
        <v>0</v>
      </c>
      <c r="Q35" s="179">
        <f>INDEX('Actual NPC (Total System)'!O:O,MATCH($C35,'Actual NPC (Total System)'!$C:$C,0),1)*$E35</f>
        <v>0</v>
      </c>
      <c r="R35" s="179">
        <f>INDEX('Actual NPC (Total System)'!P:P,MATCH($C35,'Actual NPC (Total System)'!$C:$C,0),1)*$E35</f>
        <v>0</v>
      </c>
      <c r="S35" s="59"/>
    </row>
    <row r="36" spans="1:19" s="10" customFormat="1" ht="12.75">
      <c r="C36" s="251" t="s">
        <v>92</v>
      </c>
      <c r="D36" s="327" t="s">
        <v>204</v>
      </c>
      <c r="E36" s="326">
        <f>VLOOKUP(D36,'Actual Factors'!$A$4:$B$9,2,FALSE)</f>
        <v>8.0167500527458579E-2</v>
      </c>
      <c r="F36" s="178">
        <f t="shared" si="8"/>
        <v>296540.73164800182</v>
      </c>
      <c r="G36" s="179">
        <f>INDEX('Actual NPC (Total System)'!E:E,MATCH($C36,'Actual NPC (Total System)'!$C:$C,0),1)*$E36</f>
        <v>27581.490668371218</v>
      </c>
      <c r="H36" s="179">
        <f>INDEX('Actual NPC (Total System)'!F:F,MATCH($C36,'Actual NPC (Total System)'!$C:$C,0),1)*$E36</f>
        <v>26279.717166331255</v>
      </c>
      <c r="I36" s="179">
        <f>INDEX('Actual NPC (Total System)'!G:G,MATCH($C36,'Actual NPC (Total System)'!$C:$C,0),1)*$E36</f>
        <v>27962.784136054921</v>
      </c>
      <c r="J36" s="179">
        <f>INDEX('Actual NPC (Total System)'!H:H,MATCH($C36,'Actual NPC (Total System)'!$C:$C,0),1)*$E36</f>
        <v>26802.414881495322</v>
      </c>
      <c r="K36" s="179">
        <f>INDEX('Actual NPC (Total System)'!I:I,MATCH($C36,'Actual NPC (Total System)'!$C:$C,0),1)*$E36</f>
        <v>27714.256065994741</v>
      </c>
      <c r="L36" s="179">
        <f>INDEX('Actual NPC (Total System)'!J:J,MATCH($C36,'Actual NPC (Total System)'!$C:$C,0),1)*$E36</f>
        <v>26714.225820865086</v>
      </c>
      <c r="M36" s="179">
        <f>INDEX('Actual NPC (Total System)'!K:K,MATCH($C36,'Actual NPC (Total System)'!$C:$C,0),1)*$E36</f>
        <v>24188.57517202268</v>
      </c>
      <c r="N36" s="179">
        <f>INDEX('Actual NPC (Total System)'!L:L,MATCH($C36,'Actual NPC (Total System)'!$C:$C,0),1)*$E36</f>
        <v>23518.313940312724</v>
      </c>
      <c r="O36" s="179">
        <f>INDEX('Actual NPC (Total System)'!M:M,MATCH($C36,'Actual NPC (Total System)'!$C:$C,0),1)*$E36</f>
        <v>23745.767577834242</v>
      </c>
      <c r="P36" s="179">
        <f>INDEX('Actual NPC (Total System)'!N:N,MATCH($C36,'Actual NPC (Total System)'!$C:$C,0),1)*$E36</f>
        <v>20502.775729247121</v>
      </c>
      <c r="Q36" s="179">
        <f>INDEX('Actual NPC (Total System)'!O:O,MATCH($C36,'Actual NPC (Total System)'!$C:$C,0),1)*$E36</f>
        <v>21134.153318176242</v>
      </c>
      <c r="R36" s="179">
        <f>INDEX('Actual NPC (Total System)'!P:P,MATCH($C36,'Actual NPC (Total System)'!$C:$C,0),1)*$E36</f>
        <v>20396.257171296285</v>
      </c>
      <c r="S36" s="59"/>
    </row>
    <row r="37" spans="1:19" s="10" customFormat="1" ht="12.75">
      <c r="C37" s="251" t="s">
        <v>167</v>
      </c>
      <c r="D37" s="327" t="s">
        <v>204</v>
      </c>
      <c r="E37" s="326">
        <f>VLOOKUP(D37,'Actual Factors'!$A$4:$B$9,2,FALSE)</f>
        <v>8.0167500527458579E-2</v>
      </c>
      <c r="F37" s="178">
        <f t="shared" si="8"/>
        <v>561993.08780583402</v>
      </c>
      <c r="G37" s="179">
        <f>INDEX('Actual NPC (Total System)'!E:E,MATCH($C37,'Actual NPC (Total System)'!$C:$C,0),1)*$E37</f>
        <v>30686.292184574122</v>
      </c>
      <c r="H37" s="179">
        <f>INDEX('Actual NPC (Total System)'!F:F,MATCH($C37,'Actual NPC (Total System)'!$C:$C,0),1)*$E37</f>
        <v>33504.85163176871</v>
      </c>
      <c r="I37" s="179">
        <f>INDEX('Actual NPC (Total System)'!G:G,MATCH($C37,'Actual NPC (Total System)'!$C:$C,0),1)*$E37</f>
        <v>48322.16586045859</v>
      </c>
      <c r="J37" s="179">
        <f>INDEX('Actual NPC (Total System)'!H:H,MATCH($C37,'Actual NPC (Total System)'!$C:$C,0),1)*$E37</f>
        <v>57327.887051636331</v>
      </c>
      <c r="K37" s="179">
        <f>INDEX('Actual NPC (Total System)'!I:I,MATCH($C37,'Actual NPC (Total System)'!$C:$C,0),1)*$E37</f>
        <v>69111.740822842694</v>
      </c>
      <c r="L37" s="179">
        <f>INDEX('Actual NPC (Total System)'!J:J,MATCH($C37,'Actual NPC (Total System)'!$C:$C,0),1)*$E37</f>
        <v>67649.348526795948</v>
      </c>
      <c r="M37" s="179">
        <f>INDEX('Actual NPC (Total System)'!K:K,MATCH($C37,'Actual NPC (Total System)'!$C:$C,0),1)*$E37</f>
        <v>52020.984505319808</v>
      </c>
      <c r="N37" s="179">
        <f>INDEX('Actual NPC (Total System)'!L:L,MATCH($C37,'Actual NPC (Total System)'!$C:$C,0),1)*$E37</f>
        <v>56042.51101015426</v>
      </c>
      <c r="O37" s="179">
        <f>INDEX('Actual NPC (Total System)'!M:M,MATCH($C37,'Actual NPC (Total System)'!$C:$C,0),1)*$E37</f>
        <v>52587.963541075216</v>
      </c>
      <c r="P37" s="179">
        <f>INDEX('Actual NPC (Total System)'!N:N,MATCH($C37,'Actual NPC (Total System)'!$C:$C,0),1)*$E37</f>
        <v>38722.73378047454</v>
      </c>
      <c r="Q37" s="179">
        <f>INDEX('Actual NPC (Total System)'!O:O,MATCH($C37,'Actual NPC (Total System)'!$C:$C,0),1)*$E37</f>
        <v>33759.548590994484</v>
      </c>
      <c r="R37" s="179">
        <f>INDEX('Actual NPC (Total System)'!P:P,MATCH($C37,'Actual NPC (Total System)'!$C:$C,0),1)*$E37</f>
        <v>22257.060299739362</v>
      </c>
      <c r="S37" s="59"/>
    </row>
    <row r="38" spans="1:19" s="153" customFormat="1" ht="12.75">
      <c r="C38" s="251" t="s">
        <v>168</v>
      </c>
      <c r="D38" s="327" t="s">
        <v>204</v>
      </c>
      <c r="E38" s="326">
        <f>VLOOKUP(D38,'Actual Factors'!$A$4:$B$9,2,FALSE)</f>
        <v>8.0167500527458579E-2</v>
      </c>
      <c r="F38" s="178">
        <f t="shared" ref="F38" si="9">SUM(G38:R38)</f>
        <v>185374.88533681596</v>
      </c>
      <c r="G38" s="179">
        <f>INDEX('Actual NPC (Total System)'!E:E,MATCH($C38,'Actual NPC (Total System)'!$C:$C,0),1)*$E38</f>
        <v>0</v>
      </c>
      <c r="H38" s="179">
        <f>INDEX('Actual NPC (Total System)'!F:F,MATCH($C38,'Actual NPC (Total System)'!$C:$C,0),1)*$E38</f>
        <v>16587.915290564466</v>
      </c>
      <c r="I38" s="179">
        <f>INDEX('Actual NPC (Total System)'!G:G,MATCH($C38,'Actual NPC (Total System)'!$C:$C,0),1)*$E38</f>
        <v>19048.124407051306</v>
      </c>
      <c r="J38" s="179">
        <f>INDEX('Actual NPC (Total System)'!H:H,MATCH($C38,'Actual NPC (Total System)'!$C:$C,0),1)*$E38</f>
        <v>24037.643017104623</v>
      </c>
      <c r="K38" s="179">
        <f>INDEX('Actual NPC (Total System)'!I:I,MATCH($C38,'Actual NPC (Total System)'!$C:$C,0),1)*$E38</f>
        <v>19114.523139363173</v>
      </c>
      <c r="L38" s="179">
        <f>INDEX('Actual NPC (Total System)'!J:J,MATCH($C38,'Actual NPC (Total System)'!$C:$C,0),1)*$E38</f>
        <v>20539.178989561635</v>
      </c>
      <c r="M38" s="179">
        <f>INDEX('Actual NPC (Total System)'!K:K,MATCH($C38,'Actual NPC (Total System)'!$C:$C,0),1)*$E38</f>
        <v>24844.898482090925</v>
      </c>
      <c r="N38" s="179">
        <f>INDEX('Actual NPC (Total System)'!L:L,MATCH($C38,'Actual NPC (Total System)'!$C:$C,0),1)*$E38</f>
        <v>15207.032499004008</v>
      </c>
      <c r="O38" s="179">
        <f>INDEX('Actual NPC (Total System)'!M:M,MATCH($C38,'Actual NPC (Total System)'!$C:$C,0),1)*$E38</f>
        <v>20615.497648388769</v>
      </c>
      <c r="P38" s="179">
        <f>INDEX('Actual NPC (Total System)'!N:N,MATCH($C38,'Actual NPC (Total System)'!$C:$C,0),1)*$E38</f>
        <v>13535.301213854926</v>
      </c>
      <c r="Q38" s="179">
        <f>INDEX('Actual NPC (Total System)'!O:O,MATCH($C38,'Actual NPC (Total System)'!$C:$C,0),1)*$E38</f>
        <v>6579.49187146448</v>
      </c>
      <c r="R38" s="179">
        <f>INDEX('Actual NPC (Total System)'!P:P,MATCH($C38,'Actual NPC (Total System)'!$C:$C,0),1)*$E38</f>
        <v>5265.2787783676722</v>
      </c>
      <c r="S38" s="59"/>
    </row>
    <row r="39" spans="1:19" s="10" customFormat="1" ht="12.75">
      <c r="C39" s="251" t="s">
        <v>141</v>
      </c>
      <c r="D39" s="327" t="s">
        <v>204</v>
      </c>
      <c r="E39" s="326">
        <f>VLOOKUP(D39,'Actual Factors'!$A$4:$B$9,2,FALSE)</f>
        <v>8.0167500527458579E-2</v>
      </c>
      <c r="F39" s="178">
        <f t="shared" si="8"/>
        <v>1610887.262747763</v>
      </c>
      <c r="G39" s="179">
        <f>INDEX('Actual NPC (Total System)'!E:E,MATCH($C39,'Actual NPC (Total System)'!$C:$C,0),1)*$E39</f>
        <v>133637.62002926291</v>
      </c>
      <c r="H39" s="179">
        <f>INDEX('Actual NPC (Total System)'!F:F,MATCH($C39,'Actual NPC (Total System)'!$C:$C,0),1)*$E39</f>
        <v>170696.07970548741</v>
      </c>
      <c r="I39" s="179">
        <f>INDEX('Actual NPC (Total System)'!G:G,MATCH($C39,'Actual NPC (Total System)'!$C:$C,0),1)*$E39</f>
        <v>133637.62002926291</v>
      </c>
      <c r="J39" s="179">
        <f>INDEX('Actual NPC (Total System)'!H:H,MATCH($C39,'Actual NPC (Total System)'!$C:$C,0),1)*$E39</f>
        <v>133637.62002926291</v>
      </c>
      <c r="K39" s="179">
        <f>INDEX('Actual NPC (Total System)'!I:I,MATCH($C39,'Actual NPC (Total System)'!$C:$C,0),1)*$E39</f>
        <v>133637.62002926291</v>
      </c>
      <c r="L39" s="179">
        <f>INDEX('Actual NPC (Total System)'!J:J,MATCH($C39,'Actual NPC (Total System)'!$C:$C,0),1)*$E39</f>
        <v>133637.62002926291</v>
      </c>
      <c r="M39" s="179">
        <f>INDEX('Actual NPC (Total System)'!K:K,MATCH($C39,'Actual NPC (Total System)'!$C:$C,0),1)*$E39</f>
        <v>133637.62002926291</v>
      </c>
      <c r="N39" s="179">
        <f>INDEX('Actual NPC (Total System)'!L:L,MATCH($C39,'Actual NPC (Total System)'!$C:$C,0),1)*$E39</f>
        <v>133637.62002926291</v>
      </c>
      <c r="O39" s="179">
        <f>INDEX('Actual NPC (Total System)'!M:M,MATCH($C39,'Actual NPC (Total System)'!$C:$C,0),1)*$E39</f>
        <v>133637.62002926291</v>
      </c>
      <c r="P39" s="179">
        <f>INDEX('Actual NPC (Total System)'!N:N,MATCH($C39,'Actual NPC (Total System)'!$C:$C,0),1)*$E39</f>
        <v>133637.62002926291</v>
      </c>
      <c r="Q39" s="179">
        <f>INDEX('Actual NPC (Total System)'!O:O,MATCH($C39,'Actual NPC (Total System)'!$C:$C,0),1)*$E39</f>
        <v>133637.62002926291</v>
      </c>
      <c r="R39" s="179">
        <f>INDEX('Actual NPC (Total System)'!P:P,MATCH($C39,'Actual NPC (Total System)'!$C:$C,0),1)*$E39</f>
        <v>103814.98274964615</v>
      </c>
      <c r="S39" s="59"/>
    </row>
    <row r="40" spans="1:19" s="10" customFormat="1" ht="12.75">
      <c r="A40" s="153"/>
      <c r="B40" s="153"/>
      <c r="C40" s="251" t="s">
        <v>93</v>
      </c>
      <c r="D40" s="327" t="s">
        <v>204</v>
      </c>
      <c r="E40" s="326">
        <f>VLOOKUP(D40,'Actual Factors'!$A$4:$B$9,2,FALSE)</f>
        <v>8.0167500527458579E-2</v>
      </c>
      <c r="F40" s="178">
        <f t="shared" si="8"/>
        <v>586296.99835751555</v>
      </c>
      <c r="G40" s="179">
        <f>INDEX('Actual NPC (Total System)'!E:E,MATCH($C40,'Actual NPC (Total System)'!$C:$C,0),1)*$E40</f>
        <v>48858.083196459629</v>
      </c>
      <c r="H40" s="179">
        <f>INDEX('Actual NPC (Total System)'!F:F,MATCH($C40,'Actual NPC (Total System)'!$C:$C,0),1)*$E40</f>
        <v>48858.083196459629</v>
      </c>
      <c r="I40" s="179">
        <f>INDEX('Actual NPC (Total System)'!G:G,MATCH($C40,'Actual NPC (Total System)'!$C:$C,0),1)*$E40</f>
        <v>48858.083196459629</v>
      </c>
      <c r="J40" s="179">
        <f>INDEX('Actual NPC (Total System)'!H:H,MATCH($C40,'Actual NPC (Total System)'!$C:$C,0),1)*$E40</f>
        <v>48858.083196459629</v>
      </c>
      <c r="K40" s="179">
        <f>INDEX('Actual NPC (Total System)'!I:I,MATCH($C40,'Actual NPC (Total System)'!$C:$C,0),1)*$E40</f>
        <v>48858.083196459629</v>
      </c>
      <c r="L40" s="179">
        <f>INDEX('Actual NPC (Total System)'!J:J,MATCH($C40,'Actual NPC (Total System)'!$C:$C,0),1)*$E40</f>
        <v>48858.083196459629</v>
      </c>
      <c r="M40" s="179">
        <f>INDEX('Actual NPC (Total System)'!K:K,MATCH($C40,'Actual NPC (Total System)'!$C:$C,0),1)*$E40</f>
        <v>48858.083196459629</v>
      </c>
      <c r="N40" s="179">
        <f>INDEX('Actual NPC (Total System)'!L:L,MATCH($C40,'Actual NPC (Total System)'!$C:$C,0),1)*$E40</f>
        <v>48858.083196459629</v>
      </c>
      <c r="O40" s="179">
        <f>INDEX('Actual NPC (Total System)'!M:M,MATCH($C40,'Actual NPC (Total System)'!$C:$C,0),1)*$E40</f>
        <v>48858.083196459629</v>
      </c>
      <c r="P40" s="179">
        <f>INDEX('Actual NPC (Total System)'!N:N,MATCH($C40,'Actual NPC (Total System)'!$C:$C,0),1)*$E40</f>
        <v>48858.083196459629</v>
      </c>
      <c r="Q40" s="179">
        <f>INDEX('Actual NPC (Total System)'!O:O,MATCH($C40,'Actual NPC (Total System)'!$C:$C,0),1)*$E40</f>
        <v>48858.083196459629</v>
      </c>
      <c r="R40" s="179">
        <f>INDEX('Actual NPC (Total System)'!P:P,MATCH($C40,'Actual NPC (Total System)'!$C:$C,0),1)*$E40</f>
        <v>48858.083196459629</v>
      </c>
      <c r="S40" s="59"/>
    </row>
    <row r="41" spans="1:19" s="10" customFormat="1" ht="12.75">
      <c r="A41" s="153"/>
      <c r="B41" s="153"/>
      <c r="C41" s="251" t="s">
        <v>124</v>
      </c>
      <c r="D41" s="327" t="s">
        <v>178</v>
      </c>
      <c r="E41" s="326">
        <f>VLOOKUP(D41,'Actual Factors'!$A$4:$B$9,2,FALSE)</f>
        <v>0</v>
      </c>
      <c r="F41" s="178">
        <f t="shared" si="8"/>
        <v>0</v>
      </c>
      <c r="G41" s="179">
        <f>INDEX('Actual NPC (Total System)'!E:E,MATCH($C41,'Actual NPC (Total System)'!$C:$C,0),1)*$E41</f>
        <v>0</v>
      </c>
      <c r="H41" s="179">
        <f>INDEX('Actual NPC (Total System)'!F:F,MATCH($C41,'Actual NPC (Total System)'!$C:$C,0),1)*$E41</f>
        <v>0</v>
      </c>
      <c r="I41" s="179">
        <f>INDEX('Actual NPC (Total System)'!G:G,MATCH($C41,'Actual NPC (Total System)'!$C:$C,0),1)*$E41</f>
        <v>0</v>
      </c>
      <c r="J41" s="179">
        <f>INDEX('Actual NPC (Total System)'!H:H,MATCH($C41,'Actual NPC (Total System)'!$C:$C,0),1)*$E41</f>
        <v>0</v>
      </c>
      <c r="K41" s="179">
        <f>INDEX('Actual NPC (Total System)'!I:I,MATCH($C41,'Actual NPC (Total System)'!$C:$C,0),1)*$E41</f>
        <v>0</v>
      </c>
      <c r="L41" s="179">
        <f>INDEX('Actual NPC (Total System)'!J:J,MATCH($C41,'Actual NPC (Total System)'!$C:$C,0),1)*$E41</f>
        <v>0</v>
      </c>
      <c r="M41" s="179">
        <f>INDEX('Actual NPC (Total System)'!K:K,MATCH($C41,'Actual NPC (Total System)'!$C:$C,0),1)*$E41</f>
        <v>0</v>
      </c>
      <c r="N41" s="179">
        <f>INDEX('Actual NPC (Total System)'!L:L,MATCH($C41,'Actual NPC (Total System)'!$C:$C,0),1)*$E41</f>
        <v>0</v>
      </c>
      <c r="O41" s="179">
        <f>INDEX('Actual NPC (Total System)'!M:M,MATCH($C41,'Actual NPC (Total System)'!$C:$C,0),1)*$E41</f>
        <v>0</v>
      </c>
      <c r="P41" s="179">
        <f>INDEX('Actual NPC (Total System)'!N:N,MATCH($C41,'Actual NPC (Total System)'!$C:$C,0),1)*$E41</f>
        <v>0</v>
      </c>
      <c r="Q41" s="179">
        <f>INDEX('Actual NPC (Total System)'!O:O,MATCH($C41,'Actual NPC (Total System)'!$C:$C,0),1)*$E41</f>
        <v>0</v>
      </c>
      <c r="R41" s="179">
        <f>INDEX('Actual NPC (Total System)'!P:P,MATCH($C41,'Actual NPC (Total System)'!$C:$C,0),1)*$E41</f>
        <v>0</v>
      </c>
      <c r="S41" s="59"/>
    </row>
    <row r="42" spans="1:19" s="153" customFormat="1" ht="12.75">
      <c r="A42" s="10"/>
      <c r="B42" s="10"/>
      <c r="C42" s="251" t="s">
        <v>137</v>
      </c>
      <c r="D42" s="327" t="s">
        <v>178</v>
      </c>
      <c r="E42" s="326">
        <f>VLOOKUP(D42,'Actual Factors'!$A$4:$B$9,2,FALSE)</f>
        <v>0</v>
      </c>
      <c r="F42" s="178">
        <f t="shared" si="8"/>
        <v>0</v>
      </c>
      <c r="G42" s="179">
        <f>INDEX('Actual NPC (Total System)'!E:E,MATCH($C42,'Actual NPC (Total System)'!$C:$C,0),1)*$E42</f>
        <v>0</v>
      </c>
      <c r="H42" s="179">
        <f>INDEX('Actual NPC (Total System)'!F:F,MATCH($C42,'Actual NPC (Total System)'!$C:$C,0),1)*$E42</f>
        <v>0</v>
      </c>
      <c r="I42" s="179">
        <f>INDEX('Actual NPC (Total System)'!G:G,MATCH($C42,'Actual NPC (Total System)'!$C:$C,0),1)*$E42</f>
        <v>0</v>
      </c>
      <c r="J42" s="179">
        <f>INDEX('Actual NPC (Total System)'!H:H,MATCH($C42,'Actual NPC (Total System)'!$C:$C,0),1)*$E42</f>
        <v>0</v>
      </c>
      <c r="K42" s="179">
        <f>INDEX('Actual NPC (Total System)'!I:I,MATCH($C42,'Actual NPC (Total System)'!$C:$C,0),1)*$E42</f>
        <v>0</v>
      </c>
      <c r="L42" s="179">
        <f>INDEX('Actual NPC (Total System)'!J:J,MATCH($C42,'Actual NPC (Total System)'!$C:$C,0),1)*$E42</f>
        <v>0</v>
      </c>
      <c r="M42" s="179">
        <f>INDEX('Actual NPC (Total System)'!K:K,MATCH($C42,'Actual NPC (Total System)'!$C:$C,0),1)*$E42</f>
        <v>0</v>
      </c>
      <c r="N42" s="179">
        <f>INDEX('Actual NPC (Total System)'!L:L,MATCH($C42,'Actual NPC (Total System)'!$C:$C,0),1)*$E42</f>
        <v>0</v>
      </c>
      <c r="O42" s="179">
        <f>INDEX('Actual NPC (Total System)'!M:M,MATCH($C42,'Actual NPC (Total System)'!$C:$C,0),1)*$E42</f>
        <v>0</v>
      </c>
      <c r="P42" s="179">
        <f>INDEX('Actual NPC (Total System)'!N:N,MATCH($C42,'Actual NPC (Total System)'!$C:$C,0),1)*$E42</f>
        <v>0</v>
      </c>
      <c r="Q42" s="179">
        <f>INDEX('Actual NPC (Total System)'!O:O,MATCH($C42,'Actual NPC (Total System)'!$C:$C,0),1)*$E42</f>
        <v>0</v>
      </c>
      <c r="R42" s="179">
        <f>INDEX('Actual NPC (Total System)'!P:P,MATCH($C42,'Actual NPC (Total System)'!$C:$C,0),1)*$E42</f>
        <v>0</v>
      </c>
      <c r="S42" s="59"/>
    </row>
    <row r="43" spans="1:19" s="153" customFormat="1" ht="12.75">
      <c r="A43" s="10"/>
      <c r="B43" s="10"/>
      <c r="C43" s="251" t="s">
        <v>10</v>
      </c>
      <c r="D43" s="327" t="s">
        <v>203</v>
      </c>
      <c r="E43" s="326">
        <f>VLOOKUP(D43,'Actual Factors'!$A$4:$B$9,2,FALSE)</f>
        <v>7.6181305813992017E-2</v>
      </c>
      <c r="F43" s="178">
        <f t="shared" si="8"/>
        <v>6310.2880138374949</v>
      </c>
      <c r="G43" s="179">
        <f>INDEX('Actual NPC (Total System)'!E:E,MATCH($C43,'Actual NPC (Total System)'!$C:$C,0),1)*$E43</f>
        <v>895.82359319731358</v>
      </c>
      <c r="H43" s="179">
        <f>INDEX('Actual NPC (Total System)'!F:F,MATCH($C43,'Actual NPC (Total System)'!$C:$C,0),1)*$E43</f>
        <v>-3543.7699877068389</v>
      </c>
      <c r="I43" s="179">
        <f>INDEX('Actual NPC (Total System)'!G:G,MATCH($C43,'Actual NPC (Total System)'!$C:$C,0),1)*$E43</f>
        <v>895.82359319731358</v>
      </c>
      <c r="J43" s="179">
        <f>INDEX('Actual NPC (Total System)'!H:H,MATCH($C43,'Actual NPC (Total System)'!$C:$C,0),1)*$E43</f>
        <v>895.82206957119729</v>
      </c>
      <c r="K43" s="179">
        <f>INDEX('Actual NPC (Total System)'!I:I,MATCH($C43,'Actual NPC (Total System)'!$C:$C,0),1)*$E43</f>
        <v>895.82359319731358</v>
      </c>
      <c r="L43" s="179">
        <f>INDEX('Actual NPC (Total System)'!J:J,MATCH($C43,'Actual NPC (Total System)'!$C:$C,0),1)*$E43</f>
        <v>895.82359319731358</v>
      </c>
      <c r="M43" s="179">
        <f>INDEX('Actual NPC (Total System)'!K:K,MATCH($C43,'Actual NPC (Total System)'!$C:$C,0),1)*$E43</f>
        <v>895.82359319731358</v>
      </c>
      <c r="N43" s="179">
        <f>INDEX('Actual NPC (Total System)'!L:L,MATCH($C43,'Actual NPC (Total System)'!$C:$C,0),1)*$E43</f>
        <v>895.82359319731358</v>
      </c>
      <c r="O43" s="179">
        <f>INDEX('Actual NPC (Total System)'!M:M,MATCH($C43,'Actual NPC (Total System)'!$C:$C,0),1)*$E43</f>
        <v>895.82359319731358</v>
      </c>
      <c r="P43" s="179">
        <f>INDEX('Actual NPC (Total System)'!N:N,MATCH($C43,'Actual NPC (Total System)'!$C:$C,0),1)*$E43</f>
        <v>895.82359319731358</v>
      </c>
      <c r="Q43" s="179">
        <f>INDEX('Actual NPC (Total System)'!O:O,MATCH($C43,'Actual NPC (Total System)'!$C:$C,0),1)*$E43</f>
        <v>895.82359319731358</v>
      </c>
      <c r="R43" s="179">
        <f>INDEX('Actual NPC (Total System)'!P:P,MATCH($C43,'Actual NPC (Total System)'!$C:$C,0),1)*$E43</f>
        <v>895.82359319731358</v>
      </c>
      <c r="S43" s="59"/>
    </row>
    <row r="44" spans="1:19" s="10" customFormat="1" ht="12.75">
      <c r="C44" s="251" t="s">
        <v>169</v>
      </c>
      <c r="D44" s="327" t="s">
        <v>204</v>
      </c>
      <c r="E44" s="326">
        <f>VLOOKUP(D44,'Actual Factors'!$A$4:$B$9,2,FALSE)</f>
        <v>8.0167500527458579E-2</v>
      </c>
      <c r="F44" s="178">
        <f t="shared" si="8"/>
        <v>143878.82261294444</v>
      </c>
      <c r="G44" s="179">
        <f>INDEX('Actual NPC (Total System)'!E:E,MATCH($C44,'Actual NPC (Total System)'!$C:$C,0),1)*$E44</f>
        <v>0</v>
      </c>
      <c r="H44" s="179">
        <f>INDEX('Actual NPC (Total System)'!F:F,MATCH($C44,'Actual NPC (Total System)'!$C:$C,0),1)*$E44</f>
        <v>11713.351264542485</v>
      </c>
      <c r="I44" s="179">
        <f>INDEX('Actual NPC (Total System)'!G:G,MATCH($C44,'Actual NPC (Total System)'!$C:$C,0),1)*$E44</f>
        <v>12001.084449060612</v>
      </c>
      <c r="J44" s="179">
        <f>INDEX('Actual NPC (Total System)'!H:H,MATCH($C44,'Actual NPC (Total System)'!$C:$C,0),1)*$E44</f>
        <v>16617.085838981391</v>
      </c>
      <c r="K44" s="179">
        <f>INDEX('Actual NPC (Total System)'!I:I,MATCH($C44,'Actual NPC (Total System)'!$C:$C,0),1)*$E44</f>
        <v>17733.620305927579</v>
      </c>
      <c r="L44" s="179">
        <f>INDEX('Actual NPC (Total System)'!J:J,MATCH($C44,'Actual NPC (Total System)'!$C:$C,0),1)*$E44</f>
        <v>17490.89475955558</v>
      </c>
      <c r="M44" s="179">
        <f>INDEX('Actual NPC (Total System)'!K:K,MATCH($C44,'Actual NPC (Total System)'!$C:$C,0),1)*$E44</f>
        <v>19310.899043630219</v>
      </c>
      <c r="N44" s="179">
        <f>INDEX('Actual NPC (Total System)'!L:L,MATCH($C44,'Actual NPC (Total System)'!$C:$C,0),1)*$E44</f>
        <v>17304.665655830293</v>
      </c>
      <c r="O44" s="179">
        <f>INDEX('Actual NPC (Total System)'!M:M,MATCH($C44,'Actual NPC (Total System)'!$C:$C,0),1)*$E44</f>
        <v>13604.331845209108</v>
      </c>
      <c r="P44" s="179">
        <f>INDEX('Actual NPC (Total System)'!N:N,MATCH($C44,'Actual NPC (Total System)'!$C:$C,0),1)*$E44</f>
        <v>9112.7175474317282</v>
      </c>
      <c r="Q44" s="179">
        <f>INDEX('Actual NPC (Total System)'!O:O,MATCH($C44,'Actual NPC (Total System)'!$C:$C,0),1)*$E44</f>
        <v>5261.832377519997</v>
      </c>
      <c r="R44" s="179">
        <f>INDEX('Actual NPC (Total System)'!P:P,MATCH($C44,'Actual NPC (Total System)'!$C:$C,0),1)*$E44</f>
        <v>3728.3395252554478</v>
      </c>
      <c r="S44" s="59"/>
    </row>
    <row r="45" spans="1:19" s="10" customFormat="1" ht="12.75">
      <c r="C45" s="251" t="s">
        <v>94</v>
      </c>
      <c r="D45" s="327" t="s">
        <v>204</v>
      </c>
      <c r="E45" s="326">
        <f>VLOOKUP(D45,'Actual Factors'!$A$4:$B$9,2,FALSE)</f>
        <v>8.0167500527458579E-2</v>
      </c>
      <c r="F45" s="178">
        <f t="shared" si="8"/>
        <v>308272.27452176402</v>
      </c>
      <c r="G45" s="179">
        <f>INDEX('Actual NPC (Total System)'!E:E,MATCH($C45,'Actual NPC (Total System)'!$C:$C,0),1)*$E45</f>
        <v>41207.527864348136</v>
      </c>
      <c r="H45" s="179">
        <f>INDEX('Actual NPC (Total System)'!F:F,MATCH($C45,'Actual NPC (Total System)'!$C:$C,0),1)*$E45</f>
        <v>47854.039766253576</v>
      </c>
      <c r="I45" s="179">
        <f>INDEX('Actual NPC (Total System)'!G:G,MATCH($C45,'Actual NPC (Total System)'!$C:$C,0),1)*$E45</f>
        <v>34850.586586072917</v>
      </c>
      <c r="J45" s="179">
        <f>INDEX('Actual NPC (Total System)'!H:H,MATCH($C45,'Actual NPC (Total System)'!$C:$C,0),1)*$E45</f>
        <v>29770.987764051919</v>
      </c>
      <c r="K45" s="179">
        <f>INDEX('Actual NPC (Total System)'!I:I,MATCH($C45,'Actual NPC (Total System)'!$C:$C,0),1)*$E45</f>
        <v>21405.658997237602</v>
      </c>
      <c r="L45" s="179">
        <f>INDEX('Actual NPC (Total System)'!J:J,MATCH($C45,'Actual NPC (Total System)'!$C:$C,0),1)*$E45</f>
        <v>14739.930945455735</v>
      </c>
      <c r="M45" s="179">
        <f>INDEX('Actual NPC (Total System)'!K:K,MATCH($C45,'Actual NPC (Total System)'!$C:$C,0),1)*$E45</f>
        <v>10604.831142624025</v>
      </c>
      <c r="N45" s="179">
        <f>INDEX('Actual NPC (Total System)'!L:L,MATCH($C45,'Actual NPC (Total System)'!$C:$C,0),1)*$E45</f>
        <v>18362.986492268468</v>
      </c>
      <c r="O45" s="179">
        <f>INDEX('Actual NPC (Total System)'!M:M,MATCH($C45,'Actual NPC (Total System)'!$C:$C,0),1)*$E45</f>
        <v>20337.968183337776</v>
      </c>
      <c r="P45" s="179">
        <f>INDEX('Actual NPC (Total System)'!N:N,MATCH($C45,'Actual NPC (Total System)'!$C:$C,0),1)*$E45</f>
        <v>28716.037971010919</v>
      </c>
      <c r="Q45" s="179">
        <f>INDEX('Actual NPC (Total System)'!O:O,MATCH($C45,'Actual NPC (Total System)'!$C:$C,0),1)*$E45</f>
        <v>40421.718809102938</v>
      </c>
      <c r="R45" s="179">
        <f>INDEX('Actual NPC (Total System)'!P:P,MATCH($C45,'Actual NPC (Total System)'!$C:$C,0),1)*$E45</f>
        <v>0</v>
      </c>
      <c r="S45" s="59"/>
    </row>
    <row r="46" spans="1:19" s="10" customFormat="1" ht="12.75">
      <c r="C46" s="251" t="s">
        <v>170</v>
      </c>
      <c r="D46" s="327" t="s">
        <v>204</v>
      </c>
      <c r="E46" s="326">
        <f>VLOOKUP(D46,'Actual Factors'!$A$4:$B$9,2,FALSE)</f>
        <v>8.0167500527458579E-2</v>
      </c>
      <c r="F46" s="178">
        <f t="shared" si="8"/>
        <v>385859.27539986931</v>
      </c>
      <c r="G46" s="179">
        <f>INDEX('Actual NPC (Total System)'!E:E,MATCH($C46,'Actual NPC (Total System)'!$C:$C,0),1)*$E46</f>
        <v>0</v>
      </c>
      <c r="H46" s="179">
        <f>INDEX('Actual NPC (Total System)'!F:F,MATCH($C46,'Actual NPC (Total System)'!$C:$C,0),1)*$E46</f>
        <v>0</v>
      </c>
      <c r="I46" s="179">
        <f>INDEX('Actual NPC (Total System)'!G:G,MATCH($C46,'Actual NPC (Total System)'!$C:$C,0),1)*$E46</f>
        <v>10009.63394835795</v>
      </c>
      <c r="J46" s="179">
        <f>INDEX('Actual NPC (Total System)'!H:H,MATCH($C46,'Actual NPC (Total System)'!$C:$C,0),1)*$E46</f>
        <v>50843.851424724904</v>
      </c>
      <c r="K46" s="179">
        <f>INDEX('Actual NPC (Total System)'!I:I,MATCH($C46,'Actual NPC (Total System)'!$C:$C,0),1)*$E46</f>
        <v>51802.816669384374</v>
      </c>
      <c r="L46" s="179">
        <f>INDEX('Actual NPC (Total System)'!J:J,MATCH($C46,'Actual NPC (Total System)'!$C:$C,0),1)*$E46</f>
        <v>52132.098264400876</v>
      </c>
      <c r="M46" s="179">
        <f>INDEX('Actual NPC (Total System)'!K:K,MATCH($C46,'Actual NPC (Total System)'!$C:$C,0),1)*$E46</f>
        <v>43660.432118186909</v>
      </c>
      <c r="N46" s="179">
        <f>INDEX('Actual NPC (Total System)'!L:L,MATCH($C46,'Actual NPC (Total System)'!$C:$C,0),1)*$E46</f>
        <v>50875.674715734283</v>
      </c>
      <c r="O46" s="179">
        <f>INDEX('Actual NPC (Total System)'!M:M,MATCH($C46,'Actual NPC (Total System)'!$C:$C,0),1)*$E46</f>
        <v>47596.786265435985</v>
      </c>
      <c r="P46" s="179">
        <f>INDEX('Actual NPC (Total System)'!N:N,MATCH($C46,'Actual NPC (Total System)'!$C:$C,0),1)*$E46</f>
        <v>25074.814865228651</v>
      </c>
      <c r="Q46" s="179">
        <f>INDEX('Actual NPC (Total System)'!O:O,MATCH($C46,'Actual NPC (Total System)'!$C:$C,0),1)*$E46</f>
        <v>31782.500181761581</v>
      </c>
      <c r="R46" s="179">
        <f>INDEX('Actual NPC (Total System)'!P:P,MATCH($C46,'Actual NPC (Total System)'!$C:$C,0),1)*$E46</f>
        <v>22080.66694665379</v>
      </c>
      <c r="S46" s="59"/>
    </row>
    <row r="47" spans="1:19" s="153" customFormat="1" ht="12.75">
      <c r="C47" s="251" t="s">
        <v>171</v>
      </c>
      <c r="D47" s="327" t="s">
        <v>203</v>
      </c>
      <c r="E47" s="326">
        <f>VLOOKUP(D47,'Actual Factors'!$A$4:$B$9,2,FALSE)</f>
        <v>7.6181305813992017E-2</v>
      </c>
      <c r="F47" s="178">
        <f t="shared" ref="F47" si="10">SUM(G47:R47)</f>
        <v>1273.7956183673193</v>
      </c>
      <c r="G47" s="179">
        <f>INDEX('Actual NPC (Total System)'!E:E,MATCH($C47,'Actual NPC (Total System)'!$C:$C,0),1)*$E47</f>
        <v>197.8169495549605</v>
      </c>
      <c r="H47" s="179">
        <f>INDEX('Actual NPC (Total System)'!F:F,MATCH($C47,'Actual NPC (Total System)'!$C:$C,0),1)*$E47</f>
        <v>192.54367956651595</v>
      </c>
      <c r="I47" s="179">
        <f>INDEX('Actual NPC (Total System)'!G:G,MATCH($C47,'Actual NPC (Total System)'!$C:$C,0),1)*$E47</f>
        <v>169.50797631448108</v>
      </c>
      <c r="J47" s="179">
        <f>INDEX('Actual NPC (Total System)'!H:H,MATCH($C47,'Actual NPC (Total System)'!$C:$C,0),1)*$E47</f>
        <v>159.09475362276649</v>
      </c>
      <c r="K47" s="179">
        <f>INDEX('Actual NPC (Total System)'!I:I,MATCH($C47,'Actual NPC (Total System)'!$C:$C,0),1)*$E47</f>
        <v>135.26371753803352</v>
      </c>
      <c r="L47" s="179">
        <f>INDEX('Actual NPC (Total System)'!J:J,MATCH($C47,'Actual NPC (Total System)'!$C:$C,0),1)*$E47</f>
        <v>148.23434666592379</v>
      </c>
      <c r="M47" s="179">
        <f>INDEX('Actual NPC (Total System)'!K:K,MATCH($C47,'Actual NPC (Total System)'!$C:$C,0),1)*$E47</f>
        <v>148.93826193164512</v>
      </c>
      <c r="N47" s="179">
        <f>INDEX('Actual NPC (Total System)'!L:L,MATCH($C47,'Actual NPC (Total System)'!$C:$C,0),1)*$E47</f>
        <v>175.98262549561227</v>
      </c>
      <c r="O47" s="179">
        <f>INDEX('Actual NPC (Total System)'!M:M,MATCH($C47,'Actual NPC (Total System)'!$C:$C,0),1)*$E47</f>
        <v>167.46479369254979</v>
      </c>
      <c r="P47" s="179">
        <f>INDEX('Actual NPC (Total System)'!N:N,MATCH($C47,'Actual NPC (Total System)'!$C:$C,0),1)*$E47</f>
        <v>-637.73047085620578</v>
      </c>
      <c r="Q47" s="179">
        <f>INDEX('Actual NPC (Total System)'!O:O,MATCH($C47,'Actual NPC (Total System)'!$C:$C,0),1)*$E47</f>
        <v>209.9038755354085</v>
      </c>
      <c r="R47" s="179">
        <f>INDEX('Actual NPC (Total System)'!P:P,MATCH($C47,'Actual NPC (Total System)'!$C:$C,0),1)*$E47</f>
        <v>206.77510930562784</v>
      </c>
      <c r="S47" s="59"/>
    </row>
    <row r="48" spans="1:19" s="10" customFormat="1" ht="12.75">
      <c r="C48" s="251" t="s">
        <v>172</v>
      </c>
      <c r="D48" s="327" t="s">
        <v>203</v>
      </c>
      <c r="E48" s="326">
        <f>VLOOKUP(D48,'Actual Factors'!$A$4:$B$9,2,FALSE)</f>
        <v>7.6181305813992017E-2</v>
      </c>
      <c r="F48" s="178">
        <f t="shared" si="8"/>
        <v>0</v>
      </c>
      <c r="G48" s="179">
        <f>INDEX('Actual NPC (Total System)'!E:E,MATCH($C48,'Actual NPC (Total System)'!$C:$C,0),1)*$E48</f>
        <v>0</v>
      </c>
      <c r="H48" s="179">
        <f>INDEX('Actual NPC (Total System)'!F:F,MATCH($C48,'Actual NPC (Total System)'!$C:$C,0),1)*$E48</f>
        <v>0</v>
      </c>
      <c r="I48" s="179">
        <f>INDEX('Actual NPC (Total System)'!G:G,MATCH($C48,'Actual NPC (Total System)'!$C:$C,0),1)*$E48</f>
        <v>0</v>
      </c>
      <c r="J48" s="179">
        <f>INDEX('Actual NPC (Total System)'!H:H,MATCH($C48,'Actual NPC (Total System)'!$C:$C,0),1)*$E48</f>
        <v>0</v>
      </c>
      <c r="K48" s="179">
        <f>INDEX('Actual NPC (Total System)'!I:I,MATCH($C48,'Actual NPC (Total System)'!$C:$C,0),1)*$E48</f>
        <v>0</v>
      </c>
      <c r="L48" s="179">
        <f>INDEX('Actual NPC (Total System)'!J:J,MATCH($C48,'Actual NPC (Total System)'!$C:$C,0),1)*$E48</f>
        <v>0</v>
      </c>
      <c r="M48" s="179">
        <f>INDEX('Actual NPC (Total System)'!K:K,MATCH($C48,'Actual NPC (Total System)'!$C:$C,0),1)*$E48</f>
        <v>0</v>
      </c>
      <c r="N48" s="179">
        <f>INDEX('Actual NPC (Total System)'!L:L,MATCH($C48,'Actual NPC (Total System)'!$C:$C,0),1)*$E48</f>
        <v>0</v>
      </c>
      <c r="O48" s="179">
        <f>INDEX('Actual NPC (Total System)'!M:M,MATCH($C48,'Actual NPC (Total System)'!$C:$C,0),1)*$E48</f>
        <v>0</v>
      </c>
      <c r="P48" s="179">
        <f>INDEX('Actual NPC (Total System)'!N:N,MATCH($C48,'Actual NPC (Total System)'!$C:$C,0),1)*$E48</f>
        <v>0</v>
      </c>
      <c r="Q48" s="179">
        <f>INDEX('Actual NPC (Total System)'!O:O,MATCH($C48,'Actual NPC (Total System)'!$C:$C,0),1)*$E48</f>
        <v>0</v>
      </c>
      <c r="R48" s="179">
        <f>INDEX('Actual NPC (Total System)'!P:P,MATCH($C48,'Actual NPC (Total System)'!$C:$C,0),1)*$E48</f>
        <v>0</v>
      </c>
      <c r="S48" s="59"/>
    </row>
    <row r="49" spans="1:19" s="10" customFormat="1" ht="12.75">
      <c r="C49" s="251" t="s">
        <v>11</v>
      </c>
      <c r="D49" s="327" t="s">
        <v>204</v>
      </c>
      <c r="E49" s="326">
        <f>VLOOKUP(D49,'Actual Factors'!$A$4:$B$9,2,FALSE)</f>
        <v>8.0167500527458579E-2</v>
      </c>
      <c r="F49" s="178">
        <f t="shared" si="8"/>
        <v>1541679.0675949855</v>
      </c>
      <c r="G49" s="179">
        <f>INDEX('Actual NPC (Total System)'!E:E,MATCH($C49,'Actual NPC (Total System)'!$C:$C,0),1)*$E49</f>
        <v>169738.39393413637</v>
      </c>
      <c r="H49" s="179">
        <f>INDEX('Actual NPC (Total System)'!F:F,MATCH($C49,'Actual NPC (Total System)'!$C:$C,0),1)*$E49</f>
        <v>130685.0662166617</v>
      </c>
      <c r="I49" s="179">
        <f>INDEX('Actual NPC (Total System)'!G:G,MATCH($C49,'Actual NPC (Total System)'!$C:$C,0),1)*$E49</f>
        <v>108776.49003334017</v>
      </c>
      <c r="J49" s="179">
        <f>INDEX('Actual NPC (Total System)'!H:H,MATCH($C49,'Actual NPC (Total System)'!$C:$C,0),1)*$E49</f>
        <v>108413.36332295102</v>
      </c>
      <c r="K49" s="179">
        <f>INDEX('Actual NPC (Total System)'!I:I,MATCH($C49,'Actual NPC (Total System)'!$C:$C,0),1)*$E49</f>
        <v>104676.9140533422</v>
      </c>
      <c r="L49" s="179">
        <f>INDEX('Actual NPC (Total System)'!J:J,MATCH($C49,'Actual NPC (Total System)'!$C:$C,0),1)*$E49</f>
        <v>77714.229908142384</v>
      </c>
      <c r="M49" s="179">
        <f>INDEX('Actual NPC (Total System)'!K:K,MATCH($C49,'Actual NPC (Total System)'!$C:$C,0),1)*$E49</f>
        <v>75032.41537329751</v>
      </c>
      <c r="N49" s="179">
        <f>INDEX('Actual NPC (Total System)'!L:L,MATCH($C49,'Actual NPC (Total System)'!$C:$C,0),1)*$E49</f>
        <v>87959.782380402554</v>
      </c>
      <c r="O49" s="179">
        <f>INDEX('Actual NPC (Total System)'!M:M,MATCH($C49,'Actual NPC (Total System)'!$C:$C,0),1)*$E49</f>
        <v>91045.568967155355</v>
      </c>
      <c r="P49" s="179">
        <f>INDEX('Actual NPC (Total System)'!N:N,MATCH($C49,'Actual NPC (Total System)'!$C:$C,0),1)*$E49</f>
        <v>143891.19085492584</v>
      </c>
      <c r="Q49" s="179">
        <f>INDEX('Actual NPC (Total System)'!O:O,MATCH($C49,'Actual NPC (Total System)'!$C:$C,0),1)*$E49</f>
        <v>190225.36784735453</v>
      </c>
      <c r="R49" s="179">
        <f>INDEX('Actual NPC (Total System)'!P:P,MATCH($C49,'Actual NPC (Total System)'!$C:$C,0),1)*$E49</f>
        <v>253520.28470327565</v>
      </c>
      <c r="S49" s="59"/>
    </row>
    <row r="50" spans="1:19" s="10" customFormat="1" ht="12.75">
      <c r="C50" s="251" t="s">
        <v>95</v>
      </c>
      <c r="D50" s="327" t="s">
        <v>204</v>
      </c>
      <c r="E50" s="326">
        <f>VLOOKUP(D50,'Actual Factors'!$A$4:$B$9,2,FALSE)</f>
        <v>8.0167500527458579E-2</v>
      </c>
      <c r="F50" s="178">
        <f t="shared" si="8"/>
        <v>3073519.7654780145</v>
      </c>
      <c r="G50" s="179">
        <f>INDEX('Actual NPC (Total System)'!E:E,MATCH($C50,'Actual NPC (Total System)'!$C:$C,0),1)*$E50</f>
        <v>382202.49017888465</v>
      </c>
      <c r="H50" s="179">
        <f>INDEX('Actual NPC (Total System)'!F:F,MATCH($C50,'Actual NPC (Total System)'!$C:$C,0),1)*$E50</f>
        <v>250404.41526194997</v>
      </c>
      <c r="I50" s="179">
        <f>INDEX('Actual NPC (Total System)'!G:G,MATCH($C50,'Actual NPC (Total System)'!$C:$C,0),1)*$E50</f>
        <v>205733.98246659277</v>
      </c>
      <c r="J50" s="179">
        <f>INDEX('Actual NPC (Total System)'!H:H,MATCH($C50,'Actual NPC (Total System)'!$C:$C,0),1)*$E50</f>
        <v>216157.44185434849</v>
      </c>
      <c r="K50" s="179">
        <f>INDEX('Actual NPC (Total System)'!I:I,MATCH($C50,'Actual NPC (Total System)'!$C:$C,0),1)*$E50</f>
        <v>187683.82880158257</v>
      </c>
      <c r="L50" s="179">
        <f>INDEX('Actual NPC (Total System)'!J:J,MATCH($C50,'Actual NPC (Total System)'!$C:$C,0),1)*$E50</f>
        <v>165636.99254015138</v>
      </c>
      <c r="M50" s="179">
        <f>INDEX('Actual NPC (Total System)'!K:K,MATCH($C50,'Actual NPC (Total System)'!$C:$C,0),1)*$E50</f>
        <v>142999.91022928667</v>
      </c>
      <c r="N50" s="179">
        <f>INDEX('Actual NPC (Total System)'!L:L,MATCH($C50,'Actual NPC (Total System)'!$C:$C,0),1)*$E50</f>
        <v>178060.54849354163</v>
      </c>
      <c r="O50" s="179">
        <f>INDEX('Actual NPC (Total System)'!M:M,MATCH($C50,'Actual NPC (Total System)'!$C:$C,0),1)*$E50</f>
        <v>178516.09310021385</v>
      </c>
      <c r="P50" s="179">
        <f>INDEX('Actual NPC (Total System)'!N:N,MATCH($C50,'Actual NPC (Total System)'!$C:$C,0),1)*$E50</f>
        <v>270891.69060497009</v>
      </c>
      <c r="Q50" s="179">
        <f>INDEX('Actual NPC (Total System)'!O:O,MATCH($C50,'Actual NPC (Total System)'!$C:$C,0),1)*$E50</f>
        <v>381987.46330561989</v>
      </c>
      <c r="R50" s="179">
        <f>INDEX('Actual NPC (Total System)'!P:P,MATCH($C50,'Actual NPC (Total System)'!$C:$C,0),1)*$E50</f>
        <v>513244.90864087257</v>
      </c>
      <c r="S50" s="59"/>
    </row>
    <row r="51" spans="1:19" s="10" customFormat="1" ht="12.75">
      <c r="C51" s="167" t="s">
        <v>96</v>
      </c>
      <c r="D51" s="327" t="s">
        <v>204</v>
      </c>
      <c r="E51" s="326">
        <f>VLOOKUP(D51,'Actual Factors'!$A$4:$B$9,2,FALSE)</f>
        <v>8.0167500527458579E-2</v>
      </c>
      <c r="F51" s="178">
        <f t="shared" si="8"/>
        <v>839408.0760710988</v>
      </c>
      <c r="G51" s="179">
        <f>INDEX('Actual NPC (Total System)'!E:E,MATCH($C51,'Actual NPC (Total System)'!$C:$C,0),1)*$E51</f>
        <v>61487.187017852266</v>
      </c>
      <c r="H51" s="179">
        <f>INDEX('Actual NPC (Total System)'!F:F,MATCH($C51,'Actual NPC (Total System)'!$C:$C,0),1)*$E51</f>
        <v>105868.34019760613</v>
      </c>
      <c r="I51" s="179">
        <f>INDEX('Actual NPC (Total System)'!G:G,MATCH($C51,'Actual NPC (Total System)'!$C:$C,0),1)*$E51</f>
        <v>56153.037943131472</v>
      </c>
      <c r="J51" s="179">
        <f>INDEX('Actual NPC (Total System)'!H:H,MATCH($C51,'Actual NPC (Total System)'!$C:$C,0),1)*$E51</f>
        <v>61318.292532766034</v>
      </c>
      <c r="K51" s="179">
        <f>INDEX('Actual NPC (Total System)'!I:I,MATCH($C51,'Actual NPC (Total System)'!$C:$C,0),1)*$E51</f>
        <v>61585.130058271679</v>
      </c>
      <c r="L51" s="179">
        <f>INDEX('Actual NPC (Total System)'!J:J,MATCH($C51,'Actual NPC (Total System)'!$C:$C,0),1)*$E51</f>
        <v>65765.954998379239</v>
      </c>
      <c r="M51" s="179">
        <f>INDEX('Actual NPC (Total System)'!K:K,MATCH($C51,'Actual NPC (Total System)'!$C:$C,0),1)*$E51</f>
        <v>39388.878411032412</v>
      </c>
      <c r="N51" s="179">
        <f>INDEX('Actual NPC (Total System)'!L:L,MATCH($C51,'Actual NPC (Total System)'!$C:$C,0),1)*$E51</f>
        <v>54311.179196738041</v>
      </c>
      <c r="O51" s="179">
        <f>INDEX('Actual NPC (Total System)'!M:M,MATCH($C51,'Actual NPC (Total System)'!$C:$C,0),1)*$E51</f>
        <v>51100.709699764899</v>
      </c>
      <c r="P51" s="179">
        <f>INDEX('Actual NPC (Total System)'!N:N,MATCH($C51,'Actual NPC (Total System)'!$C:$C,0),1)*$E51</f>
        <v>76760.565338617802</v>
      </c>
      <c r="Q51" s="179">
        <f>INDEX('Actual NPC (Total System)'!O:O,MATCH($C51,'Actual NPC (Total System)'!$C:$C,0),1)*$E51</f>
        <v>79421.138692522916</v>
      </c>
      <c r="R51" s="179">
        <f>INDEX('Actual NPC (Total System)'!P:P,MATCH($C51,'Actual NPC (Total System)'!$C:$C,0),1)*$E51</f>
        <v>126247.661984416</v>
      </c>
      <c r="S51" s="59"/>
    </row>
    <row r="52" spans="1:19" s="10" customFormat="1" ht="12.75">
      <c r="C52" s="91"/>
      <c r="D52" s="236"/>
      <c r="E52" s="47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59"/>
    </row>
    <row r="53" spans="1:19" s="10" customFormat="1" ht="12.75">
      <c r="A53" s="24"/>
      <c r="B53" s="27" t="s">
        <v>97</v>
      </c>
      <c r="C53" s="91"/>
      <c r="D53" s="170"/>
      <c r="E53" s="47"/>
      <c r="F53" s="181">
        <f>SUM(G53:R53)</f>
        <v>12645462.202597445</v>
      </c>
      <c r="G53" s="180">
        <f t="shared" ref="G53:R53" si="11">SUM(G25:G52)</f>
        <v>1164929.2285983104</v>
      </c>
      <c r="H53" s="180">
        <f t="shared" si="11"/>
        <v>1092826.1178347631</v>
      </c>
      <c r="I53" s="180">
        <f t="shared" si="11"/>
        <v>967031.71678428736</v>
      </c>
      <c r="J53" s="180">
        <f t="shared" si="11"/>
        <v>1054326.2178546742</v>
      </c>
      <c r="K53" s="180">
        <f t="shared" si="11"/>
        <v>1012841.9280053281</v>
      </c>
      <c r="L53" s="180">
        <f t="shared" si="11"/>
        <v>931234.33650633693</v>
      </c>
      <c r="M53" s="180">
        <f t="shared" si="11"/>
        <v>825028.44628232124</v>
      </c>
      <c r="N53" s="180">
        <f t="shared" si="11"/>
        <v>922791.76384961186</v>
      </c>
      <c r="O53" s="180">
        <f t="shared" si="11"/>
        <v>914360.67765561794</v>
      </c>
      <c r="P53" s="180">
        <f t="shared" si="11"/>
        <v>1069490.8910170393</v>
      </c>
      <c r="Q53" s="180">
        <f t="shared" si="11"/>
        <v>1266790.6176162786</v>
      </c>
      <c r="R53" s="180">
        <f t="shared" si="11"/>
        <v>1423810.2605928734</v>
      </c>
      <c r="S53" s="59"/>
    </row>
    <row r="54" spans="1:19" s="10" customFormat="1" ht="12.75">
      <c r="C54" s="91"/>
      <c r="D54" s="250"/>
      <c r="E54" s="47"/>
      <c r="F54" s="16"/>
      <c r="G54" s="21"/>
      <c r="H54" s="21"/>
      <c r="I54" s="21"/>
      <c r="J54" s="21"/>
      <c r="K54" s="158"/>
      <c r="L54" s="158"/>
      <c r="M54" s="158"/>
      <c r="N54" s="158"/>
      <c r="O54" s="158"/>
      <c r="P54" s="158"/>
      <c r="Q54" s="158"/>
      <c r="R54" s="158"/>
      <c r="S54" s="59"/>
    </row>
    <row r="55" spans="1:19" s="10" customFormat="1" ht="12.75">
      <c r="A55" s="24"/>
      <c r="B55" s="93" t="s">
        <v>12</v>
      </c>
      <c r="C55" s="91"/>
      <c r="D55" s="170"/>
      <c r="E55" s="47"/>
      <c r="F55" s="21"/>
      <c r="G55" s="21"/>
      <c r="H55" s="21"/>
      <c r="I55" s="21"/>
      <c r="J55" s="21"/>
      <c r="K55" s="158"/>
      <c r="L55" s="158"/>
      <c r="M55" s="158"/>
      <c r="N55" s="158"/>
      <c r="O55" s="158"/>
      <c r="P55" s="158"/>
      <c r="Q55" s="158"/>
      <c r="R55" s="158"/>
      <c r="S55" s="59"/>
    </row>
    <row r="56" spans="1:19" s="10" customFormat="1" ht="12.75">
      <c r="B56" s="16"/>
      <c r="C56" s="91" t="s">
        <v>13</v>
      </c>
      <c r="D56" s="327" t="s">
        <v>178</v>
      </c>
      <c r="E56" s="326">
        <f>VLOOKUP(D56,'Actual Factors'!$A$4:$B$9,2,FALSE)</f>
        <v>0</v>
      </c>
      <c r="F56" s="180">
        <f>SUM(G56:R56)</f>
        <v>0</v>
      </c>
      <c r="G56" s="181">
        <f>INDEX('Actual NPC (Total System)'!E:E,MATCH($C56,'Actual NPC (Total System)'!$C:$C,0),1)*$E56</f>
        <v>0</v>
      </c>
      <c r="H56" s="181">
        <f>INDEX('Actual NPC (Total System)'!F:F,MATCH($C56,'Actual NPC (Total System)'!$C:$C,0),1)*$E56</f>
        <v>0</v>
      </c>
      <c r="I56" s="181">
        <f>INDEX('Actual NPC (Total System)'!G:G,MATCH($C56,'Actual NPC (Total System)'!$C:$C,0),1)*$E56</f>
        <v>0</v>
      </c>
      <c r="J56" s="181">
        <f>INDEX('Actual NPC (Total System)'!H:H,MATCH($C56,'Actual NPC (Total System)'!$C:$C,0),1)*$E56</f>
        <v>0</v>
      </c>
      <c r="K56" s="181">
        <f>INDEX('Actual NPC (Total System)'!I:I,MATCH($C56,'Actual NPC (Total System)'!$C:$C,0),1)*$E56</f>
        <v>0</v>
      </c>
      <c r="L56" s="181">
        <f>INDEX('Actual NPC (Total System)'!J:J,MATCH($C56,'Actual NPC (Total System)'!$C:$C,0),1)*$E56</f>
        <v>0</v>
      </c>
      <c r="M56" s="181">
        <f>INDEX('Actual NPC (Total System)'!K:K,MATCH($C56,'Actual NPC (Total System)'!$C:$C,0),1)*$E56</f>
        <v>0</v>
      </c>
      <c r="N56" s="181">
        <f>INDEX('Actual NPC (Total System)'!L:L,MATCH($C56,'Actual NPC (Total System)'!$C:$C,0),1)*$E56</f>
        <v>0</v>
      </c>
      <c r="O56" s="181">
        <f>INDEX('Actual NPC (Total System)'!M:M,MATCH($C56,'Actual NPC (Total System)'!$C:$C,0),1)*$E56</f>
        <v>0</v>
      </c>
      <c r="P56" s="181">
        <f>INDEX('Actual NPC (Total System)'!N:N,MATCH($C56,'Actual NPC (Total System)'!$C:$C,0),1)*$E56</f>
        <v>0</v>
      </c>
      <c r="Q56" s="181">
        <f>INDEX('Actual NPC (Total System)'!O:O,MATCH($C56,'Actual NPC (Total System)'!$C:$C,0),1)*$E56</f>
        <v>0</v>
      </c>
      <c r="R56" s="181">
        <f>INDEX('Actual NPC (Total System)'!P:P,MATCH($C56,'Actual NPC (Total System)'!$C:$C,0),1)*$E56</f>
        <v>0</v>
      </c>
      <c r="S56" s="59"/>
    </row>
    <row r="57" spans="1:19" s="10" customFormat="1" ht="12.75">
      <c r="B57" s="15"/>
      <c r="C57" s="251" t="s">
        <v>14</v>
      </c>
      <c r="D57" s="327" t="s">
        <v>178</v>
      </c>
      <c r="E57" s="326">
        <f>VLOOKUP(D57,'Actual Factors'!$A$4:$B$9,2,FALSE)</f>
        <v>0</v>
      </c>
      <c r="F57" s="178">
        <f>SUM(G57:R57)</f>
        <v>0</v>
      </c>
      <c r="G57" s="179">
        <f>INDEX('Actual NPC (Total System)'!E:E,MATCH($C57,'Actual NPC (Total System)'!$C:$C,0),1)*$E57</f>
        <v>0</v>
      </c>
      <c r="H57" s="179">
        <f>INDEX('Actual NPC (Total System)'!F:F,MATCH($C57,'Actual NPC (Total System)'!$C:$C,0),1)*$E57</f>
        <v>0</v>
      </c>
      <c r="I57" s="179">
        <f>INDEX('Actual NPC (Total System)'!G:G,MATCH($C57,'Actual NPC (Total System)'!$C:$C,0),1)*$E57</f>
        <v>0</v>
      </c>
      <c r="J57" s="179">
        <f>INDEX('Actual NPC (Total System)'!H:H,MATCH($C57,'Actual NPC (Total System)'!$C:$C,0),1)*$E57</f>
        <v>0</v>
      </c>
      <c r="K57" s="179">
        <f>INDEX('Actual NPC (Total System)'!I:I,MATCH($C57,'Actual NPC (Total System)'!$C:$C,0),1)*$E57</f>
        <v>0</v>
      </c>
      <c r="L57" s="179">
        <f>INDEX('Actual NPC (Total System)'!J:J,MATCH($C57,'Actual NPC (Total System)'!$C:$C,0),1)*$E57</f>
        <v>0</v>
      </c>
      <c r="M57" s="179">
        <f>INDEX('Actual NPC (Total System)'!K:K,MATCH($C57,'Actual NPC (Total System)'!$C:$C,0),1)*$E57</f>
        <v>0</v>
      </c>
      <c r="N57" s="179">
        <f>INDEX('Actual NPC (Total System)'!L:L,MATCH($C57,'Actual NPC (Total System)'!$C:$C,0),1)*$E57</f>
        <v>0</v>
      </c>
      <c r="O57" s="179">
        <f>INDEX('Actual NPC (Total System)'!M:M,MATCH($C57,'Actual NPC (Total System)'!$C:$C,0),1)*$E57</f>
        <v>0</v>
      </c>
      <c r="P57" s="179">
        <f>INDEX('Actual NPC (Total System)'!N:N,MATCH($C57,'Actual NPC (Total System)'!$C:$C,0),1)*$E57</f>
        <v>0</v>
      </c>
      <c r="Q57" s="179">
        <f>INDEX('Actual NPC (Total System)'!O:O,MATCH($C57,'Actual NPC (Total System)'!$C:$C,0),1)*$E57</f>
        <v>0</v>
      </c>
      <c r="R57" s="179">
        <f>INDEX('Actual NPC (Total System)'!P:P,MATCH($C57,'Actual NPC (Total System)'!$C:$C,0),1)*$E57</f>
        <v>0</v>
      </c>
      <c r="S57" s="59"/>
    </row>
    <row r="58" spans="1:19" s="10" customFormat="1" ht="12.75">
      <c r="B58" s="15"/>
      <c r="C58" s="251" t="s">
        <v>15</v>
      </c>
      <c r="D58" s="327" t="s">
        <v>178</v>
      </c>
      <c r="E58" s="326">
        <f>VLOOKUP(D58,'Actual Factors'!$A$4:$B$9,2,FALSE)</f>
        <v>0</v>
      </c>
      <c r="F58" s="178">
        <f>SUM(G58:R58)</f>
        <v>0</v>
      </c>
      <c r="G58" s="179">
        <f>INDEX('Actual NPC (Total System)'!E:E,MATCH($C58,'Actual NPC (Total System)'!$C:$C,0),1)*$E58</f>
        <v>0</v>
      </c>
      <c r="H58" s="179">
        <f>INDEX('Actual NPC (Total System)'!F:F,MATCH($C58,'Actual NPC (Total System)'!$C:$C,0),1)*$E58</f>
        <v>0</v>
      </c>
      <c r="I58" s="179">
        <f>INDEX('Actual NPC (Total System)'!G:G,MATCH($C58,'Actual NPC (Total System)'!$C:$C,0),1)*$E58</f>
        <v>0</v>
      </c>
      <c r="J58" s="179">
        <f>INDEX('Actual NPC (Total System)'!H:H,MATCH($C58,'Actual NPC (Total System)'!$C:$C,0),1)*$E58</f>
        <v>0</v>
      </c>
      <c r="K58" s="179">
        <f>INDEX('Actual NPC (Total System)'!I:I,MATCH($C58,'Actual NPC (Total System)'!$C:$C,0),1)*$E58</f>
        <v>0</v>
      </c>
      <c r="L58" s="179">
        <f>INDEX('Actual NPC (Total System)'!J:J,MATCH($C58,'Actual NPC (Total System)'!$C:$C,0),1)*$E58</f>
        <v>0</v>
      </c>
      <c r="M58" s="179">
        <f>INDEX('Actual NPC (Total System)'!K:K,MATCH($C58,'Actual NPC (Total System)'!$C:$C,0),1)*$E58</f>
        <v>0</v>
      </c>
      <c r="N58" s="179">
        <f>INDEX('Actual NPC (Total System)'!L:L,MATCH($C58,'Actual NPC (Total System)'!$C:$C,0),1)*$E58</f>
        <v>0</v>
      </c>
      <c r="O58" s="179">
        <f>INDEX('Actual NPC (Total System)'!M:M,MATCH($C58,'Actual NPC (Total System)'!$C:$C,0),1)*$E58</f>
        <v>0</v>
      </c>
      <c r="P58" s="179">
        <f>INDEX('Actual NPC (Total System)'!N:N,MATCH($C58,'Actual NPC (Total System)'!$C:$C,0),1)*$E58</f>
        <v>0</v>
      </c>
      <c r="Q58" s="179">
        <f>INDEX('Actual NPC (Total System)'!O:O,MATCH($C58,'Actual NPC (Total System)'!$C:$C,0),1)*$E58</f>
        <v>0</v>
      </c>
      <c r="R58" s="179">
        <f>INDEX('Actual NPC (Total System)'!P:P,MATCH($C58,'Actual NPC (Total System)'!$C:$C,0),1)*$E58</f>
        <v>0</v>
      </c>
      <c r="S58" s="59"/>
    </row>
    <row r="59" spans="1:19" s="10" customFormat="1" ht="12.75">
      <c r="B59" s="15"/>
      <c r="C59" s="251" t="s">
        <v>16</v>
      </c>
      <c r="D59" s="327" t="s">
        <v>178</v>
      </c>
      <c r="E59" s="326">
        <f>VLOOKUP(D59,'Actual Factors'!$A$4:$B$9,2,FALSE)</f>
        <v>0</v>
      </c>
      <c r="F59" s="178">
        <f>SUM(G59:R59)</f>
        <v>0</v>
      </c>
      <c r="G59" s="179">
        <f>INDEX('Actual NPC (Total System)'!E:E,MATCH($C59,'Actual NPC (Total System)'!$C:$C,0),1)*$E59</f>
        <v>0</v>
      </c>
      <c r="H59" s="179">
        <f>INDEX('Actual NPC (Total System)'!F:F,MATCH($C59,'Actual NPC (Total System)'!$C:$C,0),1)*$E59</f>
        <v>0</v>
      </c>
      <c r="I59" s="179">
        <f>INDEX('Actual NPC (Total System)'!G:G,MATCH($C59,'Actual NPC (Total System)'!$C:$C,0),1)*$E59</f>
        <v>0</v>
      </c>
      <c r="J59" s="179">
        <f>INDEX('Actual NPC (Total System)'!H:H,MATCH($C59,'Actual NPC (Total System)'!$C:$C,0),1)*$E59</f>
        <v>0</v>
      </c>
      <c r="K59" s="179">
        <f>INDEX('Actual NPC (Total System)'!I:I,MATCH($C59,'Actual NPC (Total System)'!$C:$C,0),1)*$E59</f>
        <v>0</v>
      </c>
      <c r="L59" s="179">
        <f>INDEX('Actual NPC (Total System)'!J:J,MATCH($C59,'Actual NPC (Total System)'!$C:$C,0),1)*$E59</f>
        <v>0</v>
      </c>
      <c r="M59" s="179">
        <f>INDEX('Actual NPC (Total System)'!K:K,MATCH($C59,'Actual NPC (Total System)'!$C:$C,0),1)*$E59</f>
        <v>0</v>
      </c>
      <c r="N59" s="179">
        <f>INDEX('Actual NPC (Total System)'!L:L,MATCH($C59,'Actual NPC (Total System)'!$C:$C,0),1)*$E59</f>
        <v>0</v>
      </c>
      <c r="O59" s="179">
        <f>INDEX('Actual NPC (Total System)'!M:M,MATCH($C59,'Actual NPC (Total System)'!$C:$C,0),1)*$E59</f>
        <v>0</v>
      </c>
      <c r="P59" s="179">
        <f>INDEX('Actual NPC (Total System)'!N:N,MATCH($C59,'Actual NPC (Total System)'!$C:$C,0),1)*$E59</f>
        <v>0</v>
      </c>
      <c r="Q59" s="179">
        <f>INDEX('Actual NPC (Total System)'!O:O,MATCH($C59,'Actual NPC (Total System)'!$C:$C,0),1)*$E59</f>
        <v>0</v>
      </c>
      <c r="R59" s="179">
        <f>INDEX('Actual NPC (Total System)'!P:P,MATCH($C59,'Actual NPC (Total System)'!$C:$C,0),1)*$E59</f>
        <v>0</v>
      </c>
      <c r="S59" s="59"/>
    </row>
    <row r="60" spans="1:19" s="10" customFormat="1" ht="12.75">
      <c r="C60" s="251" t="s">
        <v>17</v>
      </c>
      <c r="D60" s="327" t="s">
        <v>209</v>
      </c>
      <c r="E60" s="325">
        <f>VLOOKUP(D60,'Actual Factors'!$A$4:$B$9,2,FALSE)</f>
        <v>1</v>
      </c>
      <c r="F60" s="178">
        <f>SUM(G60:R60)</f>
        <v>370976.57999999996</v>
      </c>
      <c r="G60" s="179">
        <f>INDEX('Actual NPC (Total System)'!E:E,MATCH($C60,'Actual NPC (Total System)'!$C:$C,0),1)*$E60</f>
        <v>0</v>
      </c>
      <c r="H60" s="179">
        <f>INDEX('Actual NPC (Total System)'!F:F,MATCH($C60,'Actual NPC (Total System)'!$C:$C,0),1)*$E60</f>
        <v>0</v>
      </c>
      <c r="I60" s="179">
        <f>INDEX('Actual NPC (Total System)'!G:G,MATCH($C60,'Actual NPC (Total System)'!$C:$C,0),1)*$E60</f>
        <v>0</v>
      </c>
      <c r="J60" s="179">
        <f>INDEX('Actual NPC (Total System)'!H:H,MATCH($C60,'Actual NPC (Total System)'!$C:$C,0),1)*$E60</f>
        <v>19951.87</v>
      </c>
      <c r="K60" s="179">
        <f>INDEX('Actual NPC (Total System)'!I:I,MATCH($C60,'Actual NPC (Total System)'!$C:$C,0),1)*$E60</f>
        <v>44510.880000000005</v>
      </c>
      <c r="L60" s="179">
        <f>INDEX('Actual NPC (Total System)'!J:J,MATCH($C60,'Actual NPC (Total System)'!$C:$C,0),1)*$E60</f>
        <v>79780.3</v>
      </c>
      <c r="M60" s="179">
        <f>INDEX('Actual NPC (Total System)'!K:K,MATCH($C60,'Actual NPC (Total System)'!$C:$C,0),1)*$E60</f>
        <v>112397.86</v>
      </c>
      <c r="N60" s="179">
        <f>INDEX('Actual NPC (Total System)'!L:L,MATCH($C60,'Actual NPC (Total System)'!$C:$C,0),1)*$E60</f>
        <v>95899.7</v>
      </c>
      <c r="O60" s="179">
        <f>INDEX('Actual NPC (Total System)'!M:M,MATCH($C60,'Actual NPC (Total System)'!$C:$C,0),1)*$E60</f>
        <v>18435.97</v>
      </c>
      <c r="P60" s="179">
        <f>INDEX('Actual NPC (Total System)'!N:N,MATCH($C60,'Actual NPC (Total System)'!$C:$C,0),1)*$E60</f>
        <v>0</v>
      </c>
      <c r="Q60" s="179">
        <f>INDEX('Actual NPC (Total System)'!O:O,MATCH($C60,'Actual NPC (Total System)'!$C:$C,0),1)*$E60</f>
        <v>0</v>
      </c>
      <c r="R60" s="179">
        <f>INDEX('Actual NPC (Total System)'!P:P,MATCH($C60,'Actual NPC (Total System)'!$C:$C,0),1)*$E60</f>
        <v>0</v>
      </c>
      <c r="S60" s="59"/>
    </row>
    <row r="61" spans="1:19" s="10" customFormat="1" ht="12.75">
      <c r="C61" s="251" t="s">
        <v>18</v>
      </c>
      <c r="D61" s="327" t="s">
        <v>178</v>
      </c>
      <c r="E61" s="326">
        <f>VLOOKUP(D61,'Actual Factors'!$A$4:$B$9,2,FALSE)</f>
        <v>0</v>
      </c>
      <c r="F61" s="178">
        <f t="shared" ref="F61:F65" si="12">SUM(G61:R61)</f>
        <v>0</v>
      </c>
      <c r="G61" s="179">
        <f>INDEX('Actual NPC (Total System)'!E:E,MATCH($C61,'Actual NPC (Total System)'!$C:$C,0),1)*$E61</f>
        <v>0</v>
      </c>
      <c r="H61" s="179">
        <f>INDEX('Actual NPC (Total System)'!F:F,MATCH($C61,'Actual NPC (Total System)'!$C:$C,0),1)*$E61</f>
        <v>0</v>
      </c>
      <c r="I61" s="179">
        <f>INDEX('Actual NPC (Total System)'!G:G,MATCH($C61,'Actual NPC (Total System)'!$C:$C,0),1)*$E61</f>
        <v>0</v>
      </c>
      <c r="J61" s="179">
        <f>INDEX('Actual NPC (Total System)'!H:H,MATCH($C61,'Actual NPC (Total System)'!$C:$C,0),1)*$E61</f>
        <v>0</v>
      </c>
      <c r="K61" s="179">
        <f>INDEX('Actual NPC (Total System)'!I:I,MATCH($C61,'Actual NPC (Total System)'!$C:$C,0),1)*$E61</f>
        <v>0</v>
      </c>
      <c r="L61" s="179">
        <f>INDEX('Actual NPC (Total System)'!J:J,MATCH($C61,'Actual NPC (Total System)'!$C:$C,0),1)*$E61</f>
        <v>0</v>
      </c>
      <c r="M61" s="179">
        <f>INDEX('Actual NPC (Total System)'!K:K,MATCH($C61,'Actual NPC (Total System)'!$C:$C,0),1)*$E61</f>
        <v>0</v>
      </c>
      <c r="N61" s="179">
        <f>INDEX('Actual NPC (Total System)'!L:L,MATCH($C61,'Actual NPC (Total System)'!$C:$C,0),1)*$E61</f>
        <v>0</v>
      </c>
      <c r="O61" s="179">
        <f>INDEX('Actual NPC (Total System)'!M:M,MATCH($C61,'Actual NPC (Total System)'!$C:$C,0),1)*$E61</f>
        <v>0</v>
      </c>
      <c r="P61" s="179">
        <f>INDEX('Actual NPC (Total System)'!N:N,MATCH($C61,'Actual NPC (Total System)'!$C:$C,0),1)*$E61</f>
        <v>0</v>
      </c>
      <c r="Q61" s="179">
        <f>INDEX('Actual NPC (Total System)'!O:O,MATCH($C61,'Actual NPC (Total System)'!$C:$C,0),1)*$E61</f>
        <v>0</v>
      </c>
      <c r="R61" s="179">
        <f>INDEX('Actual NPC (Total System)'!P:P,MATCH($C61,'Actual NPC (Total System)'!$C:$C,0),1)*$E61</f>
        <v>0</v>
      </c>
      <c r="S61" s="59"/>
    </row>
    <row r="62" spans="1:19" s="10" customFormat="1" ht="12.75">
      <c r="C62" s="251" t="s">
        <v>98</v>
      </c>
      <c r="D62" s="327" t="s">
        <v>178</v>
      </c>
      <c r="E62" s="326">
        <f>VLOOKUP(D62,'Actual Factors'!$A$4:$B$9,2,FALSE)</f>
        <v>0</v>
      </c>
      <c r="F62" s="178">
        <f t="shared" si="12"/>
        <v>0</v>
      </c>
      <c r="G62" s="179">
        <f>INDEX('Actual NPC (Total System)'!E:E,MATCH($C62,'Actual NPC (Total System)'!$C:$C,0),1)*$E62</f>
        <v>0</v>
      </c>
      <c r="H62" s="179">
        <f>INDEX('Actual NPC (Total System)'!F:F,MATCH($C62,'Actual NPC (Total System)'!$C:$C,0),1)*$E62</f>
        <v>0</v>
      </c>
      <c r="I62" s="179">
        <f>INDEX('Actual NPC (Total System)'!G:G,MATCH($C62,'Actual NPC (Total System)'!$C:$C,0),1)*$E62</f>
        <v>0</v>
      </c>
      <c r="J62" s="179">
        <f>INDEX('Actual NPC (Total System)'!H:H,MATCH($C62,'Actual NPC (Total System)'!$C:$C,0),1)*$E62</f>
        <v>0</v>
      </c>
      <c r="K62" s="179">
        <f>INDEX('Actual NPC (Total System)'!I:I,MATCH($C62,'Actual NPC (Total System)'!$C:$C,0),1)*$E62</f>
        <v>0</v>
      </c>
      <c r="L62" s="179">
        <f>INDEX('Actual NPC (Total System)'!J:J,MATCH($C62,'Actual NPC (Total System)'!$C:$C,0),1)*$E62</f>
        <v>0</v>
      </c>
      <c r="M62" s="179">
        <f>INDEX('Actual NPC (Total System)'!K:K,MATCH($C62,'Actual NPC (Total System)'!$C:$C,0),1)*$E62</f>
        <v>0</v>
      </c>
      <c r="N62" s="179">
        <f>INDEX('Actual NPC (Total System)'!L:L,MATCH($C62,'Actual NPC (Total System)'!$C:$C,0),1)*$E62</f>
        <v>0</v>
      </c>
      <c r="O62" s="179">
        <f>INDEX('Actual NPC (Total System)'!M:M,MATCH($C62,'Actual NPC (Total System)'!$C:$C,0),1)*$E62</f>
        <v>0</v>
      </c>
      <c r="P62" s="179">
        <f>INDEX('Actual NPC (Total System)'!N:N,MATCH($C62,'Actual NPC (Total System)'!$C:$C,0),1)*$E62</f>
        <v>0</v>
      </c>
      <c r="Q62" s="179">
        <f>INDEX('Actual NPC (Total System)'!O:O,MATCH($C62,'Actual NPC (Total System)'!$C:$C,0),1)*$E62</f>
        <v>0</v>
      </c>
      <c r="R62" s="179">
        <f>INDEX('Actual NPC (Total System)'!P:P,MATCH($C62,'Actual NPC (Total System)'!$C:$C,0),1)*$E62</f>
        <v>0</v>
      </c>
      <c r="S62" s="59"/>
    </row>
    <row r="63" spans="1:19" s="10" customFormat="1" ht="12" customHeight="1">
      <c r="A63" s="153"/>
      <c r="B63" s="153"/>
      <c r="C63" s="251" t="s">
        <v>140</v>
      </c>
      <c r="D63" s="327" t="s">
        <v>178</v>
      </c>
      <c r="E63" s="326">
        <f>VLOOKUP(D63,'Actual Factors'!$A$4:$B$9,2,FALSE)</f>
        <v>0</v>
      </c>
      <c r="F63" s="178">
        <f t="shared" si="12"/>
        <v>0</v>
      </c>
      <c r="G63" s="179">
        <f>INDEX('Actual NPC (Total System)'!E:E,MATCH($C63,'Actual NPC (Total System)'!$C:$C,0),1)*$E63</f>
        <v>0</v>
      </c>
      <c r="H63" s="179">
        <f>INDEX('Actual NPC (Total System)'!F:F,MATCH($C63,'Actual NPC (Total System)'!$C:$C,0),1)*$E63</f>
        <v>0</v>
      </c>
      <c r="I63" s="179">
        <f>INDEX('Actual NPC (Total System)'!G:G,MATCH($C63,'Actual NPC (Total System)'!$C:$C,0),1)*$E63</f>
        <v>0</v>
      </c>
      <c r="J63" s="179">
        <f>INDEX('Actual NPC (Total System)'!H:H,MATCH($C63,'Actual NPC (Total System)'!$C:$C,0),1)*$E63</f>
        <v>0</v>
      </c>
      <c r="K63" s="179">
        <f>INDEX('Actual NPC (Total System)'!I:I,MATCH($C63,'Actual NPC (Total System)'!$C:$C,0),1)*$E63</f>
        <v>0</v>
      </c>
      <c r="L63" s="179">
        <f>INDEX('Actual NPC (Total System)'!J:J,MATCH($C63,'Actual NPC (Total System)'!$C:$C,0),1)*$E63</f>
        <v>0</v>
      </c>
      <c r="M63" s="179">
        <f>INDEX('Actual NPC (Total System)'!K:K,MATCH($C63,'Actual NPC (Total System)'!$C:$C,0),1)*$E63</f>
        <v>0</v>
      </c>
      <c r="N63" s="179">
        <f>INDEX('Actual NPC (Total System)'!L:L,MATCH($C63,'Actual NPC (Total System)'!$C:$C,0),1)*$E63</f>
        <v>0</v>
      </c>
      <c r="O63" s="179">
        <f>INDEX('Actual NPC (Total System)'!M:M,MATCH($C63,'Actual NPC (Total System)'!$C:$C,0),1)*$E63</f>
        <v>0</v>
      </c>
      <c r="P63" s="179">
        <f>INDEX('Actual NPC (Total System)'!N:N,MATCH($C63,'Actual NPC (Total System)'!$C:$C,0),1)*$E63</f>
        <v>0</v>
      </c>
      <c r="Q63" s="179">
        <f>INDEX('Actual NPC (Total System)'!O:O,MATCH($C63,'Actual NPC (Total System)'!$C:$C,0),1)*$E63</f>
        <v>0</v>
      </c>
      <c r="R63" s="179">
        <f>INDEX('Actual NPC (Total System)'!P:P,MATCH($C63,'Actual NPC (Total System)'!$C:$C,0),1)*$E63</f>
        <v>0</v>
      </c>
      <c r="S63" s="59"/>
    </row>
    <row r="64" spans="1:19" s="10" customFormat="1" ht="13.5" customHeight="1">
      <c r="C64" s="251" t="s">
        <v>99</v>
      </c>
      <c r="D64" s="327" t="s">
        <v>178</v>
      </c>
      <c r="E64" s="326">
        <f>VLOOKUP(D64,'Actual Factors'!$A$4:$B$9,2,FALSE)</f>
        <v>0</v>
      </c>
      <c r="F64" s="178">
        <f t="shared" si="12"/>
        <v>0</v>
      </c>
      <c r="G64" s="179">
        <f>INDEX('Actual NPC (Total System)'!E:E,MATCH($C64,'Actual NPC (Total System)'!$C:$C,0),1)*$E64</f>
        <v>0</v>
      </c>
      <c r="H64" s="179">
        <f>INDEX('Actual NPC (Total System)'!F:F,MATCH($C64,'Actual NPC (Total System)'!$C:$C,0),1)*$E64</f>
        <v>0</v>
      </c>
      <c r="I64" s="179">
        <f>INDEX('Actual NPC (Total System)'!G:G,MATCH($C64,'Actual NPC (Total System)'!$C:$C,0),1)*$E64</f>
        <v>0</v>
      </c>
      <c r="J64" s="179">
        <f>INDEX('Actual NPC (Total System)'!H:H,MATCH($C64,'Actual NPC (Total System)'!$C:$C,0),1)*$E64</f>
        <v>0</v>
      </c>
      <c r="K64" s="179">
        <f>INDEX('Actual NPC (Total System)'!I:I,MATCH($C64,'Actual NPC (Total System)'!$C:$C,0),1)*$E64</f>
        <v>0</v>
      </c>
      <c r="L64" s="179">
        <f>INDEX('Actual NPC (Total System)'!J:J,MATCH($C64,'Actual NPC (Total System)'!$C:$C,0),1)*$E64</f>
        <v>0</v>
      </c>
      <c r="M64" s="179">
        <f>INDEX('Actual NPC (Total System)'!K:K,MATCH($C64,'Actual NPC (Total System)'!$C:$C,0),1)*$E64</f>
        <v>0</v>
      </c>
      <c r="N64" s="179">
        <f>INDEX('Actual NPC (Total System)'!L:L,MATCH($C64,'Actual NPC (Total System)'!$C:$C,0),1)*$E64</f>
        <v>0</v>
      </c>
      <c r="O64" s="179">
        <f>INDEX('Actual NPC (Total System)'!M:M,MATCH($C64,'Actual NPC (Total System)'!$C:$C,0),1)*$E64</f>
        <v>0</v>
      </c>
      <c r="P64" s="179">
        <f>INDEX('Actual NPC (Total System)'!N:N,MATCH($C64,'Actual NPC (Total System)'!$C:$C,0),1)*$E64</f>
        <v>0</v>
      </c>
      <c r="Q64" s="179">
        <f>INDEX('Actual NPC (Total System)'!O:O,MATCH($C64,'Actual NPC (Total System)'!$C:$C,0),1)*$E64</f>
        <v>0</v>
      </c>
      <c r="R64" s="179">
        <f>INDEX('Actual NPC (Total System)'!P:P,MATCH($C64,'Actual NPC (Total System)'!$C:$C,0),1)*$E64</f>
        <v>0</v>
      </c>
      <c r="S64" s="59"/>
    </row>
    <row r="65" spans="1:19" s="153" customFormat="1" ht="13.5" customHeight="1">
      <c r="A65" s="10"/>
      <c r="B65" s="10"/>
      <c r="C65" s="251" t="s">
        <v>129</v>
      </c>
      <c r="D65" s="327" t="s">
        <v>178</v>
      </c>
      <c r="E65" s="326">
        <f>VLOOKUP(D65,'Actual Factors'!$A$4:$B$9,2,FALSE)</f>
        <v>0</v>
      </c>
      <c r="F65" s="178">
        <f t="shared" si="12"/>
        <v>0</v>
      </c>
      <c r="G65" s="179">
        <f>INDEX('Actual NPC (Total System)'!E:E,MATCH($C65,'Actual NPC (Total System)'!$C:$C,0),1)*$E65</f>
        <v>0</v>
      </c>
      <c r="H65" s="179">
        <f>INDEX('Actual NPC (Total System)'!F:F,MATCH($C65,'Actual NPC (Total System)'!$C:$C,0),1)*$E65</f>
        <v>0</v>
      </c>
      <c r="I65" s="179">
        <f>INDEX('Actual NPC (Total System)'!G:G,MATCH($C65,'Actual NPC (Total System)'!$C:$C,0),1)*$E65</f>
        <v>0</v>
      </c>
      <c r="J65" s="179">
        <f>INDEX('Actual NPC (Total System)'!H:H,MATCH($C65,'Actual NPC (Total System)'!$C:$C,0),1)*$E65</f>
        <v>0</v>
      </c>
      <c r="K65" s="179">
        <f>INDEX('Actual NPC (Total System)'!I:I,MATCH($C65,'Actual NPC (Total System)'!$C:$C,0),1)*$E65</f>
        <v>0</v>
      </c>
      <c r="L65" s="179">
        <f>INDEX('Actual NPC (Total System)'!J:J,MATCH($C65,'Actual NPC (Total System)'!$C:$C,0),1)*$E65</f>
        <v>0</v>
      </c>
      <c r="M65" s="179">
        <f>INDEX('Actual NPC (Total System)'!K:K,MATCH($C65,'Actual NPC (Total System)'!$C:$C,0),1)*$E65</f>
        <v>0</v>
      </c>
      <c r="N65" s="179">
        <f>INDEX('Actual NPC (Total System)'!L:L,MATCH($C65,'Actual NPC (Total System)'!$C:$C,0),1)*$E65</f>
        <v>0</v>
      </c>
      <c r="O65" s="179">
        <f>INDEX('Actual NPC (Total System)'!M:M,MATCH($C65,'Actual NPC (Total System)'!$C:$C,0),1)*$E65</f>
        <v>0</v>
      </c>
      <c r="P65" s="179">
        <f>INDEX('Actual NPC (Total System)'!N:N,MATCH($C65,'Actual NPC (Total System)'!$C:$C,0),1)*$E65</f>
        <v>0</v>
      </c>
      <c r="Q65" s="179">
        <f>INDEX('Actual NPC (Total System)'!O:O,MATCH($C65,'Actual NPC (Total System)'!$C:$C,0),1)*$E65</f>
        <v>0</v>
      </c>
      <c r="R65" s="179">
        <f>INDEX('Actual NPC (Total System)'!P:P,MATCH($C65,'Actual NPC (Total System)'!$C:$C,0),1)*$E65</f>
        <v>0</v>
      </c>
      <c r="S65" s="59"/>
    </row>
    <row r="66" spans="1:19" s="10" customFormat="1" ht="12.75">
      <c r="A66" s="153"/>
      <c r="B66" s="153"/>
      <c r="C66" s="251" t="s">
        <v>130</v>
      </c>
      <c r="D66" s="327" t="s">
        <v>178</v>
      </c>
      <c r="E66" s="326">
        <f>VLOOKUP(D66,'Actual Factors'!$A$4:$B$9,2,FALSE)</f>
        <v>0</v>
      </c>
      <c r="F66" s="178">
        <f t="shared" ref="F66" si="13">SUM(G66:R66)</f>
        <v>0</v>
      </c>
      <c r="G66" s="179">
        <f>INDEX('Actual NPC (Total System)'!E:E,MATCH($C66,'Actual NPC (Total System)'!$C:$C,0),1)*$E66</f>
        <v>0</v>
      </c>
      <c r="H66" s="179">
        <f>INDEX('Actual NPC (Total System)'!F:F,MATCH($C66,'Actual NPC (Total System)'!$C:$C,0),1)*$E66</f>
        <v>0</v>
      </c>
      <c r="I66" s="179">
        <f>INDEX('Actual NPC (Total System)'!G:G,MATCH($C66,'Actual NPC (Total System)'!$C:$C,0),1)*$E66</f>
        <v>0</v>
      </c>
      <c r="J66" s="179">
        <f>INDEX('Actual NPC (Total System)'!H:H,MATCH($C66,'Actual NPC (Total System)'!$C:$C,0),1)*$E66</f>
        <v>0</v>
      </c>
      <c r="K66" s="179">
        <f>INDEX('Actual NPC (Total System)'!I:I,MATCH($C66,'Actual NPC (Total System)'!$C:$C,0),1)*$E66</f>
        <v>0</v>
      </c>
      <c r="L66" s="179">
        <f>INDEX('Actual NPC (Total System)'!J:J,MATCH($C66,'Actual NPC (Total System)'!$C:$C,0),1)*$E66</f>
        <v>0</v>
      </c>
      <c r="M66" s="179">
        <f>INDEX('Actual NPC (Total System)'!K:K,MATCH($C66,'Actual NPC (Total System)'!$C:$C,0),1)*$E66</f>
        <v>0</v>
      </c>
      <c r="N66" s="179">
        <f>INDEX('Actual NPC (Total System)'!L:L,MATCH($C66,'Actual NPC (Total System)'!$C:$C,0),1)*$E66</f>
        <v>0</v>
      </c>
      <c r="O66" s="179">
        <f>INDEX('Actual NPC (Total System)'!M:M,MATCH($C66,'Actual NPC (Total System)'!$C:$C,0),1)*$E66</f>
        <v>0</v>
      </c>
      <c r="P66" s="179">
        <f>INDEX('Actual NPC (Total System)'!N:N,MATCH($C66,'Actual NPC (Total System)'!$C:$C,0),1)*$E66</f>
        <v>0</v>
      </c>
      <c r="Q66" s="179">
        <f>INDEX('Actual NPC (Total System)'!O:O,MATCH($C66,'Actual NPC (Total System)'!$C:$C,0),1)*$E66</f>
        <v>0</v>
      </c>
      <c r="R66" s="179">
        <f>INDEX('Actual NPC (Total System)'!P:P,MATCH($C66,'Actual NPC (Total System)'!$C:$C,0),1)*$E66</f>
        <v>0</v>
      </c>
      <c r="S66" s="59"/>
    </row>
    <row r="67" spans="1:19" s="10" customFormat="1" ht="12.75">
      <c r="A67" s="153"/>
      <c r="B67" s="153"/>
      <c r="C67" s="251" t="s">
        <v>131</v>
      </c>
      <c r="D67" s="327" t="s">
        <v>178</v>
      </c>
      <c r="E67" s="326">
        <f>VLOOKUP(D67,'Actual Factors'!$A$4:$B$9,2,FALSE)</f>
        <v>0</v>
      </c>
      <c r="F67" s="178">
        <f t="shared" ref="F67" si="14">SUM(G67:R67)</f>
        <v>0</v>
      </c>
      <c r="G67" s="179">
        <f>INDEX('Actual NPC (Total System)'!E:E,MATCH($C67,'Actual NPC (Total System)'!$C:$C,0),1)*$E67</f>
        <v>0</v>
      </c>
      <c r="H67" s="179">
        <f>INDEX('Actual NPC (Total System)'!F:F,MATCH($C67,'Actual NPC (Total System)'!$C:$C,0),1)*$E67</f>
        <v>0</v>
      </c>
      <c r="I67" s="179">
        <f>INDEX('Actual NPC (Total System)'!G:G,MATCH($C67,'Actual NPC (Total System)'!$C:$C,0),1)*$E67</f>
        <v>0</v>
      </c>
      <c r="J67" s="179">
        <f>INDEX('Actual NPC (Total System)'!H:H,MATCH($C67,'Actual NPC (Total System)'!$C:$C,0),1)*$E67</f>
        <v>0</v>
      </c>
      <c r="K67" s="179">
        <f>INDEX('Actual NPC (Total System)'!I:I,MATCH($C67,'Actual NPC (Total System)'!$C:$C,0),1)*$E67</f>
        <v>0</v>
      </c>
      <c r="L67" s="179">
        <f>INDEX('Actual NPC (Total System)'!J:J,MATCH($C67,'Actual NPC (Total System)'!$C:$C,0),1)*$E67</f>
        <v>0</v>
      </c>
      <c r="M67" s="179">
        <f>INDEX('Actual NPC (Total System)'!K:K,MATCH($C67,'Actual NPC (Total System)'!$C:$C,0),1)*$E67</f>
        <v>0</v>
      </c>
      <c r="N67" s="179">
        <f>INDEX('Actual NPC (Total System)'!L:L,MATCH($C67,'Actual NPC (Total System)'!$C:$C,0),1)*$E67</f>
        <v>0</v>
      </c>
      <c r="O67" s="179">
        <f>INDEX('Actual NPC (Total System)'!M:M,MATCH($C67,'Actual NPC (Total System)'!$C:$C,0),1)*$E67</f>
        <v>0</v>
      </c>
      <c r="P67" s="179">
        <f>INDEX('Actual NPC (Total System)'!N:N,MATCH($C67,'Actual NPC (Total System)'!$C:$C,0),1)*$E67</f>
        <v>0</v>
      </c>
      <c r="Q67" s="179">
        <f>INDEX('Actual NPC (Total System)'!O:O,MATCH($C67,'Actual NPC (Total System)'!$C:$C,0),1)*$E67</f>
        <v>0</v>
      </c>
      <c r="R67" s="179">
        <f>INDEX('Actual NPC (Total System)'!P:P,MATCH($C67,'Actual NPC (Total System)'!$C:$C,0),1)*$E67</f>
        <v>0</v>
      </c>
      <c r="S67" s="59"/>
    </row>
    <row r="68" spans="1:19" s="153" customFormat="1" ht="12.75">
      <c r="C68" s="251" t="s">
        <v>132</v>
      </c>
      <c r="D68" s="327" t="s">
        <v>178</v>
      </c>
      <c r="E68" s="326">
        <f>VLOOKUP(D68,'Actual Factors'!$A$4:$B$9,2,FALSE)</f>
        <v>0</v>
      </c>
      <c r="F68" s="178">
        <f t="shared" ref="F68" si="15">SUM(G68:R68)</f>
        <v>0</v>
      </c>
      <c r="G68" s="179">
        <f>INDEX('Actual NPC (Total System)'!E:E,MATCH($C68,'Actual NPC (Total System)'!$C:$C,0),1)*$E68</f>
        <v>0</v>
      </c>
      <c r="H68" s="179">
        <f>INDEX('Actual NPC (Total System)'!F:F,MATCH($C68,'Actual NPC (Total System)'!$C:$C,0),1)*$E68</f>
        <v>0</v>
      </c>
      <c r="I68" s="179">
        <f>INDEX('Actual NPC (Total System)'!G:G,MATCH($C68,'Actual NPC (Total System)'!$C:$C,0),1)*$E68</f>
        <v>0</v>
      </c>
      <c r="J68" s="179">
        <f>INDEX('Actual NPC (Total System)'!H:H,MATCH($C68,'Actual NPC (Total System)'!$C:$C,0),1)*$E68</f>
        <v>0</v>
      </c>
      <c r="K68" s="179">
        <f>INDEX('Actual NPC (Total System)'!I:I,MATCH($C68,'Actual NPC (Total System)'!$C:$C,0),1)*$E68</f>
        <v>0</v>
      </c>
      <c r="L68" s="179">
        <f>INDEX('Actual NPC (Total System)'!J:J,MATCH($C68,'Actual NPC (Total System)'!$C:$C,0),1)*$E68</f>
        <v>0</v>
      </c>
      <c r="M68" s="179">
        <f>INDEX('Actual NPC (Total System)'!K:K,MATCH($C68,'Actual NPC (Total System)'!$C:$C,0),1)*$E68</f>
        <v>0</v>
      </c>
      <c r="N68" s="179">
        <f>INDEX('Actual NPC (Total System)'!L:L,MATCH($C68,'Actual NPC (Total System)'!$C:$C,0),1)*$E68</f>
        <v>0</v>
      </c>
      <c r="O68" s="179">
        <f>INDEX('Actual NPC (Total System)'!M:M,MATCH($C68,'Actual NPC (Total System)'!$C:$C,0),1)*$E68</f>
        <v>0</v>
      </c>
      <c r="P68" s="179">
        <f>INDEX('Actual NPC (Total System)'!N:N,MATCH($C68,'Actual NPC (Total System)'!$C:$C,0),1)*$E68</f>
        <v>0</v>
      </c>
      <c r="Q68" s="179">
        <f>INDEX('Actual NPC (Total System)'!O:O,MATCH($C68,'Actual NPC (Total System)'!$C:$C,0),1)*$E68</f>
        <v>0</v>
      </c>
      <c r="R68" s="179">
        <f>INDEX('Actual NPC (Total System)'!P:P,MATCH($C68,'Actual NPC (Total System)'!$C:$C,0),1)*$E68</f>
        <v>0</v>
      </c>
      <c r="S68" s="59"/>
    </row>
    <row r="69" spans="1:19" s="153" customFormat="1" ht="12.75">
      <c r="A69" s="10"/>
      <c r="B69" s="10"/>
      <c r="C69" s="251" t="s">
        <v>19</v>
      </c>
      <c r="D69" s="327" t="s">
        <v>178</v>
      </c>
      <c r="E69" s="326">
        <f>VLOOKUP(D69,'Actual Factors'!$A$4:$B$9,2,FALSE)</f>
        <v>0</v>
      </c>
      <c r="F69" s="178">
        <f t="shared" ref="F69:F74" si="16">SUM(G69:R69)</f>
        <v>0</v>
      </c>
      <c r="G69" s="179">
        <f>INDEX('Actual NPC (Total System)'!E:E,MATCH($C69,'Actual NPC (Total System)'!$C:$C,0),1)*$E69</f>
        <v>0</v>
      </c>
      <c r="H69" s="179">
        <f>INDEX('Actual NPC (Total System)'!F:F,MATCH($C69,'Actual NPC (Total System)'!$C:$C,0),1)*$E69</f>
        <v>0</v>
      </c>
      <c r="I69" s="179">
        <f>INDEX('Actual NPC (Total System)'!G:G,MATCH($C69,'Actual NPC (Total System)'!$C:$C,0),1)*$E69</f>
        <v>0</v>
      </c>
      <c r="J69" s="179">
        <f>INDEX('Actual NPC (Total System)'!H:H,MATCH($C69,'Actual NPC (Total System)'!$C:$C,0),1)*$E69</f>
        <v>0</v>
      </c>
      <c r="K69" s="179">
        <f>INDEX('Actual NPC (Total System)'!I:I,MATCH($C69,'Actual NPC (Total System)'!$C:$C,0),1)*$E69</f>
        <v>0</v>
      </c>
      <c r="L69" s="179">
        <f>INDEX('Actual NPC (Total System)'!J:J,MATCH($C69,'Actual NPC (Total System)'!$C:$C,0),1)*$E69</f>
        <v>0</v>
      </c>
      <c r="M69" s="179">
        <f>INDEX('Actual NPC (Total System)'!K:K,MATCH($C69,'Actual NPC (Total System)'!$C:$C,0),1)*$E69</f>
        <v>0</v>
      </c>
      <c r="N69" s="179">
        <f>INDEX('Actual NPC (Total System)'!L:L,MATCH($C69,'Actual NPC (Total System)'!$C:$C,0),1)*$E69</f>
        <v>0</v>
      </c>
      <c r="O69" s="179">
        <f>INDEX('Actual NPC (Total System)'!M:M,MATCH($C69,'Actual NPC (Total System)'!$C:$C,0),1)*$E69</f>
        <v>0</v>
      </c>
      <c r="P69" s="179">
        <f>INDEX('Actual NPC (Total System)'!N:N,MATCH($C69,'Actual NPC (Total System)'!$C:$C,0),1)*$E69</f>
        <v>0</v>
      </c>
      <c r="Q69" s="179">
        <f>INDEX('Actual NPC (Total System)'!O:O,MATCH($C69,'Actual NPC (Total System)'!$C:$C,0),1)*$E69</f>
        <v>0</v>
      </c>
      <c r="R69" s="179">
        <f>INDEX('Actual NPC (Total System)'!P:P,MATCH($C69,'Actual NPC (Total System)'!$C:$C,0),1)*$E69</f>
        <v>0</v>
      </c>
      <c r="S69" s="59"/>
    </row>
    <row r="70" spans="1:19" s="153" customFormat="1" ht="12.75">
      <c r="A70" s="10"/>
      <c r="B70" s="10"/>
      <c r="C70" s="251" t="s">
        <v>100</v>
      </c>
      <c r="D70" s="327" t="s">
        <v>178</v>
      </c>
      <c r="E70" s="326">
        <f>VLOOKUP(D70,'Actual Factors'!$A$4:$B$9,2,FALSE)</f>
        <v>0</v>
      </c>
      <c r="F70" s="178">
        <f t="shared" si="16"/>
        <v>0</v>
      </c>
      <c r="G70" s="179">
        <f>INDEX('Actual NPC (Total System)'!E:E,MATCH($C70,'Actual NPC (Total System)'!$C:$C,0),1)*$E70</f>
        <v>0</v>
      </c>
      <c r="H70" s="179">
        <f>INDEX('Actual NPC (Total System)'!F:F,MATCH($C70,'Actual NPC (Total System)'!$C:$C,0),1)*$E70</f>
        <v>0</v>
      </c>
      <c r="I70" s="179">
        <f>INDEX('Actual NPC (Total System)'!G:G,MATCH($C70,'Actual NPC (Total System)'!$C:$C,0),1)*$E70</f>
        <v>0</v>
      </c>
      <c r="J70" s="179">
        <f>INDEX('Actual NPC (Total System)'!H:H,MATCH($C70,'Actual NPC (Total System)'!$C:$C,0),1)*$E70</f>
        <v>0</v>
      </c>
      <c r="K70" s="179">
        <f>INDEX('Actual NPC (Total System)'!I:I,MATCH($C70,'Actual NPC (Total System)'!$C:$C,0),1)*$E70</f>
        <v>0</v>
      </c>
      <c r="L70" s="179">
        <f>INDEX('Actual NPC (Total System)'!J:J,MATCH($C70,'Actual NPC (Total System)'!$C:$C,0),1)*$E70</f>
        <v>0</v>
      </c>
      <c r="M70" s="179">
        <f>INDEX('Actual NPC (Total System)'!K:K,MATCH($C70,'Actual NPC (Total System)'!$C:$C,0),1)*$E70</f>
        <v>0</v>
      </c>
      <c r="N70" s="179">
        <f>INDEX('Actual NPC (Total System)'!L:L,MATCH($C70,'Actual NPC (Total System)'!$C:$C,0),1)*$E70</f>
        <v>0</v>
      </c>
      <c r="O70" s="179">
        <f>INDEX('Actual NPC (Total System)'!M:M,MATCH($C70,'Actual NPC (Total System)'!$C:$C,0),1)*$E70</f>
        <v>0</v>
      </c>
      <c r="P70" s="179">
        <f>INDEX('Actual NPC (Total System)'!N:N,MATCH($C70,'Actual NPC (Total System)'!$C:$C,0),1)*$E70</f>
        <v>0</v>
      </c>
      <c r="Q70" s="179">
        <f>INDEX('Actual NPC (Total System)'!O:O,MATCH($C70,'Actual NPC (Total System)'!$C:$C,0),1)*$E70</f>
        <v>0</v>
      </c>
      <c r="R70" s="179">
        <f>INDEX('Actual NPC (Total System)'!P:P,MATCH($C70,'Actual NPC (Total System)'!$C:$C,0),1)*$E70</f>
        <v>0</v>
      </c>
      <c r="S70" s="59"/>
    </row>
    <row r="71" spans="1:19" s="10" customFormat="1" ht="12.75">
      <c r="A71" s="153"/>
      <c r="B71" s="153"/>
      <c r="C71" s="251" t="s">
        <v>134</v>
      </c>
      <c r="D71" s="327" t="s">
        <v>178</v>
      </c>
      <c r="E71" s="326">
        <f>VLOOKUP(D71,'Actual Factors'!$A$4:$B$9,2,FALSE)</f>
        <v>0</v>
      </c>
      <c r="F71" s="178">
        <f t="shared" si="16"/>
        <v>0</v>
      </c>
      <c r="G71" s="179">
        <f>INDEX('Actual NPC (Total System)'!E:E,MATCH($C71,'Actual NPC (Total System)'!$C:$C,0),1)*$E71</f>
        <v>0</v>
      </c>
      <c r="H71" s="179">
        <f>INDEX('Actual NPC (Total System)'!F:F,MATCH($C71,'Actual NPC (Total System)'!$C:$C,0),1)*$E71</f>
        <v>0</v>
      </c>
      <c r="I71" s="179">
        <f>INDEX('Actual NPC (Total System)'!G:G,MATCH($C71,'Actual NPC (Total System)'!$C:$C,0),1)*$E71</f>
        <v>0</v>
      </c>
      <c r="J71" s="179">
        <f>INDEX('Actual NPC (Total System)'!H:H,MATCH($C71,'Actual NPC (Total System)'!$C:$C,0),1)*$E71</f>
        <v>0</v>
      </c>
      <c r="K71" s="179">
        <f>INDEX('Actual NPC (Total System)'!I:I,MATCH($C71,'Actual NPC (Total System)'!$C:$C,0),1)*$E71</f>
        <v>0</v>
      </c>
      <c r="L71" s="179">
        <f>INDEX('Actual NPC (Total System)'!J:J,MATCH($C71,'Actual NPC (Total System)'!$C:$C,0),1)*$E71</f>
        <v>0</v>
      </c>
      <c r="M71" s="179">
        <f>INDEX('Actual NPC (Total System)'!K:K,MATCH($C71,'Actual NPC (Total System)'!$C:$C,0),1)*$E71</f>
        <v>0</v>
      </c>
      <c r="N71" s="179">
        <f>INDEX('Actual NPC (Total System)'!L:L,MATCH($C71,'Actual NPC (Total System)'!$C:$C,0),1)*$E71</f>
        <v>0</v>
      </c>
      <c r="O71" s="179">
        <f>INDEX('Actual NPC (Total System)'!M:M,MATCH($C71,'Actual NPC (Total System)'!$C:$C,0),1)*$E71</f>
        <v>0</v>
      </c>
      <c r="P71" s="179">
        <f>INDEX('Actual NPC (Total System)'!N:N,MATCH($C71,'Actual NPC (Total System)'!$C:$C,0),1)*$E71</f>
        <v>0</v>
      </c>
      <c r="Q71" s="179">
        <f>INDEX('Actual NPC (Total System)'!O:O,MATCH($C71,'Actual NPC (Total System)'!$C:$C,0),1)*$E71</f>
        <v>0</v>
      </c>
      <c r="R71" s="179">
        <f>INDEX('Actual NPC (Total System)'!P:P,MATCH($C71,'Actual NPC (Total System)'!$C:$C,0),1)*$E71</f>
        <v>0</v>
      </c>
      <c r="S71" s="59"/>
    </row>
    <row r="72" spans="1:19" s="10" customFormat="1" ht="12.75">
      <c r="A72" s="153"/>
      <c r="B72" s="153"/>
      <c r="C72" s="251" t="s">
        <v>135</v>
      </c>
      <c r="D72" s="327" t="s">
        <v>178</v>
      </c>
      <c r="E72" s="326">
        <f>VLOOKUP(D72,'Actual Factors'!$A$4:$B$9,2,FALSE)</f>
        <v>0</v>
      </c>
      <c r="F72" s="178">
        <f t="shared" si="16"/>
        <v>0</v>
      </c>
      <c r="G72" s="179">
        <f>INDEX('Actual NPC (Total System)'!E:E,MATCH($C72,'Actual NPC (Total System)'!$C:$C,0),1)*$E72</f>
        <v>0</v>
      </c>
      <c r="H72" s="179">
        <f>INDEX('Actual NPC (Total System)'!F:F,MATCH($C72,'Actual NPC (Total System)'!$C:$C,0),1)*$E72</f>
        <v>0</v>
      </c>
      <c r="I72" s="179">
        <f>INDEX('Actual NPC (Total System)'!G:G,MATCH($C72,'Actual NPC (Total System)'!$C:$C,0),1)*$E72</f>
        <v>0</v>
      </c>
      <c r="J72" s="179">
        <f>INDEX('Actual NPC (Total System)'!H:H,MATCH($C72,'Actual NPC (Total System)'!$C:$C,0),1)*$E72</f>
        <v>0</v>
      </c>
      <c r="K72" s="179">
        <f>INDEX('Actual NPC (Total System)'!I:I,MATCH($C72,'Actual NPC (Total System)'!$C:$C,0),1)*$E72</f>
        <v>0</v>
      </c>
      <c r="L72" s="179">
        <f>INDEX('Actual NPC (Total System)'!J:J,MATCH($C72,'Actual NPC (Total System)'!$C:$C,0),1)*$E72</f>
        <v>0</v>
      </c>
      <c r="M72" s="179">
        <f>INDEX('Actual NPC (Total System)'!K:K,MATCH($C72,'Actual NPC (Total System)'!$C:$C,0),1)*$E72</f>
        <v>0</v>
      </c>
      <c r="N72" s="179">
        <f>INDEX('Actual NPC (Total System)'!L:L,MATCH($C72,'Actual NPC (Total System)'!$C:$C,0),1)*$E72</f>
        <v>0</v>
      </c>
      <c r="O72" s="179">
        <f>INDEX('Actual NPC (Total System)'!M:M,MATCH($C72,'Actual NPC (Total System)'!$C:$C,0),1)*$E72</f>
        <v>0</v>
      </c>
      <c r="P72" s="179">
        <f>INDEX('Actual NPC (Total System)'!N:N,MATCH($C72,'Actual NPC (Total System)'!$C:$C,0),1)*$E72</f>
        <v>0</v>
      </c>
      <c r="Q72" s="179">
        <f>INDEX('Actual NPC (Total System)'!O:O,MATCH($C72,'Actual NPC (Total System)'!$C:$C,0),1)*$E72</f>
        <v>0</v>
      </c>
      <c r="R72" s="179">
        <f>INDEX('Actual NPC (Total System)'!P:P,MATCH($C72,'Actual NPC (Total System)'!$C:$C,0),1)*$E72</f>
        <v>0</v>
      </c>
      <c r="S72" s="59"/>
    </row>
    <row r="73" spans="1:19" s="153" customFormat="1" ht="12.75">
      <c r="C73" s="251" t="s">
        <v>128</v>
      </c>
      <c r="D73" s="327" t="s">
        <v>178</v>
      </c>
      <c r="E73" s="326">
        <f>VLOOKUP(D73,'Actual Factors'!$A$4:$B$9,2,FALSE)</f>
        <v>0</v>
      </c>
      <c r="F73" s="178">
        <f t="shared" si="16"/>
        <v>0</v>
      </c>
      <c r="G73" s="179">
        <f>INDEX('Actual NPC (Total System)'!E:E,MATCH($C73,'Actual NPC (Total System)'!$C:$C,0),1)*$E73</f>
        <v>0</v>
      </c>
      <c r="H73" s="179">
        <f>INDEX('Actual NPC (Total System)'!F:F,MATCH($C73,'Actual NPC (Total System)'!$C:$C,0),1)*$E73</f>
        <v>0</v>
      </c>
      <c r="I73" s="179">
        <f>INDEX('Actual NPC (Total System)'!G:G,MATCH($C73,'Actual NPC (Total System)'!$C:$C,0),1)*$E73</f>
        <v>0</v>
      </c>
      <c r="J73" s="179">
        <f>INDEX('Actual NPC (Total System)'!H:H,MATCH($C73,'Actual NPC (Total System)'!$C:$C,0),1)*$E73</f>
        <v>0</v>
      </c>
      <c r="K73" s="179">
        <f>INDEX('Actual NPC (Total System)'!I:I,MATCH($C73,'Actual NPC (Total System)'!$C:$C,0),1)*$E73</f>
        <v>0</v>
      </c>
      <c r="L73" s="179">
        <f>INDEX('Actual NPC (Total System)'!J:J,MATCH($C73,'Actual NPC (Total System)'!$C:$C,0),1)*$E73</f>
        <v>0</v>
      </c>
      <c r="M73" s="179">
        <f>INDEX('Actual NPC (Total System)'!K:K,MATCH($C73,'Actual NPC (Total System)'!$C:$C,0),1)*$E73</f>
        <v>0</v>
      </c>
      <c r="N73" s="179">
        <f>INDEX('Actual NPC (Total System)'!L:L,MATCH($C73,'Actual NPC (Total System)'!$C:$C,0),1)*$E73</f>
        <v>0</v>
      </c>
      <c r="O73" s="179">
        <f>INDEX('Actual NPC (Total System)'!M:M,MATCH($C73,'Actual NPC (Total System)'!$C:$C,0),1)*$E73</f>
        <v>0</v>
      </c>
      <c r="P73" s="179">
        <f>INDEX('Actual NPC (Total System)'!N:N,MATCH($C73,'Actual NPC (Total System)'!$C:$C,0),1)*$E73</f>
        <v>0</v>
      </c>
      <c r="Q73" s="179">
        <f>INDEX('Actual NPC (Total System)'!O:O,MATCH($C73,'Actual NPC (Total System)'!$C:$C,0),1)*$E73</f>
        <v>0</v>
      </c>
      <c r="R73" s="179">
        <f>INDEX('Actual NPC (Total System)'!P:P,MATCH($C73,'Actual NPC (Total System)'!$C:$C,0),1)*$E73</f>
        <v>0</v>
      </c>
      <c r="S73" s="59"/>
    </row>
    <row r="74" spans="1:19" s="153" customFormat="1" ht="12.75">
      <c r="C74" s="251" t="s">
        <v>125</v>
      </c>
      <c r="D74" s="327" t="s">
        <v>178</v>
      </c>
      <c r="E74" s="326">
        <f>VLOOKUP(D74,'Actual Factors'!$A$4:$B$9,2,FALSE)</f>
        <v>0</v>
      </c>
      <c r="F74" s="178">
        <f t="shared" si="16"/>
        <v>0</v>
      </c>
      <c r="G74" s="179">
        <f>INDEX('Actual NPC (Total System)'!E:E,MATCH($C74,'Actual NPC (Total System)'!$C:$C,0),1)*$E74</f>
        <v>0</v>
      </c>
      <c r="H74" s="179">
        <f>INDEX('Actual NPC (Total System)'!F:F,MATCH($C74,'Actual NPC (Total System)'!$C:$C,0),1)*$E74</f>
        <v>0</v>
      </c>
      <c r="I74" s="179">
        <f>INDEX('Actual NPC (Total System)'!G:G,MATCH($C74,'Actual NPC (Total System)'!$C:$C,0),1)*$E74</f>
        <v>0</v>
      </c>
      <c r="J74" s="179">
        <f>INDEX('Actual NPC (Total System)'!H:H,MATCH($C74,'Actual NPC (Total System)'!$C:$C,0),1)*$E74</f>
        <v>0</v>
      </c>
      <c r="K74" s="179">
        <f>INDEX('Actual NPC (Total System)'!I:I,MATCH($C74,'Actual NPC (Total System)'!$C:$C,0),1)*$E74</f>
        <v>0</v>
      </c>
      <c r="L74" s="179">
        <f>INDEX('Actual NPC (Total System)'!J:J,MATCH($C74,'Actual NPC (Total System)'!$C:$C,0),1)*$E74</f>
        <v>0</v>
      </c>
      <c r="M74" s="179">
        <f>INDEX('Actual NPC (Total System)'!K:K,MATCH($C74,'Actual NPC (Total System)'!$C:$C,0),1)*$E74</f>
        <v>0</v>
      </c>
      <c r="N74" s="179">
        <f>INDEX('Actual NPC (Total System)'!L:L,MATCH($C74,'Actual NPC (Total System)'!$C:$C,0),1)*$E74</f>
        <v>0</v>
      </c>
      <c r="O74" s="179">
        <f>INDEX('Actual NPC (Total System)'!M:M,MATCH($C74,'Actual NPC (Total System)'!$C:$C,0),1)*$E74</f>
        <v>0</v>
      </c>
      <c r="P74" s="179">
        <f>INDEX('Actual NPC (Total System)'!N:N,MATCH($C74,'Actual NPC (Total System)'!$C:$C,0),1)*$E74</f>
        <v>0</v>
      </c>
      <c r="Q74" s="179">
        <f>INDEX('Actual NPC (Total System)'!O:O,MATCH($C74,'Actual NPC (Total System)'!$C:$C,0),1)*$E74</f>
        <v>0</v>
      </c>
      <c r="R74" s="179">
        <f>INDEX('Actual NPC (Total System)'!P:P,MATCH($C74,'Actual NPC (Total System)'!$C:$C,0),1)*$E74</f>
        <v>0</v>
      </c>
      <c r="S74" s="59"/>
    </row>
    <row r="75" spans="1:19" s="10" customFormat="1" ht="12.75">
      <c r="A75" s="153"/>
      <c r="B75" s="153"/>
      <c r="C75" s="251" t="s">
        <v>20</v>
      </c>
      <c r="D75" s="327" t="s">
        <v>178</v>
      </c>
      <c r="E75" s="326">
        <f>VLOOKUP(D75,'Actual Factors'!$A$4:$B$9,2,FALSE)</f>
        <v>0</v>
      </c>
      <c r="F75" s="178">
        <f t="shared" ref="F75:F96" si="17">SUM(G75:R75)</f>
        <v>0</v>
      </c>
      <c r="G75" s="179">
        <f>INDEX('Actual NPC (Total System)'!E:E,MATCH($C75,'Actual NPC (Total System)'!$C:$C,0),1)*$E75</f>
        <v>0</v>
      </c>
      <c r="H75" s="179">
        <f>INDEX('Actual NPC (Total System)'!F:F,MATCH($C75,'Actual NPC (Total System)'!$C:$C,0),1)*$E75</f>
        <v>0</v>
      </c>
      <c r="I75" s="179">
        <f>INDEX('Actual NPC (Total System)'!G:G,MATCH($C75,'Actual NPC (Total System)'!$C:$C,0),1)*$E75</f>
        <v>0</v>
      </c>
      <c r="J75" s="179">
        <f>INDEX('Actual NPC (Total System)'!H:H,MATCH($C75,'Actual NPC (Total System)'!$C:$C,0),1)*$E75</f>
        <v>0</v>
      </c>
      <c r="K75" s="179">
        <f>INDEX('Actual NPC (Total System)'!I:I,MATCH($C75,'Actual NPC (Total System)'!$C:$C,0),1)*$E75</f>
        <v>0</v>
      </c>
      <c r="L75" s="179">
        <f>INDEX('Actual NPC (Total System)'!J:J,MATCH($C75,'Actual NPC (Total System)'!$C:$C,0),1)*$E75</f>
        <v>0</v>
      </c>
      <c r="M75" s="179">
        <f>INDEX('Actual NPC (Total System)'!K:K,MATCH($C75,'Actual NPC (Total System)'!$C:$C,0),1)*$E75</f>
        <v>0</v>
      </c>
      <c r="N75" s="179">
        <f>INDEX('Actual NPC (Total System)'!L:L,MATCH($C75,'Actual NPC (Total System)'!$C:$C,0),1)*$E75</f>
        <v>0</v>
      </c>
      <c r="O75" s="179">
        <f>INDEX('Actual NPC (Total System)'!M:M,MATCH($C75,'Actual NPC (Total System)'!$C:$C,0),1)*$E75</f>
        <v>0</v>
      </c>
      <c r="P75" s="179">
        <f>INDEX('Actual NPC (Total System)'!N:N,MATCH($C75,'Actual NPC (Total System)'!$C:$C,0),1)*$E75</f>
        <v>0</v>
      </c>
      <c r="Q75" s="179">
        <f>INDEX('Actual NPC (Total System)'!O:O,MATCH($C75,'Actual NPC (Total System)'!$C:$C,0),1)*$E75</f>
        <v>0</v>
      </c>
      <c r="R75" s="179">
        <f>INDEX('Actual NPC (Total System)'!P:P,MATCH($C75,'Actual NPC (Total System)'!$C:$C,0),1)*$E75</f>
        <v>0</v>
      </c>
      <c r="S75" s="59"/>
    </row>
    <row r="76" spans="1:19" s="10" customFormat="1" ht="12.75">
      <c r="C76" s="251" t="s">
        <v>21</v>
      </c>
      <c r="D76" s="327" t="s">
        <v>178</v>
      </c>
      <c r="E76" s="326">
        <f>VLOOKUP(D76,'Actual Factors'!$A$4:$B$9,2,FALSE)</f>
        <v>0</v>
      </c>
      <c r="F76" s="178">
        <f t="shared" si="17"/>
        <v>0</v>
      </c>
      <c r="G76" s="179">
        <f>INDEX('Actual NPC (Total System)'!E:E,MATCH($C76,'Actual NPC (Total System)'!$C:$C,0),1)*$E76</f>
        <v>0</v>
      </c>
      <c r="H76" s="179">
        <f>INDEX('Actual NPC (Total System)'!F:F,MATCH($C76,'Actual NPC (Total System)'!$C:$C,0),1)*$E76</f>
        <v>0</v>
      </c>
      <c r="I76" s="179">
        <f>INDEX('Actual NPC (Total System)'!G:G,MATCH($C76,'Actual NPC (Total System)'!$C:$C,0),1)*$E76</f>
        <v>0</v>
      </c>
      <c r="J76" s="179">
        <f>INDEX('Actual NPC (Total System)'!H:H,MATCH($C76,'Actual NPC (Total System)'!$C:$C,0),1)*$E76</f>
        <v>0</v>
      </c>
      <c r="K76" s="179">
        <f>INDEX('Actual NPC (Total System)'!I:I,MATCH($C76,'Actual NPC (Total System)'!$C:$C,0),1)*$E76</f>
        <v>0</v>
      </c>
      <c r="L76" s="179">
        <f>INDEX('Actual NPC (Total System)'!J:J,MATCH($C76,'Actual NPC (Total System)'!$C:$C,0),1)*$E76</f>
        <v>0</v>
      </c>
      <c r="M76" s="179">
        <f>INDEX('Actual NPC (Total System)'!K:K,MATCH($C76,'Actual NPC (Total System)'!$C:$C,0),1)*$E76</f>
        <v>0</v>
      </c>
      <c r="N76" s="179">
        <f>INDEX('Actual NPC (Total System)'!L:L,MATCH($C76,'Actual NPC (Total System)'!$C:$C,0),1)*$E76</f>
        <v>0</v>
      </c>
      <c r="O76" s="179">
        <f>INDEX('Actual NPC (Total System)'!M:M,MATCH($C76,'Actual NPC (Total System)'!$C:$C,0),1)*$E76</f>
        <v>0</v>
      </c>
      <c r="P76" s="179">
        <f>INDEX('Actual NPC (Total System)'!N:N,MATCH($C76,'Actual NPC (Total System)'!$C:$C,0),1)*$E76</f>
        <v>0</v>
      </c>
      <c r="Q76" s="179">
        <f>INDEX('Actual NPC (Total System)'!O:O,MATCH($C76,'Actual NPC (Total System)'!$C:$C,0),1)*$E76</f>
        <v>0</v>
      </c>
      <c r="R76" s="179">
        <f>INDEX('Actual NPC (Total System)'!P:P,MATCH($C76,'Actual NPC (Total System)'!$C:$C,0),1)*$E76</f>
        <v>0</v>
      </c>
      <c r="S76" s="59"/>
    </row>
    <row r="77" spans="1:19" s="153" customFormat="1" ht="12.75">
      <c r="A77" s="10"/>
      <c r="B77" s="10"/>
      <c r="C77" s="251" t="s">
        <v>101</v>
      </c>
      <c r="D77" s="327" t="s">
        <v>178</v>
      </c>
      <c r="E77" s="326">
        <f>VLOOKUP(D77,'Actual Factors'!$A$4:$B$9,2,FALSE)</f>
        <v>0</v>
      </c>
      <c r="F77" s="178">
        <f t="shared" si="17"/>
        <v>0</v>
      </c>
      <c r="G77" s="179">
        <f>INDEX('Actual NPC (Total System)'!E:E,MATCH($C77,'Actual NPC (Total System)'!$C:$C,0),1)*$E77</f>
        <v>0</v>
      </c>
      <c r="H77" s="179">
        <f>INDEX('Actual NPC (Total System)'!F:F,MATCH($C77,'Actual NPC (Total System)'!$C:$C,0),1)*$E77</f>
        <v>0</v>
      </c>
      <c r="I77" s="179">
        <f>INDEX('Actual NPC (Total System)'!G:G,MATCH($C77,'Actual NPC (Total System)'!$C:$C,0),1)*$E77</f>
        <v>0</v>
      </c>
      <c r="J77" s="179">
        <f>INDEX('Actual NPC (Total System)'!H:H,MATCH($C77,'Actual NPC (Total System)'!$C:$C,0),1)*$E77</f>
        <v>0</v>
      </c>
      <c r="K77" s="179">
        <f>INDEX('Actual NPC (Total System)'!I:I,MATCH($C77,'Actual NPC (Total System)'!$C:$C,0),1)*$E77</f>
        <v>0</v>
      </c>
      <c r="L77" s="179">
        <f>INDEX('Actual NPC (Total System)'!J:J,MATCH($C77,'Actual NPC (Total System)'!$C:$C,0),1)*$E77</f>
        <v>0</v>
      </c>
      <c r="M77" s="179">
        <f>INDEX('Actual NPC (Total System)'!K:K,MATCH($C77,'Actual NPC (Total System)'!$C:$C,0),1)*$E77</f>
        <v>0</v>
      </c>
      <c r="N77" s="179">
        <f>INDEX('Actual NPC (Total System)'!L:L,MATCH($C77,'Actual NPC (Total System)'!$C:$C,0),1)*$E77</f>
        <v>0</v>
      </c>
      <c r="O77" s="179">
        <f>INDEX('Actual NPC (Total System)'!M:M,MATCH($C77,'Actual NPC (Total System)'!$C:$C,0),1)*$E77</f>
        <v>0</v>
      </c>
      <c r="P77" s="179">
        <f>INDEX('Actual NPC (Total System)'!N:N,MATCH($C77,'Actual NPC (Total System)'!$C:$C,0),1)*$E77</f>
        <v>0</v>
      </c>
      <c r="Q77" s="179">
        <f>INDEX('Actual NPC (Total System)'!O:O,MATCH($C77,'Actual NPC (Total System)'!$C:$C,0),1)*$E77</f>
        <v>0</v>
      </c>
      <c r="R77" s="179">
        <f>INDEX('Actual NPC (Total System)'!P:P,MATCH($C77,'Actual NPC (Total System)'!$C:$C,0),1)*$E77</f>
        <v>0</v>
      </c>
      <c r="S77" s="59"/>
    </row>
    <row r="78" spans="1:19" s="10" customFormat="1" ht="12.75">
      <c r="C78" s="251" t="s">
        <v>22</v>
      </c>
      <c r="D78" s="327" t="s">
        <v>178</v>
      </c>
      <c r="E78" s="326">
        <f>VLOOKUP(D78,'Actual Factors'!$A$4:$B$9,2,FALSE)</f>
        <v>0</v>
      </c>
      <c r="F78" s="178">
        <f t="shared" si="17"/>
        <v>0</v>
      </c>
      <c r="G78" s="179">
        <f>INDEX('Actual NPC (Total System)'!E:E,MATCH($C78,'Actual NPC (Total System)'!$C:$C,0),1)*$E78</f>
        <v>0</v>
      </c>
      <c r="H78" s="179">
        <f>INDEX('Actual NPC (Total System)'!F:F,MATCH($C78,'Actual NPC (Total System)'!$C:$C,0),1)*$E78</f>
        <v>0</v>
      </c>
      <c r="I78" s="179">
        <f>INDEX('Actual NPC (Total System)'!G:G,MATCH($C78,'Actual NPC (Total System)'!$C:$C,0),1)*$E78</f>
        <v>0</v>
      </c>
      <c r="J78" s="179">
        <f>INDEX('Actual NPC (Total System)'!H:H,MATCH($C78,'Actual NPC (Total System)'!$C:$C,0),1)*$E78</f>
        <v>0</v>
      </c>
      <c r="K78" s="179">
        <f>INDEX('Actual NPC (Total System)'!I:I,MATCH($C78,'Actual NPC (Total System)'!$C:$C,0),1)*$E78</f>
        <v>0</v>
      </c>
      <c r="L78" s="179">
        <f>INDEX('Actual NPC (Total System)'!J:J,MATCH($C78,'Actual NPC (Total System)'!$C:$C,0),1)*$E78</f>
        <v>0</v>
      </c>
      <c r="M78" s="179">
        <f>INDEX('Actual NPC (Total System)'!K:K,MATCH($C78,'Actual NPC (Total System)'!$C:$C,0),1)*$E78</f>
        <v>0</v>
      </c>
      <c r="N78" s="179">
        <f>INDEX('Actual NPC (Total System)'!L:L,MATCH($C78,'Actual NPC (Total System)'!$C:$C,0),1)*$E78</f>
        <v>0</v>
      </c>
      <c r="O78" s="179">
        <f>INDEX('Actual NPC (Total System)'!M:M,MATCH($C78,'Actual NPC (Total System)'!$C:$C,0),1)*$E78</f>
        <v>0</v>
      </c>
      <c r="P78" s="179">
        <f>INDEX('Actual NPC (Total System)'!N:N,MATCH($C78,'Actual NPC (Total System)'!$C:$C,0),1)*$E78</f>
        <v>0</v>
      </c>
      <c r="Q78" s="179">
        <f>INDEX('Actual NPC (Total System)'!O:O,MATCH($C78,'Actual NPC (Total System)'!$C:$C,0),1)*$E78</f>
        <v>0</v>
      </c>
      <c r="R78" s="179">
        <f>INDEX('Actual NPC (Total System)'!P:P,MATCH($C78,'Actual NPC (Total System)'!$C:$C,0),1)*$E78</f>
        <v>0</v>
      </c>
      <c r="S78" s="59"/>
    </row>
    <row r="79" spans="1:19" s="10" customFormat="1" ht="12.75">
      <c r="C79" s="251" t="s">
        <v>173</v>
      </c>
      <c r="D79" s="327" t="s">
        <v>178</v>
      </c>
      <c r="E79" s="326">
        <f>VLOOKUP(D79,'Actual Factors'!$A$4:$B$9,2,FALSE)</f>
        <v>0</v>
      </c>
      <c r="F79" s="178">
        <f t="shared" si="17"/>
        <v>0</v>
      </c>
      <c r="G79" s="179">
        <f>INDEX('Actual NPC (Total System)'!E:E,MATCH($C79,'Actual NPC (Total System)'!$C:$C,0),1)*$E79</f>
        <v>0</v>
      </c>
      <c r="H79" s="179">
        <f>INDEX('Actual NPC (Total System)'!F:F,MATCH($C79,'Actual NPC (Total System)'!$C:$C,0),1)*$E79</f>
        <v>0</v>
      </c>
      <c r="I79" s="179">
        <f>INDEX('Actual NPC (Total System)'!G:G,MATCH($C79,'Actual NPC (Total System)'!$C:$C,0),1)*$E79</f>
        <v>0</v>
      </c>
      <c r="J79" s="179">
        <f>INDEX('Actual NPC (Total System)'!H:H,MATCH($C79,'Actual NPC (Total System)'!$C:$C,0),1)*$E79</f>
        <v>0</v>
      </c>
      <c r="K79" s="179">
        <f>INDEX('Actual NPC (Total System)'!I:I,MATCH($C79,'Actual NPC (Total System)'!$C:$C,0),1)*$E79</f>
        <v>0</v>
      </c>
      <c r="L79" s="179">
        <f>INDEX('Actual NPC (Total System)'!J:J,MATCH($C79,'Actual NPC (Total System)'!$C:$C,0),1)*$E79</f>
        <v>0</v>
      </c>
      <c r="M79" s="179">
        <f>INDEX('Actual NPC (Total System)'!K:K,MATCH($C79,'Actual NPC (Total System)'!$C:$C,0),1)*$E79</f>
        <v>0</v>
      </c>
      <c r="N79" s="179">
        <f>INDEX('Actual NPC (Total System)'!L:L,MATCH($C79,'Actual NPC (Total System)'!$C:$C,0),1)*$E79</f>
        <v>0</v>
      </c>
      <c r="O79" s="179">
        <f>INDEX('Actual NPC (Total System)'!M:M,MATCH($C79,'Actual NPC (Total System)'!$C:$C,0),1)*$E79</f>
        <v>0</v>
      </c>
      <c r="P79" s="179">
        <f>INDEX('Actual NPC (Total System)'!N:N,MATCH($C79,'Actual NPC (Total System)'!$C:$C,0),1)*$E79</f>
        <v>0</v>
      </c>
      <c r="Q79" s="179">
        <f>INDEX('Actual NPC (Total System)'!O:O,MATCH($C79,'Actual NPC (Total System)'!$C:$C,0),1)*$E79</f>
        <v>0</v>
      </c>
      <c r="R79" s="179">
        <f>INDEX('Actual NPC (Total System)'!P:P,MATCH($C79,'Actual NPC (Total System)'!$C:$C,0),1)*$E79</f>
        <v>0</v>
      </c>
      <c r="S79" s="59"/>
    </row>
    <row r="80" spans="1:19" s="250" customFormat="1" ht="12.75">
      <c r="C80" s="251" t="s">
        <v>174</v>
      </c>
      <c r="D80" s="327" t="s">
        <v>178</v>
      </c>
      <c r="E80" s="326">
        <f>VLOOKUP(D80,'Actual Factors'!$A$4:$B$9,2,FALSE)</f>
        <v>0</v>
      </c>
      <c r="F80" s="178">
        <f t="shared" ref="F80:F82" si="18">SUM(G80:R80)</f>
        <v>0</v>
      </c>
      <c r="G80" s="179">
        <f>INDEX('Actual NPC (Total System)'!E:E,MATCH($C80,'Actual NPC (Total System)'!$C:$C,0),1)*$E80</f>
        <v>0</v>
      </c>
      <c r="H80" s="179">
        <f>INDEX('Actual NPC (Total System)'!F:F,MATCH($C80,'Actual NPC (Total System)'!$C:$C,0),1)*$E80</f>
        <v>0</v>
      </c>
      <c r="I80" s="179">
        <f>INDEX('Actual NPC (Total System)'!G:G,MATCH($C80,'Actual NPC (Total System)'!$C:$C,0),1)*$E80</f>
        <v>0</v>
      </c>
      <c r="J80" s="179">
        <f>INDEX('Actual NPC (Total System)'!H:H,MATCH($C80,'Actual NPC (Total System)'!$C:$C,0),1)*$E80</f>
        <v>0</v>
      </c>
      <c r="K80" s="179">
        <f>INDEX('Actual NPC (Total System)'!I:I,MATCH($C80,'Actual NPC (Total System)'!$C:$C,0),1)*$E80</f>
        <v>0</v>
      </c>
      <c r="L80" s="179">
        <f>INDEX('Actual NPC (Total System)'!J:J,MATCH($C80,'Actual NPC (Total System)'!$C:$C,0),1)*$E80</f>
        <v>0</v>
      </c>
      <c r="M80" s="179">
        <f>INDEX('Actual NPC (Total System)'!K:K,MATCH($C80,'Actual NPC (Total System)'!$C:$C,0),1)*$E80</f>
        <v>0</v>
      </c>
      <c r="N80" s="179">
        <f>INDEX('Actual NPC (Total System)'!L:L,MATCH($C80,'Actual NPC (Total System)'!$C:$C,0),1)*$E80</f>
        <v>0</v>
      </c>
      <c r="O80" s="179">
        <f>INDEX('Actual NPC (Total System)'!M:M,MATCH($C80,'Actual NPC (Total System)'!$C:$C,0),1)*$E80</f>
        <v>0</v>
      </c>
      <c r="P80" s="179">
        <f>INDEX('Actual NPC (Total System)'!N:N,MATCH($C80,'Actual NPC (Total System)'!$C:$C,0),1)*$E80</f>
        <v>0</v>
      </c>
      <c r="Q80" s="179">
        <f>INDEX('Actual NPC (Total System)'!O:O,MATCH($C80,'Actual NPC (Total System)'!$C:$C,0),1)*$E80</f>
        <v>0</v>
      </c>
      <c r="R80" s="179">
        <f>INDEX('Actual NPC (Total System)'!P:P,MATCH($C80,'Actual NPC (Total System)'!$C:$C,0),1)*$E80</f>
        <v>0</v>
      </c>
      <c r="S80" s="59"/>
    </row>
    <row r="81" spans="1:19" s="250" customFormat="1" ht="12.75">
      <c r="C81" s="251" t="s">
        <v>175</v>
      </c>
      <c r="D81" s="327" t="s">
        <v>178</v>
      </c>
      <c r="E81" s="326">
        <f>VLOOKUP(D81,'Actual Factors'!$A$4:$B$9,2,FALSE)</f>
        <v>0</v>
      </c>
      <c r="F81" s="178">
        <f t="shared" si="18"/>
        <v>0</v>
      </c>
      <c r="G81" s="179">
        <f>INDEX('Actual NPC (Total System)'!E:E,MATCH($C81,'Actual NPC (Total System)'!$C:$C,0),1)*$E81</f>
        <v>0</v>
      </c>
      <c r="H81" s="179">
        <f>INDEX('Actual NPC (Total System)'!F:F,MATCH($C81,'Actual NPC (Total System)'!$C:$C,0),1)*$E81</f>
        <v>0</v>
      </c>
      <c r="I81" s="179">
        <f>INDEX('Actual NPC (Total System)'!G:G,MATCH($C81,'Actual NPC (Total System)'!$C:$C,0),1)*$E81</f>
        <v>0</v>
      </c>
      <c r="J81" s="179">
        <f>INDEX('Actual NPC (Total System)'!H:H,MATCH($C81,'Actual NPC (Total System)'!$C:$C,0),1)*$E81</f>
        <v>0</v>
      </c>
      <c r="K81" s="179">
        <f>INDEX('Actual NPC (Total System)'!I:I,MATCH($C81,'Actual NPC (Total System)'!$C:$C,0),1)*$E81</f>
        <v>0</v>
      </c>
      <c r="L81" s="179">
        <f>INDEX('Actual NPC (Total System)'!J:J,MATCH($C81,'Actual NPC (Total System)'!$C:$C,0),1)*$E81</f>
        <v>0</v>
      </c>
      <c r="M81" s="179">
        <f>INDEX('Actual NPC (Total System)'!K:K,MATCH($C81,'Actual NPC (Total System)'!$C:$C,0),1)*$E81</f>
        <v>0</v>
      </c>
      <c r="N81" s="179">
        <f>INDEX('Actual NPC (Total System)'!L:L,MATCH($C81,'Actual NPC (Total System)'!$C:$C,0),1)*$E81</f>
        <v>0</v>
      </c>
      <c r="O81" s="179">
        <f>INDEX('Actual NPC (Total System)'!M:M,MATCH($C81,'Actual NPC (Total System)'!$C:$C,0),1)*$E81</f>
        <v>0</v>
      </c>
      <c r="P81" s="179">
        <f>INDEX('Actual NPC (Total System)'!N:N,MATCH($C81,'Actual NPC (Total System)'!$C:$C,0),1)*$E81</f>
        <v>0</v>
      </c>
      <c r="Q81" s="179">
        <f>INDEX('Actual NPC (Total System)'!O:O,MATCH($C81,'Actual NPC (Total System)'!$C:$C,0),1)*$E81</f>
        <v>0</v>
      </c>
      <c r="R81" s="179">
        <f>INDEX('Actual NPC (Total System)'!P:P,MATCH($C81,'Actual NPC (Total System)'!$C:$C,0),1)*$E81</f>
        <v>0</v>
      </c>
      <c r="S81" s="59"/>
    </row>
    <row r="82" spans="1:19" s="250" customFormat="1" ht="12.75">
      <c r="C82" s="251" t="s">
        <v>176</v>
      </c>
      <c r="D82" s="327" t="s">
        <v>178</v>
      </c>
      <c r="E82" s="326">
        <f>VLOOKUP(D82,'Actual Factors'!$A$4:$B$9,2,FALSE)</f>
        <v>0</v>
      </c>
      <c r="F82" s="178">
        <f t="shared" si="18"/>
        <v>0</v>
      </c>
      <c r="G82" s="179">
        <f>INDEX('Actual NPC (Total System)'!E:E,MATCH($C82,'Actual NPC (Total System)'!$C:$C,0),1)*$E82</f>
        <v>0</v>
      </c>
      <c r="H82" s="179">
        <f>INDEX('Actual NPC (Total System)'!F:F,MATCH($C82,'Actual NPC (Total System)'!$C:$C,0),1)*$E82</f>
        <v>0</v>
      </c>
      <c r="I82" s="179">
        <f>INDEX('Actual NPC (Total System)'!G:G,MATCH($C82,'Actual NPC (Total System)'!$C:$C,0),1)*$E82</f>
        <v>0</v>
      </c>
      <c r="J82" s="179">
        <f>INDEX('Actual NPC (Total System)'!H:H,MATCH($C82,'Actual NPC (Total System)'!$C:$C,0),1)*$E82</f>
        <v>0</v>
      </c>
      <c r="K82" s="179">
        <f>INDEX('Actual NPC (Total System)'!I:I,MATCH($C82,'Actual NPC (Total System)'!$C:$C,0),1)*$E82</f>
        <v>0</v>
      </c>
      <c r="L82" s="179">
        <f>INDEX('Actual NPC (Total System)'!J:J,MATCH($C82,'Actual NPC (Total System)'!$C:$C,0),1)*$E82</f>
        <v>0</v>
      </c>
      <c r="M82" s="179">
        <f>INDEX('Actual NPC (Total System)'!K:K,MATCH($C82,'Actual NPC (Total System)'!$C:$C,0),1)*$E82</f>
        <v>0</v>
      </c>
      <c r="N82" s="179">
        <f>INDEX('Actual NPC (Total System)'!L:L,MATCH($C82,'Actual NPC (Total System)'!$C:$C,0),1)*$E82</f>
        <v>0</v>
      </c>
      <c r="O82" s="179">
        <f>INDEX('Actual NPC (Total System)'!M:M,MATCH($C82,'Actual NPC (Total System)'!$C:$C,0),1)*$E82</f>
        <v>0</v>
      </c>
      <c r="P82" s="179">
        <f>INDEX('Actual NPC (Total System)'!N:N,MATCH($C82,'Actual NPC (Total System)'!$C:$C,0),1)*$E82</f>
        <v>0</v>
      </c>
      <c r="Q82" s="179">
        <f>INDEX('Actual NPC (Total System)'!O:O,MATCH($C82,'Actual NPC (Total System)'!$C:$C,0),1)*$E82</f>
        <v>0</v>
      </c>
      <c r="R82" s="179">
        <f>INDEX('Actual NPC (Total System)'!P:P,MATCH($C82,'Actual NPC (Total System)'!$C:$C,0),1)*$E82</f>
        <v>0</v>
      </c>
      <c r="S82" s="59"/>
    </row>
    <row r="83" spans="1:19" s="10" customFormat="1" ht="12.75">
      <c r="A83" s="153"/>
      <c r="B83" s="153"/>
      <c r="C83" s="251" t="s">
        <v>139</v>
      </c>
      <c r="D83" s="327" t="s">
        <v>178</v>
      </c>
      <c r="E83" s="326">
        <f>VLOOKUP(D83,'Actual Factors'!$A$4:$B$9,2,FALSE)</f>
        <v>0</v>
      </c>
      <c r="F83" s="178">
        <f t="shared" si="17"/>
        <v>0</v>
      </c>
      <c r="G83" s="179">
        <f>INDEX('Actual NPC (Total System)'!E:E,MATCH($C83,'Actual NPC (Total System)'!$C:$C,0),1)*$E83</f>
        <v>0</v>
      </c>
      <c r="H83" s="179">
        <f>INDEX('Actual NPC (Total System)'!F:F,MATCH($C83,'Actual NPC (Total System)'!$C:$C,0),1)*$E83</f>
        <v>0</v>
      </c>
      <c r="I83" s="179">
        <f>INDEX('Actual NPC (Total System)'!G:G,MATCH($C83,'Actual NPC (Total System)'!$C:$C,0),1)*$E83</f>
        <v>0</v>
      </c>
      <c r="J83" s="179">
        <f>INDEX('Actual NPC (Total System)'!H:H,MATCH($C83,'Actual NPC (Total System)'!$C:$C,0),1)*$E83</f>
        <v>0</v>
      </c>
      <c r="K83" s="179">
        <f>INDEX('Actual NPC (Total System)'!I:I,MATCH($C83,'Actual NPC (Total System)'!$C:$C,0),1)*$E83</f>
        <v>0</v>
      </c>
      <c r="L83" s="179">
        <f>INDEX('Actual NPC (Total System)'!J:J,MATCH($C83,'Actual NPC (Total System)'!$C:$C,0),1)*$E83</f>
        <v>0</v>
      </c>
      <c r="M83" s="179">
        <f>INDEX('Actual NPC (Total System)'!K:K,MATCH($C83,'Actual NPC (Total System)'!$C:$C,0),1)*$E83</f>
        <v>0</v>
      </c>
      <c r="N83" s="179">
        <f>INDEX('Actual NPC (Total System)'!L:L,MATCH($C83,'Actual NPC (Total System)'!$C:$C,0),1)*$E83</f>
        <v>0</v>
      </c>
      <c r="O83" s="179">
        <f>INDEX('Actual NPC (Total System)'!M:M,MATCH($C83,'Actual NPC (Total System)'!$C:$C,0),1)*$E83</f>
        <v>0</v>
      </c>
      <c r="P83" s="179">
        <f>INDEX('Actual NPC (Total System)'!N:N,MATCH($C83,'Actual NPC (Total System)'!$C:$C,0),1)*$E83</f>
        <v>0</v>
      </c>
      <c r="Q83" s="179">
        <f>INDEX('Actual NPC (Total System)'!O:O,MATCH($C83,'Actual NPC (Total System)'!$C:$C,0),1)*$E83</f>
        <v>0</v>
      </c>
      <c r="R83" s="179">
        <f>INDEX('Actual NPC (Total System)'!P:P,MATCH($C83,'Actual NPC (Total System)'!$C:$C,0),1)*$E83</f>
        <v>0</v>
      </c>
      <c r="S83" s="59"/>
    </row>
    <row r="84" spans="1:19" s="10" customFormat="1" ht="12.75">
      <c r="A84" s="153"/>
      <c r="B84" s="153"/>
      <c r="C84" s="251" t="s">
        <v>133</v>
      </c>
      <c r="D84" s="327" t="s">
        <v>178</v>
      </c>
      <c r="E84" s="326">
        <f>VLOOKUP(D84,'Actual Factors'!$A$4:$B$9,2,FALSE)</f>
        <v>0</v>
      </c>
      <c r="F84" s="178">
        <f t="shared" si="17"/>
        <v>0</v>
      </c>
      <c r="G84" s="179">
        <f>INDEX('Actual NPC (Total System)'!E:E,MATCH($C84,'Actual NPC (Total System)'!$C:$C,0),1)*$E84</f>
        <v>0</v>
      </c>
      <c r="H84" s="179">
        <f>INDEX('Actual NPC (Total System)'!F:F,MATCH($C84,'Actual NPC (Total System)'!$C:$C,0),1)*$E84</f>
        <v>0</v>
      </c>
      <c r="I84" s="179">
        <f>INDEX('Actual NPC (Total System)'!G:G,MATCH($C84,'Actual NPC (Total System)'!$C:$C,0),1)*$E84</f>
        <v>0</v>
      </c>
      <c r="J84" s="179">
        <f>INDEX('Actual NPC (Total System)'!H:H,MATCH($C84,'Actual NPC (Total System)'!$C:$C,0),1)*$E84</f>
        <v>0</v>
      </c>
      <c r="K84" s="179">
        <f>INDEX('Actual NPC (Total System)'!I:I,MATCH($C84,'Actual NPC (Total System)'!$C:$C,0),1)*$E84</f>
        <v>0</v>
      </c>
      <c r="L84" s="179">
        <f>INDEX('Actual NPC (Total System)'!J:J,MATCH($C84,'Actual NPC (Total System)'!$C:$C,0),1)*$E84</f>
        <v>0</v>
      </c>
      <c r="M84" s="179">
        <f>INDEX('Actual NPC (Total System)'!K:K,MATCH($C84,'Actual NPC (Total System)'!$C:$C,0),1)*$E84</f>
        <v>0</v>
      </c>
      <c r="N84" s="179">
        <f>INDEX('Actual NPC (Total System)'!L:L,MATCH($C84,'Actual NPC (Total System)'!$C:$C,0),1)*$E84</f>
        <v>0</v>
      </c>
      <c r="O84" s="179">
        <f>INDEX('Actual NPC (Total System)'!M:M,MATCH($C84,'Actual NPC (Total System)'!$C:$C,0),1)*$E84</f>
        <v>0</v>
      </c>
      <c r="P84" s="179">
        <f>INDEX('Actual NPC (Total System)'!N:N,MATCH($C84,'Actual NPC (Total System)'!$C:$C,0),1)*$E84</f>
        <v>0</v>
      </c>
      <c r="Q84" s="179">
        <f>INDEX('Actual NPC (Total System)'!O:O,MATCH($C84,'Actual NPC (Total System)'!$C:$C,0),1)*$E84</f>
        <v>0</v>
      </c>
      <c r="R84" s="179">
        <f>INDEX('Actual NPC (Total System)'!P:P,MATCH($C84,'Actual NPC (Total System)'!$C:$C,0),1)*$E84</f>
        <v>0</v>
      </c>
      <c r="S84" s="59"/>
    </row>
    <row r="85" spans="1:19" s="153" customFormat="1" ht="12.75">
      <c r="A85" s="10"/>
      <c r="B85" s="10"/>
      <c r="C85" s="251" t="s">
        <v>23</v>
      </c>
      <c r="D85" s="327" t="s">
        <v>178</v>
      </c>
      <c r="E85" s="326">
        <f>VLOOKUP(D85,'Actual Factors'!$A$4:$B$9,2,FALSE)</f>
        <v>0</v>
      </c>
      <c r="F85" s="178">
        <f t="shared" si="17"/>
        <v>0</v>
      </c>
      <c r="G85" s="179">
        <f>INDEX('Actual NPC (Total System)'!E:E,MATCH($C85,'Actual NPC (Total System)'!$C:$C,0),1)*$E85</f>
        <v>0</v>
      </c>
      <c r="H85" s="179">
        <f>INDEX('Actual NPC (Total System)'!F:F,MATCH($C85,'Actual NPC (Total System)'!$C:$C,0),1)*$E85</f>
        <v>0</v>
      </c>
      <c r="I85" s="179">
        <f>INDEX('Actual NPC (Total System)'!G:G,MATCH($C85,'Actual NPC (Total System)'!$C:$C,0),1)*$E85</f>
        <v>0</v>
      </c>
      <c r="J85" s="179">
        <f>INDEX('Actual NPC (Total System)'!H:H,MATCH($C85,'Actual NPC (Total System)'!$C:$C,0),1)*$E85</f>
        <v>0</v>
      </c>
      <c r="K85" s="179">
        <f>INDEX('Actual NPC (Total System)'!I:I,MATCH($C85,'Actual NPC (Total System)'!$C:$C,0),1)*$E85</f>
        <v>0</v>
      </c>
      <c r="L85" s="179">
        <f>INDEX('Actual NPC (Total System)'!J:J,MATCH($C85,'Actual NPC (Total System)'!$C:$C,0),1)*$E85</f>
        <v>0</v>
      </c>
      <c r="M85" s="179">
        <f>INDEX('Actual NPC (Total System)'!K:K,MATCH($C85,'Actual NPC (Total System)'!$C:$C,0),1)*$E85</f>
        <v>0</v>
      </c>
      <c r="N85" s="179">
        <f>INDEX('Actual NPC (Total System)'!L:L,MATCH($C85,'Actual NPC (Total System)'!$C:$C,0),1)*$E85</f>
        <v>0</v>
      </c>
      <c r="O85" s="179">
        <f>INDEX('Actual NPC (Total System)'!M:M,MATCH($C85,'Actual NPC (Total System)'!$C:$C,0),1)*$E85</f>
        <v>0</v>
      </c>
      <c r="P85" s="179">
        <f>INDEX('Actual NPC (Total System)'!N:N,MATCH($C85,'Actual NPC (Total System)'!$C:$C,0),1)*$E85</f>
        <v>0</v>
      </c>
      <c r="Q85" s="179">
        <f>INDEX('Actual NPC (Total System)'!O:O,MATCH($C85,'Actual NPC (Total System)'!$C:$C,0),1)*$E85</f>
        <v>0</v>
      </c>
      <c r="R85" s="179">
        <f>INDEX('Actual NPC (Total System)'!P:P,MATCH($C85,'Actual NPC (Total System)'!$C:$C,0),1)*$E85</f>
        <v>0</v>
      </c>
      <c r="S85" s="59"/>
    </row>
    <row r="86" spans="1:19" s="153" customFormat="1" ht="12.75">
      <c r="A86" s="10"/>
      <c r="B86" s="16"/>
      <c r="C86" s="251" t="s">
        <v>24</v>
      </c>
      <c r="D86" s="327" t="s">
        <v>178</v>
      </c>
      <c r="E86" s="326">
        <f>VLOOKUP(D86,'Actual Factors'!$A$4:$B$9,2,FALSE)</f>
        <v>0</v>
      </c>
      <c r="F86" s="178">
        <f t="shared" si="17"/>
        <v>0</v>
      </c>
      <c r="G86" s="179">
        <f>INDEX('Actual NPC (Total System)'!E:E,MATCH($C86,'Actual NPC (Total System)'!$C:$C,0),1)*$E86</f>
        <v>0</v>
      </c>
      <c r="H86" s="179">
        <f>INDEX('Actual NPC (Total System)'!F:F,MATCH($C86,'Actual NPC (Total System)'!$C:$C,0),1)*$E86</f>
        <v>0</v>
      </c>
      <c r="I86" s="179">
        <f>INDEX('Actual NPC (Total System)'!G:G,MATCH($C86,'Actual NPC (Total System)'!$C:$C,0),1)*$E86</f>
        <v>0</v>
      </c>
      <c r="J86" s="179">
        <f>INDEX('Actual NPC (Total System)'!H:H,MATCH($C86,'Actual NPC (Total System)'!$C:$C,0),1)*$E86</f>
        <v>0</v>
      </c>
      <c r="K86" s="179">
        <f>INDEX('Actual NPC (Total System)'!I:I,MATCH($C86,'Actual NPC (Total System)'!$C:$C,0),1)*$E86</f>
        <v>0</v>
      </c>
      <c r="L86" s="179">
        <f>INDEX('Actual NPC (Total System)'!J:J,MATCH($C86,'Actual NPC (Total System)'!$C:$C,0),1)*$E86</f>
        <v>0</v>
      </c>
      <c r="M86" s="179">
        <f>INDEX('Actual NPC (Total System)'!K:K,MATCH($C86,'Actual NPC (Total System)'!$C:$C,0),1)*$E86</f>
        <v>0</v>
      </c>
      <c r="N86" s="179">
        <f>INDEX('Actual NPC (Total System)'!L:L,MATCH($C86,'Actual NPC (Total System)'!$C:$C,0),1)*$E86</f>
        <v>0</v>
      </c>
      <c r="O86" s="179">
        <f>INDEX('Actual NPC (Total System)'!M:M,MATCH($C86,'Actual NPC (Total System)'!$C:$C,0),1)*$E86</f>
        <v>0</v>
      </c>
      <c r="P86" s="179">
        <f>INDEX('Actual NPC (Total System)'!N:N,MATCH($C86,'Actual NPC (Total System)'!$C:$C,0),1)*$E86</f>
        <v>0</v>
      </c>
      <c r="Q86" s="179">
        <f>INDEX('Actual NPC (Total System)'!O:O,MATCH($C86,'Actual NPC (Total System)'!$C:$C,0),1)*$E86</f>
        <v>0</v>
      </c>
      <c r="R86" s="179">
        <f>INDEX('Actual NPC (Total System)'!P:P,MATCH($C86,'Actual NPC (Total System)'!$C:$C,0),1)*$E86</f>
        <v>0</v>
      </c>
      <c r="S86" s="59"/>
    </row>
    <row r="87" spans="1:19" s="10" customFormat="1" ht="12.75">
      <c r="B87" s="16"/>
      <c r="C87" s="251" t="s">
        <v>25</v>
      </c>
      <c r="D87" s="327" t="s">
        <v>178</v>
      </c>
      <c r="E87" s="326">
        <f>VLOOKUP(D87,'Actual Factors'!$A$4:$B$9,2,FALSE)</f>
        <v>0</v>
      </c>
      <c r="F87" s="178">
        <f t="shared" si="17"/>
        <v>0</v>
      </c>
      <c r="G87" s="179">
        <f>INDEX('Actual NPC (Total System)'!E:E,MATCH($C87,'Actual NPC (Total System)'!$C:$C,0),1)*$E87</f>
        <v>0</v>
      </c>
      <c r="H87" s="179">
        <f>INDEX('Actual NPC (Total System)'!F:F,MATCH($C87,'Actual NPC (Total System)'!$C:$C,0),1)*$E87</f>
        <v>0</v>
      </c>
      <c r="I87" s="179">
        <f>INDEX('Actual NPC (Total System)'!G:G,MATCH($C87,'Actual NPC (Total System)'!$C:$C,0),1)*$E87</f>
        <v>0</v>
      </c>
      <c r="J87" s="179">
        <f>INDEX('Actual NPC (Total System)'!H:H,MATCH($C87,'Actual NPC (Total System)'!$C:$C,0),1)*$E87</f>
        <v>0</v>
      </c>
      <c r="K87" s="179">
        <f>INDEX('Actual NPC (Total System)'!I:I,MATCH($C87,'Actual NPC (Total System)'!$C:$C,0),1)*$E87</f>
        <v>0</v>
      </c>
      <c r="L87" s="179">
        <f>INDEX('Actual NPC (Total System)'!J:J,MATCH($C87,'Actual NPC (Total System)'!$C:$C,0),1)*$E87</f>
        <v>0</v>
      </c>
      <c r="M87" s="179">
        <f>INDEX('Actual NPC (Total System)'!K:K,MATCH($C87,'Actual NPC (Total System)'!$C:$C,0),1)*$E87</f>
        <v>0</v>
      </c>
      <c r="N87" s="179">
        <f>INDEX('Actual NPC (Total System)'!L:L,MATCH($C87,'Actual NPC (Total System)'!$C:$C,0),1)*$E87</f>
        <v>0</v>
      </c>
      <c r="O87" s="179">
        <f>INDEX('Actual NPC (Total System)'!M:M,MATCH($C87,'Actual NPC (Total System)'!$C:$C,0),1)*$E87</f>
        <v>0</v>
      </c>
      <c r="P87" s="179">
        <f>INDEX('Actual NPC (Total System)'!N:N,MATCH($C87,'Actual NPC (Total System)'!$C:$C,0),1)*$E87</f>
        <v>0</v>
      </c>
      <c r="Q87" s="179">
        <f>INDEX('Actual NPC (Total System)'!O:O,MATCH($C87,'Actual NPC (Total System)'!$C:$C,0),1)*$E87</f>
        <v>0</v>
      </c>
      <c r="R87" s="179">
        <f>INDEX('Actual NPC (Total System)'!P:P,MATCH($C87,'Actual NPC (Total System)'!$C:$C,0),1)*$E87</f>
        <v>0</v>
      </c>
      <c r="S87" s="59"/>
    </row>
    <row r="88" spans="1:19" s="153" customFormat="1" ht="12.75">
      <c r="B88" s="170"/>
      <c r="C88" s="251" t="s">
        <v>151</v>
      </c>
      <c r="D88" s="327" t="s">
        <v>178</v>
      </c>
      <c r="E88" s="326">
        <f>VLOOKUP(D88,'Actual Factors'!$A$4:$B$9,2,FALSE)</f>
        <v>0</v>
      </c>
      <c r="F88" s="178">
        <f t="shared" ref="F88:F90" si="19">SUM(G88:R88)</f>
        <v>0</v>
      </c>
      <c r="G88" s="179">
        <f>INDEX('Actual NPC (Total System)'!E:E,MATCH($C88,'Actual NPC (Total System)'!$C:$C,0),1)*$E88</f>
        <v>0</v>
      </c>
      <c r="H88" s="179">
        <f>INDEX('Actual NPC (Total System)'!F:F,MATCH($C88,'Actual NPC (Total System)'!$C:$C,0),1)*$E88</f>
        <v>0</v>
      </c>
      <c r="I88" s="179">
        <f>INDEX('Actual NPC (Total System)'!G:G,MATCH($C88,'Actual NPC (Total System)'!$C:$C,0),1)*$E88</f>
        <v>0</v>
      </c>
      <c r="J88" s="179">
        <f>INDEX('Actual NPC (Total System)'!H:H,MATCH($C88,'Actual NPC (Total System)'!$C:$C,0),1)*$E88</f>
        <v>0</v>
      </c>
      <c r="K88" s="179">
        <f>INDEX('Actual NPC (Total System)'!I:I,MATCH($C88,'Actual NPC (Total System)'!$C:$C,0),1)*$E88</f>
        <v>0</v>
      </c>
      <c r="L88" s="179">
        <f>INDEX('Actual NPC (Total System)'!J:J,MATCH($C88,'Actual NPC (Total System)'!$C:$C,0),1)*$E88</f>
        <v>0</v>
      </c>
      <c r="M88" s="179">
        <f>INDEX('Actual NPC (Total System)'!K:K,MATCH($C88,'Actual NPC (Total System)'!$C:$C,0),1)*$E88</f>
        <v>0</v>
      </c>
      <c r="N88" s="179">
        <f>INDEX('Actual NPC (Total System)'!L:L,MATCH($C88,'Actual NPC (Total System)'!$C:$C,0),1)*$E88</f>
        <v>0</v>
      </c>
      <c r="O88" s="179">
        <f>INDEX('Actual NPC (Total System)'!M:M,MATCH($C88,'Actual NPC (Total System)'!$C:$C,0),1)*$E88</f>
        <v>0</v>
      </c>
      <c r="P88" s="179">
        <f>INDEX('Actual NPC (Total System)'!N:N,MATCH($C88,'Actual NPC (Total System)'!$C:$C,0),1)*$E88</f>
        <v>0</v>
      </c>
      <c r="Q88" s="179">
        <f>INDEX('Actual NPC (Total System)'!O:O,MATCH($C88,'Actual NPC (Total System)'!$C:$C,0),1)*$E88</f>
        <v>0</v>
      </c>
      <c r="R88" s="179">
        <f>INDEX('Actual NPC (Total System)'!P:P,MATCH($C88,'Actual NPC (Total System)'!$C:$C,0),1)*$E88</f>
        <v>0</v>
      </c>
      <c r="S88" s="59"/>
    </row>
    <row r="89" spans="1:19" s="153" customFormat="1" ht="12.75">
      <c r="B89" s="170"/>
      <c r="C89" s="251" t="s">
        <v>152</v>
      </c>
      <c r="D89" s="327" t="s">
        <v>178</v>
      </c>
      <c r="E89" s="326">
        <f>VLOOKUP(D89,'Actual Factors'!$A$4:$B$9,2,FALSE)</f>
        <v>0</v>
      </c>
      <c r="F89" s="178">
        <f t="shared" si="19"/>
        <v>0</v>
      </c>
      <c r="G89" s="179">
        <f>INDEX('Actual NPC (Total System)'!E:E,MATCH($C89,'Actual NPC (Total System)'!$C:$C,0),1)*$E89</f>
        <v>0</v>
      </c>
      <c r="H89" s="179">
        <f>INDEX('Actual NPC (Total System)'!F:F,MATCH($C89,'Actual NPC (Total System)'!$C:$C,0),1)*$E89</f>
        <v>0</v>
      </c>
      <c r="I89" s="179">
        <f>INDEX('Actual NPC (Total System)'!G:G,MATCH($C89,'Actual NPC (Total System)'!$C:$C,0),1)*$E89</f>
        <v>0</v>
      </c>
      <c r="J89" s="179">
        <f>INDEX('Actual NPC (Total System)'!H:H,MATCH($C89,'Actual NPC (Total System)'!$C:$C,0),1)*$E89</f>
        <v>0</v>
      </c>
      <c r="K89" s="179">
        <f>INDEX('Actual NPC (Total System)'!I:I,MATCH($C89,'Actual NPC (Total System)'!$C:$C,0),1)*$E89</f>
        <v>0</v>
      </c>
      <c r="L89" s="179">
        <f>INDEX('Actual NPC (Total System)'!J:J,MATCH($C89,'Actual NPC (Total System)'!$C:$C,0),1)*$E89</f>
        <v>0</v>
      </c>
      <c r="M89" s="179">
        <f>INDEX('Actual NPC (Total System)'!K:K,MATCH($C89,'Actual NPC (Total System)'!$C:$C,0),1)*$E89</f>
        <v>0</v>
      </c>
      <c r="N89" s="179">
        <f>INDEX('Actual NPC (Total System)'!L:L,MATCH($C89,'Actual NPC (Total System)'!$C:$C,0),1)*$E89</f>
        <v>0</v>
      </c>
      <c r="O89" s="179">
        <f>INDEX('Actual NPC (Total System)'!M:M,MATCH($C89,'Actual NPC (Total System)'!$C:$C,0),1)*$E89</f>
        <v>0</v>
      </c>
      <c r="P89" s="179">
        <f>INDEX('Actual NPC (Total System)'!N:N,MATCH($C89,'Actual NPC (Total System)'!$C:$C,0),1)*$E89</f>
        <v>0</v>
      </c>
      <c r="Q89" s="179">
        <f>INDEX('Actual NPC (Total System)'!O:O,MATCH($C89,'Actual NPC (Total System)'!$C:$C,0),1)*$E89</f>
        <v>0</v>
      </c>
      <c r="R89" s="179">
        <f>INDEX('Actual NPC (Total System)'!P:P,MATCH($C89,'Actual NPC (Total System)'!$C:$C,0),1)*$E89</f>
        <v>0</v>
      </c>
      <c r="S89" s="59"/>
    </row>
    <row r="90" spans="1:19" s="153" customFormat="1" ht="12.75">
      <c r="B90" s="170"/>
      <c r="C90" s="251" t="s">
        <v>153</v>
      </c>
      <c r="D90" s="327" t="s">
        <v>178</v>
      </c>
      <c r="E90" s="326">
        <f>VLOOKUP(D90,'Actual Factors'!$A$4:$B$9,2,FALSE)</f>
        <v>0</v>
      </c>
      <c r="F90" s="178">
        <f t="shared" si="19"/>
        <v>0</v>
      </c>
      <c r="G90" s="179">
        <f>INDEX('Actual NPC (Total System)'!E:E,MATCH($C90,'Actual NPC (Total System)'!$C:$C,0),1)*$E90</f>
        <v>0</v>
      </c>
      <c r="H90" s="179">
        <f>INDEX('Actual NPC (Total System)'!F:F,MATCH($C90,'Actual NPC (Total System)'!$C:$C,0),1)*$E90</f>
        <v>0</v>
      </c>
      <c r="I90" s="179">
        <f>INDEX('Actual NPC (Total System)'!G:G,MATCH($C90,'Actual NPC (Total System)'!$C:$C,0),1)*$E90</f>
        <v>0</v>
      </c>
      <c r="J90" s="179">
        <f>INDEX('Actual NPC (Total System)'!H:H,MATCH($C90,'Actual NPC (Total System)'!$C:$C,0),1)*$E90</f>
        <v>0</v>
      </c>
      <c r="K90" s="179">
        <f>INDEX('Actual NPC (Total System)'!I:I,MATCH($C90,'Actual NPC (Total System)'!$C:$C,0),1)*$E90</f>
        <v>0</v>
      </c>
      <c r="L90" s="179">
        <f>INDEX('Actual NPC (Total System)'!J:J,MATCH($C90,'Actual NPC (Total System)'!$C:$C,0),1)*$E90</f>
        <v>0</v>
      </c>
      <c r="M90" s="179">
        <f>INDEX('Actual NPC (Total System)'!K:K,MATCH($C90,'Actual NPC (Total System)'!$C:$C,0),1)*$E90</f>
        <v>0</v>
      </c>
      <c r="N90" s="179">
        <f>INDEX('Actual NPC (Total System)'!L:L,MATCH($C90,'Actual NPC (Total System)'!$C:$C,0),1)*$E90</f>
        <v>0</v>
      </c>
      <c r="O90" s="179">
        <f>INDEX('Actual NPC (Total System)'!M:M,MATCH($C90,'Actual NPC (Total System)'!$C:$C,0),1)*$E90</f>
        <v>0</v>
      </c>
      <c r="P90" s="179">
        <f>INDEX('Actual NPC (Total System)'!N:N,MATCH($C90,'Actual NPC (Total System)'!$C:$C,0),1)*$E90</f>
        <v>0</v>
      </c>
      <c r="Q90" s="179">
        <f>INDEX('Actual NPC (Total System)'!O:O,MATCH($C90,'Actual NPC (Total System)'!$C:$C,0),1)*$E90</f>
        <v>0</v>
      </c>
      <c r="R90" s="179">
        <f>INDEX('Actual NPC (Total System)'!P:P,MATCH($C90,'Actual NPC (Total System)'!$C:$C,0),1)*$E90</f>
        <v>0</v>
      </c>
      <c r="S90" s="59"/>
    </row>
    <row r="91" spans="1:19" s="10" customFormat="1" ht="12.75">
      <c r="B91" s="16"/>
      <c r="C91" s="251" t="s">
        <v>26</v>
      </c>
      <c r="D91" s="327" t="s">
        <v>178</v>
      </c>
      <c r="E91" s="326">
        <f>VLOOKUP(D91,'Actual Factors'!$A$4:$B$9,2,FALSE)</f>
        <v>0</v>
      </c>
      <c r="F91" s="178">
        <f t="shared" si="17"/>
        <v>0</v>
      </c>
      <c r="G91" s="179">
        <f>INDEX('Actual NPC (Total System)'!E:E,MATCH($C91,'Actual NPC (Total System)'!$C:$C,0),1)*$E91</f>
        <v>0</v>
      </c>
      <c r="H91" s="179">
        <f>INDEX('Actual NPC (Total System)'!F:F,MATCH($C91,'Actual NPC (Total System)'!$C:$C,0),1)*$E91</f>
        <v>0</v>
      </c>
      <c r="I91" s="179">
        <f>INDEX('Actual NPC (Total System)'!G:G,MATCH($C91,'Actual NPC (Total System)'!$C:$C,0),1)*$E91</f>
        <v>0</v>
      </c>
      <c r="J91" s="179">
        <f>INDEX('Actual NPC (Total System)'!H:H,MATCH($C91,'Actual NPC (Total System)'!$C:$C,0),1)*$E91</f>
        <v>0</v>
      </c>
      <c r="K91" s="179">
        <f>INDEX('Actual NPC (Total System)'!I:I,MATCH($C91,'Actual NPC (Total System)'!$C:$C,0),1)*$E91</f>
        <v>0</v>
      </c>
      <c r="L91" s="179">
        <f>INDEX('Actual NPC (Total System)'!J:J,MATCH($C91,'Actual NPC (Total System)'!$C:$C,0),1)*$E91</f>
        <v>0</v>
      </c>
      <c r="M91" s="179">
        <f>INDEX('Actual NPC (Total System)'!K:K,MATCH($C91,'Actual NPC (Total System)'!$C:$C,0),1)*$E91</f>
        <v>0</v>
      </c>
      <c r="N91" s="179">
        <f>INDEX('Actual NPC (Total System)'!L:L,MATCH($C91,'Actual NPC (Total System)'!$C:$C,0),1)*$E91</f>
        <v>0</v>
      </c>
      <c r="O91" s="179">
        <f>INDEX('Actual NPC (Total System)'!M:M,MATCH($C91,'Actual NPC (Total System)'!$C:$C,0),1)*$E91</f>
        <v>0</v>
      </c>
      <c r="P91" s="179">
        <f>INDEX('Actual NPC (Total System)'!N:N,MATCH($C91,'Actual NPC (Total System)'!$C:$C,0),1)*$E91</f>
        <v>0</v>
      </c>
      <c r="Q91" s="179">
        <f>INDEX('Actual NPC (Total System)'!O:O,MATCH($C91,'Actual NPC (Total System)'!$C:$C,0),1)*$E91</f>
        <v>0</v>
      </c>
      <c r="R91" s="179">
        <f>INDEX('Actual NPC (Total System)'!P:P,MATCH($C91,'Actual NPC (Total System)'!$C:$C,0),1)*$E91</f>
        <v>0</v>
      </c>
      <c r="S91" s="59"/>
    </row>
    <row r="92" spans="1:19" s="10" customFormat="1" ht="12.75">
      <c r="B92" s="16"/>
      <c r="C92" s="251" t="s">
        <v>102</v>
      </c>
      <c r="D92" s="327" t="s">
        <v>178</v>
      </c>
      <c r="E92" s="326">
        <f>VLOOKUP(D92,'Actual Factors'!$A$4:$B$9,2,FALSE)</f>
        <v>0</v>
      </c>
      <c r="F92" s="178">
        <f t="shared" si="17"/>
        <v>0</v>
      </c>
      <c r="G92" s="179">
        <f>INDEX('Actual NPC (Total System)'!E:E,MATCH($C92,'Actual NPC (Total System)'!$C:$C,0),1)*$E92</f>
        <v>0</v>
      </c>
      <c r="H92" s="179">
        <f>INDEX('Actual NPC (Total System)'!F:F,MATCH($C92,'Actual NPC (Total System)'!$C:$C,0),1)*$E92</f>
        <v>0</v>
      </c>
      <c r="I92" s="179">
        <f>INDEX('Actual NPC (Total System)'!G:G,MATCH($C92,'Actual NPC (Total System)'!$C:$C,0),1)*$E92</f>
        <v>0</v>
      </c>
      <c r="J92" s="179">
        <f>INDEX('Actual NPC (Total System)'!H:H,MATCH($C92,'Actual NPC (Total System)'!$C:$C,0),1)*$E92</f>
        <v>0</v>
      </c>
      <c r="K92" s="179">
        <f>INDEX('Actual NPC (Total System)'!I:I,MATCH($C92,'Actual NPC (Total System)'!$C:$C,0),1)*$E92</f>
        <v>0</v>
      </c>
      <c r="L92" s="179">
        <f>INDEX('Actual NPC (Total System)'!J:J,MATCH($C92,'Actual NPC (Total System)'!$C:$C,0),1)*$E92</f>
        <v>0</v>
      </c>
      <c r="M92" s="179">
        <f>INDEX('Actual NPC (Total System)'!K:K,MATCH($C92,'Actual NPC (Total System)'!$C:$C,0),1)*$E92</f>
        <v>0</v>
      </c>
      <c r="N92" s="179">
        <f>INDEX('Actual NPC (Total System)'!L:L,MATCH($C92,'Actual NPC (Total System)'!$C:$C,0),1)*$E92</f>
        <v>0</v>
      </c>
      <c r="O92" s="179">
        <f>INDEX('Actual NPC (Total System)'!M:M,MATCH($C92,'Actual NPC (Total System)'!$C:$C,0),1)*$E92</f>
        <v>0</v>
      </c>
      <c r="P92" s="179">
        <f>INDEX('Actual NPC (Total System)'!N:N,MATCH($C92,'Actual NPC (Total System)'!$C:$C,0),1)*$E92</f>
        <v>0</v>
      </c>
      <c r="Q92" s="179">
        <f>INDEX('Actual NPC (Total System)'!O:O,MATCH($C92,'Actual NPC (Total System)'!$C:$C,0),1)*$E92</f>
        <v>0</v>
      </c>
      <c r="R92" s="179">
        <f>INDEX('Actual NPC (Total System)'!P:P,MATCH($C92,'Actual NPC (Total System)'!$C:$C,0),1)*$E92</f>
        <v>0</v>
      </c>
      <c r="S92" s="59"/>
    </row>
    <row r="93" spans="1:19" s="153" customFormat="1" ht="12.75">
      <c r="B93" s="170"/>
      <c r="C93" s="251" t="s">
        <v>142</v>
      </c>
      <c r="D93" s="327" t="s">
        <v>178</v>
      </c>
      <c r="E93" s="326">
        <f>VLOOKUP(D93,'Actual Factors'!$A$4:$B$9,2,FALSE)</f>
        <v>0</v>
      </c>
      <c r="F93" s="178">
        <f t="shared" si="17"/>
        <v>0</v>
      </c>
      <c r="G93" s="179">
        <f>INDEX('Actual NPC (Total System)'!E:E,MATCH($C93,'Actual NPC (Total System)'!$C:$C,0),1)*$E93</f>
        <v>0</v>
      </c>
      <c r="H93" s="179">
        <f>INDEX('Actual NPC (Total System)'!F:F,MATCH($C93,'Actual NPC (Total System)'!$C:$C,0),1)*$E93</f>
        <v>0</v>
      </c>
      <c r="I93" s="179">
        <f>INDEX('Actual NPC (Total System)'!G:G,MATCH($C93,'Actual NPC (Total System)'!$C:$C,0),1)*$E93</f>
        <v>0</v>
      </c>
      <c r="J93" s="179">
        <f>INDEX('Actual NPC (Total System)'!H:H,MATCH($C93,'Actual NPC (Total System)'!$C:$C,0),1)*$E93</f>
        <v>0</v>
      </c>
      <c r="K93" s="179">
        <f>INDEX('Actual NPC (Total System)'!I:I,MATCH($C93,'Actual NPC (Total System)'!$C:$C,0),1)*$E93</f>
        <v>0</v>
      </c>
      <c r="L93" s="179">
        <f>INDEX('Actual NPC (Total System)'!J:J,MATCH($C93,'Actual NPC (Total System)'!$C:$C,0),1)*$E93</f>
        <v>0</v>
      </c>
      <c r="M93" s="179">
        <f>INDEX('Actual NPC (Total System)'!K:K,MATCH($C93,'Actual NPC (Total System)'!$C:$C,0),1)*$E93</f>
        <v>0</v>
      </c>
      <c r="N93" s="179">
        <f>INDEX('Actual NPC (Total System)'!L:L,MATCH($C93,'Actual NPC (Total System)'!$C:$C,0),1)*$E93</f>
        <v>0</v>
      </c>
      <c r="O93" s="179">
        <f>INDEX('Actual NPC (Total System)'!M:M,MATCH($C93,'Actual NPC (Total System)'!$C:$C,0),1)*$E93</f>
        <v>0</v>
      </c>
      <c r="P93" s="179">
        <f>INDEX('Actual NPC (Total System)'!N:N,MATCH($C93,'Actual NPC (Total System)'!$C:$C,0),1)*$E93</f>
        <v>0</v>
      </c>
      <c r="Q93" s="179">
        <f>INDEX('Actual NPC (Total System)'!O:O,MATCH($C93,'Actual NPC (Total System)'!$C:$C,0),1)*$E93</f>
        <v>0</v>
      </c>
      <c r="R93" s="179">
        <f>INDEX('Actual NPC (Total System)'!P:P,MATCH($C93,'Actual NPC (Total System)'!$C:$C,0),1)*$E93</f>
        <v>0</v>
      </c>
      <c r="S93" s="59"/>
    </row>
    <row r="94" spans="1:19" s="10" customFormat="1" ht="12.75">
      <c r="B94" s="16"/>
      <c r="C94" s="251" t="s">
        <v>27</v>
      </c>
      <c r="D94" s="327" t="s">
        <v>178</v>
      </c>
      <c r="E94" s="326">
        <f>VLOOKUP(D94,'Actual Factors'!$A$4:$B$9,2,FALSE)</f>
        <v>0</v>
      </c>
      <c r="F94" s="178">
        <f t="shared" si="17"/>
        <v>0</v>
      </c>
      <c r="G94" s="179">
        <f>INDEX('Actual NPC (Total System)'!E:E,MATCH($C94,'Actual NPC (Total System)'!$C:$C,0),1)*$E94</f>
        <v>0</v>
      </c>
      <c r="H94" s="179">
        <f>INDEX('Actual NPC (Total System)'!F:F,MATCH($C94,'Actual NPC (Total System)'!$C:$C,0),1)*$E94</f>
        <v>0</v>
      </c>
      <c r="I94" s="179">
        <f>INDEX('Actual NPC (Total System)'!G:G,MATCH($C94,'Actual NPC (Total System)'!$C:$C,0),1)*$E94</f>
        <v>0</v>
      </c>
      <c r="J94" s="179">
        <f>INDEX('Actual NPC (Total System)'!H:H,MATCH($C94,'Actual NPC (Total System)'!$C:$C,0),1)*$E94</f>
        <v>0</v>
      </c>
      <c r="K94" s="179">
        <f>INDEX('Actual NPC (Total System)'!I:I,MATCH($C94,'Actual NPC (Total System)'!$C:$C,0),1)*$E94</f>
        <v>0</v>
      </c>
      <c r="L94" s="179">
        <f>INDEX('Actual NPC (Total System)'!J:J,MATCH($C94,'Actual NPC (Total System)'!$C:$C,0),1)*$E94</f>
        <v>0</v>
      </c>
      <c r="M94" s="179">
        <f>INDEX('Actual NPC (Total System)'!K:K,MATCH($C94,'Actual NPC (Total System)'!$C:$C,0),1)*$E94</f>
        <v>0</v>
      </c>
      <c r="N94" s="179">
        <f>INDEX('Actual NPC (Total System)'!L:L,MATCH($C94,'Actual NPC (Total System)'!$C:$C,0),1)*$E94</f>
        <v>0</v>
      </c>
      <c r="O94" s="179">
        <f>INDEX('Actual NPC (Total System)'!M:M,MATCH($C94,'Actual NPC (Total System)'!$C:$C,0),1)*$E94</f>
        <v>0</v>
      </c>
      <c r="P94" s="179">
        <f>INDEX('Actual NPC (Total System)'!N:N,MATCH($C94,'Actual NPC (Total System)'!$C:$C,0),1)*$E94</f>
        <v>0</v>
      </c>
      <c r="Q94" s="179">
        <f>INDEX('Actual NPC (Total System)'!O:O,MATCH($C94,'Actual NPC (Total System)'!$C:$C,0),1)*$E94</f>
        <v>0</v>
      </c>
      <c r="R94" s="179">
        <f>INDEX('Actual NPC (Total System)'!P:P,MATCH($C94,'Actual NPC (Total System)'!$C:$C,0),1)*$E94</f>
        <v>0</v>
      </c>
      <c r="S94" s="59"/>
    </row>
    <row r="95" spans="1:19" s="153" customFormat="1" ht="12.75">
      <c r="B95" s="170"/>
      <c r="C95" s="251" t="s">
        <v>138</v>
      </c>
      <c r="D95" s="327" t="s">
        <v>178</v>
      </c>
      <c r="E95" s="326">
        <f>VLOOKUP(D95,'Actual Factors'!$A$4:$B$9,2,FALSE)</f>
        <v>0</v>
      </c>
      <c r="F95" s="178">
        <f t="shared" si="17"/>
        <v>0</v>
      </c>
      <c r="G95" s="179">
        <f>INDEX('Actual NPC (Total System)'!E:E,MATCH($C95,'Actual NPC (Total System)'!$C:$C,0),1)*$E95</f>
        <v>0</v>
      </c>
      <c r="H95" s="179">
        <f>INDEX('Actual NPC (Total System)'!F:F,MATCH($C95,'Actual NPC (Total System)'!$C:$C,0),1)*$E95</f>
        <v>0</v>
      </c>
      <c r="I95" s="179">
        <f>INDEX('Actual NPC (Total System)'!G:G,MATCH($C95,'Actual NPC (Total System)'!$C:$C,0),1)*$E95</f>
        <v>0</v>
      </c>
      <c r="J95" s="179">
        <f>INDEX('Actual NPC (Total System)'!H:H,MATCH($C95,'Actual NPC (Total System)'!$C:$C,0),1)*$E95</f>
        <v>0</v>
      </c>
      <c r="K95" s="179">
        <f>INDEX('Actual NPC (Total System)'!I:I,MATCH($C95,'Actual NPC (Total System)'!$C:$C,0),1)*$E95</f>
        <v>0</v>
      </c>
      <c r="L95" s="179">
        <f>INDEX('Actual NPC (Total System)'!J:J,MATCH($C95,'Actual NPC (Total System)'!$C:$C,0),1)*$E95</f>
        <v>0</v>
      </c>
      <c r="M95" s="179">
        <f>INDEX('Actual NPC (Total System)'!K:K,MATCH($C95,'Actual NPC (Total System)'!$C:$C,0),1)*$E95</f>
        <v>0</v>
      </c>
      <c r="N95" s="179">
        <f>INDEX('Actual NPC (Total System)'!L:L,MATCH($C95,'Actual NPC (Total System)'!$C:$C,0),1)*$E95</f>
        <v>0</v>
      </c>
      <c r="O95" s="179">
        <f>INDEX('Actual NPC (Total System)'!M:M,MATCH($C95,'Actual NPC (Total System)'!$C:$C,0),1)*$E95</f>
        <v>0</v>
      </c>
      <c r="P95" s="179">
        <f>INDEX('Actual NPC (Total System)'!N:N,MATCH($C95,'Actual NPC (Total System)'!$C:$C,0),1)*$E95</f>
        <v>0</v>
      </c>
      <c r="Q95" s="179">
        <f>INDEX('Actual NPC (Total System)'!O:O,MATCH($C95,'Actual NPC (Total System)'!$C:$C,0),1)*$E95</f>
        <v>0</v>
      </c>
      <c r="R95" s="179">
        <f>INDEX('Actual NPC (Total System)'!P:P,MATCH($C95,'Actual NPC (Total System)'!$C:$C,0),1)*$E95</f>
        <v>0</v>
      </c>
      <c r="S95" s="59"/>
    </row>
    <row r="96" spans="1:19" s="10" customFormat="1" ht="12.75">
      <c r="C96" s="251" t="s">
        <v>103</v>
      </c>
      <c r="D96" s="327" t="s">
        <v>178</v>
      </c>
      <c r="E96" s="326">
        <f>VLOOKUP(D96,'Actual Factors'!$A$4:$B$9,2,FALSE)</f>
        <v>0</v>
      </c>
      <c r="F96" s="178">
        <f t="shared" si="17"/>
        <v>0</v>
      </c>
      <c r="G96" s="179">
        <f>INDEX('Actual NPC (Total System)'!E:E,MATCH($C96,'Actual NPC (Total System)'!$C:$C,0),1)*$E96</f>
        <v>0</v>
      </c>
      <c r="H96" s="179">
        <f>INDEX('Actual NPC (Total System)'!F:F,MATCH($C96,'Actual NPC (Total System)'!$C:$C,0),1)*$E96</f>
        <v>0</v>
      </c>
      <c r="I96" s="179">
        <f>INDEX('Actual NPC (Total System)'!G:G,MATCH($C96,'Actual NPC (Total System)'!$C:$C,0),1)*$E96</f>
        <v>0</v>
      </c>
      <c r="J96" s="179">
        <f>INDEX('Actual NPC (Total System)'!H:H,MATCH($C96,'Actual NPC (Total System)'!$C:$C,0),1)*$E96</f>
        <v>0</v>
      </c>
      <c r="K96" s="179">
        <f>INDEX('Actual NPC (Total System)'!I:I,MATCH($C96,'Actual NPC (Total System)'!$C:$C,0),1)*$E96</f>
        <v>0</v>
      </c>
      <c r="L96" s="179">
        <f>INDEX('Actual NPC (Total System)'!J:J,MATCH($C96,'Actual NPC (Total System)'!$C:$C,0),1)*$E96</f>
        <v>0</v>
      </c>
      <c r="M96" s="179">
        <f>INDEX('Actual NPC (Total System)'!K:K,MATCH($C96,'Actual NPC (Total System)'!$C:$C,0),1)*$E96</f>
        <v>0</v>
      </c>
      <c r="N96" s="179">
        <f>INDEX('Actual NPC (Total System)'!L:L,MATCH($C96,'Actual NPC (Total System)'!$C:$C,0),1)*$E96</f>
        <v>0</v>
      </c>
      <c r="O96" s="179">
        <f>INDEX('Actual NPC (Total System)'!M:M,MATCH($C96,'Actual NPC (Total System)'!$C:$C,0),1)*$E96</f>
        <v>0</v>
      </c>
      <c r="P96" s="179">
        <f>INDEX('Actual NPC (Total System)'!N:N,MATCH($C96,'Actual NPC (Total System)'!$C:$C,0),1)*$E96</f>
        <v>0</v>
      </c>
      <c r="Q96" s="179">
        <f>INDEX('Actual NPC (Total System)'!O:O,MATCH($C96,'Actual NPC (Total System)'!$C:$C,0),1)*$E96</f>
        <v>0</v>
      </c>
      <c r="R96" s="179">
        <f>INDEX('Actual NPC (Total System)'!P:P,MATCH($C96,'Actual NPC (Total System)'!$C:$C,0),1)*$E96</f>
        <v>0</v>
      </c>
      <c r="S96" s="59"/>
    </row>
    <row r="97" spans="1:19" s="153" customFormat="1" ht="12.75">
      <c r="C97" s="251" t="s">
        <v>127</v>
      </c>
      <c r="D97" s="327" t="s">
        <v>178</v>
      </c>
      <c r="E97" s="326">
        <f>VLOOKUP(D97,'Actual Factors'!$A$4:$B$9,2,FALSE)</f>
        <v>0</v>
      </c>
      <c r="F97" s="178">
        <f t="shared" ref="F97:F98" si="20">SUM(G97:R97)</f>
        <v>0</v>
      </c>
      <c r="G97" s="179">
        <f>INDEX('Actual NPC (Total System)'!E:E,MATCH($C97,'Actual NPC (Total System)'!$C:$C,0),1)*$E97</f>
        <v>0</v>
      </c>
      <c r="H97" s="179">
        <f>INDEX('Actual NPC (Total System)'!F:F,MATCH($C97,'Actual NPC (Total System)'!$C:$C,0),1)*$E97</f>
        <v>0</v>
      </c>
      <c r="I97" s="179">
        <f>INDEX('Actual NPC (Total System)'!G:G,MATCH($C97,'Actual NPC (Total System)'!$C:$C,0),1)*$E97</f>
        <v>0</v>
      </c>
      <c r="J97" s="179">
        <f>INDEX('Actual NPC (Total System)'!H:H,MATCH($C97,'Actual NPC (Total System)'!$C:$C,0),1)*$E97</f>
        <v>0</v>
      </c>
      <c r="K97" s="179">
        <f>INDEX('Actual NPC (Total System)'!I:I,MATCH($C97,'Actual NPC (Total System)'!$C:$C,0),1)*$E97</f>
        <v>0</v>
      </c>
      <c r="L97" s="179">
        <f>INDEX('Actual NPC (Total System)'!J:J,MATCH($C97,'Actual NPC (Total System)'!$C:$C,0),1)*$E97</f>
        <v>0</v>
      </c>
      <c r="M97" s="179">
        <f>INDEX('Actual NPC (Total System)'!K:K,MATCH($C97,'Actual NPC (Total System)'!$C:$C,0),1)*$E97</f>
        <v>0</v>
      </c>
      <c r="N97" s="179">
        <f>INDEX('Actual NPC (Total System)'!L:L,MATCH($C97,'Actual NPC (Total System)'!$C:$C,0),1)*$E97</f>
        <v>0</v>
      </c>
      <c r="O97" s="179">
        <f>INDEX('Actual NPC (Total System)'!M:M,MATCH($C97,'Actual NPC (Total System)'!$C:$C,0),1)*$E97</f>
        <v>0</v>
      </c>
      <c r="P97" s="179">
        <f>INDEX('Actual NPC (Total System)'!N:N,MATCH($C97,'Actual NPC (Total System)'!$C:$C,0),1)*$E97</f>
        <v>0</v>
      </c>
      <c r="Q97" s="179">
        <f>INDEX('Actual NPC (Total System)'!O:O,MATCH($C97,'Actual NPC (Total System)'!$C:$C,0),1)*$E97</f>
        <v>0</v>
      </c>
      <c r="R97" s="179">
        <f>INDEX('Actual NPC (Total System)'!P:P,MATCH($C97,'Actual NPC (Total System)'!$C:$C,0),1)*$E97</f>
        <v>0</v>
      </c>
      <c r="S97" s="59"/>
    </row>
    <row r="98" spans="1:19" s="153" customFormat="1" ht="12.75">
      <c r="C98" s="251" t="s">
        <v>126</v>
      </c>
      <c r="D98" s="327" t="s">
        <v>178</v>
      </c>
      <c r="E98" s="326">
        <f>VLOOKUP(D98,'Actual Factors'!$A$4:$B$9,2,FALSE)</f>
        <v>0</v>
      </c>
      <c r="F98" s="178">
        <f t="shared" si="20"/>
        <v>0</v>
      </c>
      <c r="G98" s="179">
        <f>INDEX('Actual NPC (Total System)'!E:E,MATCH($C98,'Actual NPC (Total System)'!$C:$C,0),1)*$E98</f>
        <v>0</v>
      </c>
      <c r="H98" s="179">
        <f>INDEX('Actual NPC (Total System)'!F:F,MATCH($C98,'Actual NPC (Total System)'!$C:$C,0),1)*$E98</f>
        <v>0</v>
      </c>
      <c r="I98" s="179">
        <f>INDEX('Actual NPC (Total System)'!G:G,MATCH($C98,'Actual NPC (Total System)'!$C:$C,0),1)*$E98</f>
        <v>0</v>
      </c>
      <c r="J98" s="179">
        <f>INDEX('Actual NPC (Total System)'!H:H,MATCH($C98,'Actual NPC (Total System)'!$C:$C,0),1)*$E98</f>
        <v>0</v>
      </c>
      <c r="K98" s="179">
        <f>INDEX('Actual NPC (Total System)'!I:I,MATCH($C98,'Actual NPC (Total System)'!$C:$C,0),1)*$E98</f>
        <v>0</v>
      </c>
      <c r="L98" s="179">
        <f>INDEX('Actual NPC (Total System)'!J:J,MATCH($C98,'Actual NPC (Total System)'!$C:$C,0),1)*$E98</f>
        <v>0</v>
      </c>
      <c r="M98" s="179">
        <f>INDEX('Actual NPC (Total System)'!K:K,MATCH($C98,'Actual NPC (Total System)'!$C:$C,0),1)*$E98</f>
        <v>0</v>
      </c>
      <c r="N98" s="179">
        <f>INDEX('Actual NPC (Total System)'!L:L,MATCH($C98,'Actual NPC (Total System)'!$C:$C,0),1)*$E98</f>
        <v>0</v>
      </c>
      <c r="O98" s="179">
        <f>INDEX('Actual NPC (Total System)'!M:M,MATCH($C98,'Actual NPC (Total System)'!$C:$C,0),1)*$E98</f>
        <v>0</v>
      </c>
      <c r="P98" s="179">
        <f>INDEX('Actual NPC (Total System)'!N:N,MATCH($C98,'Actual NPC (Total System)'!$C:$C,0),1)*$E98</f>
        <v>0</v>
      </c>
      <c r="Q98" s="179">
        <f>INDEX('Actual NPC (Total System)'!O:O,MATCH($C98,'Actual NPC (Total System)'!$C:$C,0),1)*$E98</f>
        <v>0</v>
      </c>
      <c r="R98" s="179">
        <f>INDEX('Actual NPC (Total System)'!P:P,MATCH($C98,'Actual NPC (Total System)'!$C:$C,0),1)*$E98</f>
        <v>0</v>
      </c>
      <c r="S98" s="59"/>
    </row>
    <row r="99" spans="1:19" s="153" customFormat="1" ht="12.75">
      <c r="A99" s="10"/>
      <c r="B99" s="16"/>
      <c r="C99" s="91"/>
      <c r="D99" s="236"/>
      <c r="E99" s="47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59"/>
    </row>
    <row r="100" spans="1:19" s="153" customFormat="1" ht="12.75">
      <c r="A100" s="10"/>
      <c r="B100" s="167"/>
      <c r="C100" s="91" t="s">
        <v>104</v>
      </c>
      <c r="D100" s="170"/>
      <c r="E100" s="47"/>
      <c r="F100" s="181">
        <f>SUM(G100:R100)</f>
        <v>370976.57999999996</v>
      </c>
      <c r="G100" s="181">
        <f t="shared" ref="G100:R100" si="21">SUM(G56:G98)</f>
        <v>0</v>
      </c>
      <c r="H100" s="181">
        <f t="shared" si="21"/>
        <v>0</v>
      </c>
      <c r="I100" s="181">
        <f t="shared" si="21"/>
        <v>0</v>
      </c>
      <c r="J100" s="181">
        <f t="shared" si="21"/>
        <v>19951.87</v>
      </c>
      <c r="K100" s="181">
        <f t="shared" si="21"/>
        <v>44510.880000000005</v>
      </c>
      <c r="L100" s="181">
        <f t="shared" si="21"/>
        <v>79780.3</v>
      </c>
      <c r="M100" s="181">
        <f t="shared" si="21"/>
        <v>112397.86</v>
      </c>
      <c r="N100" s="181">
        <f t="shared" si="21"/>
        <v>95899.7</v>
      </c>
      <c r="O100" s="181">
        <f t="shared" si="21"/>
        <v>18435.97</v>
      </c>
      <c r="P100" s="181">
        <f t="shared" si="21"/>
        <v>0</v>
      </c>
      <c r="Q100" s="181">
        <f t="shared" si="21"/>
        <v>0</v>
      </c>
      <c r="R100" s="181">
        <f t="shared" si="21"/>
        <v>0</v>
      </c>
      <c r="S100" s="59"/>
    </row>
    <row r="101" spans="1:19" s="10" customFormat="1" ht="12.75">
      <c r="B101" s="16"/>
      <c r="C101" s="91"/>
      <c r="D101" s="170"/>
      <c r="E101" s="47"/>
      <c r="F101" s="20"/>
      <c r="G101" s="21"/>
      <c r="H101" s="21"/>
      <c r="I101" s="21"/>
      <c r="J101" s="21"/>
      <c r="K101" s="158"/>
      <c r="L101" s="158"/>
      <c r="M101" s="158"/>
      <c r="N101" s="158"/>
      <c r="O101" s="158"/>
      <c r="P101" s="158"/>
      <c r="Q101" s="158"/>
      <c r="R101" s="158"/>
      <c r="S101" s="59"/>
    </row>
    <row r="102" spans="1:19" s="10" customFormat="1" ht="12.75">
      <c r="B102" s="99" t="s">
        <v>28</v>
      </c>
      <c r="C102" s="91"/>
      <c r="D102" s="170"/>
      <c r="E102" s="47"/>
      <c r="F102" s="22"/>
      <c r="G102" s="22"/>
      <c r="H102" s="22"/>
      <c r="I102" s="22"/>
      <c r="J102" s="22"/>
      <c r="K102" s="146"/>
      <c r="L102" s="146"/>
      <c r="M102" s="146"/>
      <c r="N102" s="146"/>
      <c r="O102" s="146"/>
      <c r="P102" s="146"/>
      <c r="Q102" s="146"/>
      <c r="R102" s="146"/>
      <c r="S102" s="59"/>
    </row>
    <row r="103" spans="1:19" s="10" customFormat="1" ht="12.75">
      <c r="A103" s="15"/>
      <c r="B103" s="15"/>
      <c r="C103" s="91" t="s">
        <v>105</v>
      </c>
      <c r="D103" s="327" t="s">
        <v>203</v>
      </c>
      <c r="E103" s="326">
        <f>VLOOKUP(D103,'Actual Factors'!$A$4:$B$9,2,FALSE)</f>
        <v>7.6181305813992017E-2</v>
      </c>
      <c r="F103" s="178">
        <f t="shared" ref="F103:F104" si="22">SUM(G103:R103)</f>
        <v>164751.42279260722</v>
      </c>
      <c r="G103" s="179">
        <f>INDEX('Actual NPC (Total System)'!E:E,MATCH($C103,'Actual NPC (Total System)'!$C:$C,0),1)*$E103</f>
        <v>13712.524583625132</v>
      </c>
      <c r="H103" s="179">
        <f>INDEX('Actual NPC (Total System)'!F:F,MATCH($C103,'Actual NPC (Total System)'!$C:$C,0),1)*$E103</f>
        <v>13712.524583625132</v>
      </c>
      <c r="I103" s="179">
        <f>INDEX('Actual NPC (Total System)'!G:G,MATCH($C103,'Actual NPC (Total System)'!$C:$C,0),1)*$E103</f>
        <v>13913.652372730769</v>
      </c>
      <c r="J103" s="179">
        <f>INDEX('Actual NPC (Total System)'!H:H,MATCH($C103,'Actual NPC (Total System)'!$C:$C,0),1)*$E103</f>
        <v>13712.524583625132</v>
      </c>
      <c r="K103" s="179">
        <f>INDEX('Actual NPC (Total System)'!I:I,MATCH($C103,'Actual NPC (Total System)'!$C:$C,0),1)*$E103</f>
        <v>13712.524583625132</v>
      </c>
      <c r="L103" s="179">
        <f>INDEX('Actual NPC (Total System)'!J:J,MATCH($C103,'Actual NPC (Total System)'!$C:$C,0),1)*$E103</f>
        <v>13712.524583625132</v>
      </c>
      <c r="M103" s="179">
        <f>INDEX('Actual NPC (Total System)'!K:K,MATCH($C103,'Actual NPC (Total System)'!$C:$C,0),1)*$E103</f>
        <v>13712.524583625132</v>
      </c>
      <c r="N103" s="179">
        <f>INDEX('Actual NPC (Total System)'!L:L,MATCH($C103,'Actual NPC (Total System)'!$C:$C,0),1)*$E103</f>
        <v>13712.524583625132</v>
      </c>
      <c r="O103" s="179">
        <f>INDEX('Actual NPC (Total System)'!M:M,MATCH($C103,'Actual NPC (Total System)'!$C:$C,0),1)*$E103</f>
        <v>13712.524583625132</v>
      </c>
      <c r="P103" s="179">
        <f>INDEX('Actual NPC (Total System)'!N:N,MATCH($C103,'Actual NPC (Total System)'!$C:$C,0),1)*$E103</f>
        <v>13712.524583625132</v>
      </c>
      <c r="Q103" s="179">
        <f>INDEX('Actual NPC (Total System)'!O:O,MATCH($C103,'Actual NPC (Total System)'!$C:$C,0),1)*$E103</f>
        <v>13712.524583625132</v>
      </c>
      <c r="R103" s="179">
        <f>INDEX('Actual NPC (Total System)'!P:P,MATCH($C103,'Actual NPC (Total System)'!$C:$C,0),1)*$E103</f>
        <v>13712.524583625132</v>
      </c>
      <c r="S103" s="59"/>
    </row>
    <row r="104" spans="1:19" s="10" customFormat="1" ht="12.75">
      <c r="A104" s="15"/>
      <c r="B104" s="15"/>
      <c r="C104" s="91" t="s">
        <v>29</v>
      </c>
      <c r="D104" s="327" t="s">
        <v>203</v>
      </c>
      <c r="E104" s="326">
        <f>VLOOKUP(D104,'Actual Factors'!$A$4:$B$9,2,FALSE)</f>
        <v>7.6181305813992017E-2</v>
      </c>
      <c r="F104" s="178">
        <f t="shared" si="22"/>
        <v>-162245.83183339395</v>
      </c>
      <c r="G104" s="179">
        <f>INDEX('Actual NPC (Total System)'!E:E,MATCH($C104,'Actual NPC (Total System)'!$C:$C,0),1)*$E104</f>
        <v>-13554.739386649309</v>
      </c>
      <c r="H104" s="179">
        <f>INDEX('Actual NPC (Total System)'!F:F,MATCH($C104,'Actual NPC (Total System)'!$C:$C,0),1)*$E104</f>
        <v>-13554.739386649309</v>
      </c>
      <c r="I104" s="179">
        <f>INDEX('Actual NPC (Total System)'!G:G,MATCH($C104,'Actual NPC (Total System)'!$C:$C,0),1)*$E104</f>
        <v>-13143.698580251566</v>
      </c>
      <c r="J104" s="179">
        <f>INDEX('Actual NPC (Total System)'!H:H,MATCH($C104,'Actual NPC (Total System)'!$C:$C,0),1)*$E104</f>
        <v>-13554.739386649309</v>
      </c>
      <c r="K104" s="179">
        <f>INDEX('Actual NPC (Total System)'!I:I,MATCH($C104,'Actual NPC (Total System)'!$C:$C,0),1)*$E104</f>
        <v>-13554.739386649309</v>
      </c>
      <c r="L104" s="179">
        <f>INDEX('Actual NPC (Total System)'!J:J,MATCH($C104,'Actual NPC (Total System)'!$C:$C,0),1)*$E104</f>
        <v>-13554.739386649309</v>
      </c>
      <c r="M104" s="179">
        <f>INDEX('Actual NPC (Total System)'!K:K,MATCH($C104,'Actual NPC (Total System)'!$C:$C,0),1)*$E104</f>
        <v>-13554.739386649309</v>
      </c>
      <c r="N104" s="179">
        <f>INDEX('Actual NPC (Total System)'!L:L,MATCH($C104,'Actual NPC (Total System)'!$C:$C,0),1)*$E104</f>
        <v>-13554.739386649309</v>
      </c>
      <c r="O104" s="179">
        <f>INDEX('Actual NPC (Total System)'!M:M,MATCH($C104,'Actual NPC (Total System)'!$C:$C,0),1)*$E104</f>
        <v>-13554.739386649309</v>
      </c>
      <c r="P104" s="179">
        <f>INDEX('Actual NPC (Total System)'!N:N,MATCH($C104,'Actual NPC (Total System)'!$C:$C,0),1)*$E104</f>
        <v>-13554.739386649309</v>
      </c>
      <c r="Q104" s="179">
        <f>INDEX('Actual NPC (Total System)'!O:O,MATCH($C104,'Actual NPC (Total System)'!$C:$C,0),1)*$E104</f>
        <v>-13554.739386649309</v>
      </c>
      <c r="R104" s="179">
        <f>INDEX('Actual NPC (Total System)'!P:P,MATCH($C104,'Actual NPC (Total System)'!$C:$C,0),1)*$E104</f>
        <v>-13554.739386649309</v>
      </c>
      <c r="S104" s="59"/>
    </row>
    <row r="105" spans="1:19" s="10" customFormat="1" ht="12.75">
      <c r="A105" s="15"/>
      <c r="B105" s="15"/>
      <c r="C105" s="91"/>
      <c r="D105" s="236"/>
      <c r="E105" s="47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59"/>
    </row>
    <row r="106" spans="1:19" s="10" customFormat="1" ht="12.75">
      <c r="A106" s="15"/>
      <c r="B106" s="95" t="s">
        <v>106</v>
      </c>
      <c r="C106" s="91"/>
      <c r="D106" s="236"/>
      <c r="E106" s="47"/>
      <c r="F106" s="178">
        <f>SUM(G106:R106)</f>
        <v>2505.5909592132557</v>
      </c>
      <c r="G106" s="179">
        <f t="shared" ref="G106:R106" si="23">SUM(G103:G104)</f>
        <v>157.78519697582306</v>
      </c>
      <c r="H106" s="179">
        <f t="shared" si="23"/>
        <v>157.78519697582306</v>
      </c>
      <c r="I106" s="179">
        <f t="shared" si="23"/>
        <v>769.95379247920209</v>
      </c>
      <c r="J106" s="179">
        <f t="shared" si="23"/>
        <v>157.78519697582306</v>
      </c>
      <c r="K106" s="179">
        <f t="shared" si="23"/>
        <v>157.78519697582306</v>
      </c>
      <c r="L106" s="179">
        <f t="shared" si="23"/>
        <v>157.78519697582306</v>
      </c>
      <c r="M106" s="179">
        <f t="shared" si="23"/>
        <v>157.78519697582306</v>
      </c>
      <c r="N106" s="179">
        <f t="shared" si="23"/>
        <v>157.78519697582306</v>
      </c>
      <c r="O106" s="179">
        <f t="shared" si="23"/>
        <v>157.78519697582306</v>
      </c>
      <c r="P106" s="179">
        <f t="shared" si="23"/>
        <v>157.78519697582306</v>
      </c>
      <c r="Q106" s="179">
        <f t="shared" si="23"/>
        <v>157.78519697582306</v>
      </c>
      <c r="R106" s="179">
        <f t="shared" si="23"/>
        <v>157.78519697582306</v>
      </c>
      <c r="S106" s="59"/>
    </row>
    <row r="107" spans="1:19" s="10" customFormat="1" ht="12.75">
      <c r="A107" s="15"/>
      <c r="B107" s="15"/>
      <c r="C107" s="91"/>
      <c r="D107" s="236"/>
      <c r="E107" s="47"/>
      <c r="F107" s="215" t="s">
        <v>88</v>
      </c>
      <c r="G107" s="215" t="s">
        <v>88</v>
      </c>
      <c r="H107" s="215" t="s">
        <v>88</v>
      </c>
      <c r="I107" s="215" t="s">
        <v>88</v>
      </c>
      <c r="J107" s="215" t="s">
        <v>88</v>
      </c>
      <c r="K107" s="215" t="s">
        <v>88</v>
      </c>
      <c r="L107" s="215" t="s">
        <v>88</v>
      </c>
      <c r="M107" s="215" t="s">
        <v>88</v>
      </c>
      <c r="N107" s="215" t="s">
        <v>88</v>
      </c>
      <c r="O107" s="215" t="s">
        <v>88</v>
      </c>
      <c r="P107" s="215" t="s">
        <v>88</v>
      </c>
      <c r="Q107" s="215" t="s">
        <v>88</v>
      </c>
      <c r="R107" s="215" t="s">
        <v>88</v>
      </c>
      <c r="S107" s="59"/>
    </row>
    <row r="108" spans="1:19" s="10" customFormat="1" ht="12.75">
      <c r="A108" s="95"/>
      <c r="B108" s="95" t="s">
        <v>30</v>
      </c>
      <c r="C108" s="96"/>
      <c r="D108" s="251"/>
      <c r="E108" s="47"/>
      <c r="F108" s="180">
        <f>SUM(G108:R108)</f>
        <v>13018944.373556655</v>
      </c>
      <c r="G108" s="181">
        <f t="shared" ref="G108:R108" si="24">G106+G100+G53</f>
        <v>1165087.0137952862</v>
      </c>
      <c r="H108" s="181">
        <f t="shared" si="24"/>
        <v>1092983.9030317389</v>
      </c>
      <c r="I108" s="181">
        <f t="shared" si="24"/>
        <v>967801.6705767666</v>
      </c>
      <c r="J108" s="181">
        <f t="shared" si="24"/>
        <v>1074435.8730516501</v>
      </c>
      <c r="K108" s="181">
        <f t="shared" si="24"/>
        <v>1057510.5932023039</v>
      </c>
      <c r="L108" s="181">
        <f t="shared" si="24"/>
        <v>1011172.4217033128</v>
      </c>
      <c r="M108" s="181">
        <f t="shared" si="24"/>
        <v>937584.09147929703</v>
      </c>
      <c r="N108" s="181">
        <f t="shared" si="24"/>
        <v>1018849.2490465876</v>
      </c>
      <c r="O108" s="181">
        <f t="shared" si="24"/>
        <v>932954.43285259372</v>
      </c>
      <c r="P108" s="181">
        <f t="shared" si="24"/>
        <v>1069648.6762140151</v>
      </c>
      <c r="Q108" s="181">
        <f t="shared" si="24"/>
        <v>1266948.4028132544</v>
      </c>
      <c r="R108" s="181">
        <f t="shared" si="24"/>
        <v>1423968.0457898492</v>
      </c>
      <c r="S108" s="59"/>
    </row>
    <row r="109" spans="1:19" s="10" customFormat="1" ht="12.75">
      <c r="A109" s="15"/>
      <c r="B109" s="15"/>
      <c r="C109" s="91"/>
      <c r="D109" s="251"/>
      <c r="E109" s="47"/>
      <c r="F109" s="21"/>
      <c r="G109" s="21"/>
      <c r="H109" s="21"/>
      <c r="I109" s="21"/>
      <c r="J109" s="21"/>
      <c r="K109" s="158"/>
      <c r="L109" s="158"/>
      <c r="M109" s="158"/>
      <c r="N109" s="158"/>
      <c r="O109" s="158"/>
      <c r="P109" s="158"/>
      <c r="Q109" s="158"/>
      <c r="R109" s="158"/>
      <c r="S109" s="59"/>
    </row>
    <row r="110" spans="1:19" s="94" customFormat="1" ht="12.75">
      <c r="A110" s="15"/>
      <c r="B110" s="15" t="s">
        <v>30</v>
      </c>
      <c r="C110" s="91"/>
      <c r="D110" s="170"/>
      <c r="E110" s="47"/>
      <c r="F110" s="21"/>
      <c r="G110" s="21"/>
      <c r="H110" s="21"/>
      <c r="I110" s="21"/>
      <c r="J110" s="21"/>
      <c r="K110" s="158"/>
      <c r="L110" s="158"/>
      <c r="M110" s="158"/>
      <c r="N110" s="158"/>
      <c r="O110" s="158"/>
      <c r="P110" s="158"/>
      <c r="Q110" s="158"/>
      <c r="R110" s="158"/>
      <c r="S110" s="59"/>
    </row>
    <row r="111" spans="1:19" s="10" customFormat="1" ht="12.75">
      <c r="A111" s="15"/>
      <c r="B111" s="15"/>
      <c r="C111" s="91" t="s">
        <v>32</v>
      </c>
      <c r="D111" s="327" t="s">
        <v>178</v>
      </c>
      <c r="E111" s="326">
        <f>VLOOKUP(D111,'Actual Factors'!$A$4:$B$9,2,FALSE)</f>
        <v>0</v>
      </c>
      <c r="F111" s="180">
        <f t="shared" ref="F111" si="25">SUM(G111:R111)</f>
        <v>0</v>
      </c>
      <c r="G111" s="181">
        <f>INDEX('Actual NPC (Total System)'!E:E,MATCH($C111,'Actual NPC (Total System)'!$C:$C,0),1)*$E111</f>
        <v>0</v>
      </c>
      <c r="H111" s="181">
        <f>INDEX('Actual NPC (Total System)'!F:F,MATCH($C111,'Actual NPC (Total System)'!$C:$C,0),1)*$E111</f>
        <v>0</v>
      </c>
      <c r="I111" s="181">
        <f>INDEX('Actual NPC (Total System)'!G:G,MATCH($C111,'Actual NPC (Total System)'!$C:$C,0),1)*$E111</f>
        <v>0</v>
      </c>
      <c r="J111" s="181">
        <f>INDEX('Actual NPC (Total System)'!H:H,MATCH($C111,'Actual NPC (Total System)'!$C:$C,0),1)*$E111</f>
        <v>0</v>
      </c>
      <c r="K111" s="181">
        <f>INDEX('Actual NPC (Total System)'!I:I,MATCH($C111,'Actual NPC (Total System)'!$C:$C,0),1)*$E111</f>
        <v>0</v>
      </c>
      <c r="L111" s="181">
        <f>INDEX('Actual NPC (Total System)'!J:J,MATCH($C111,'Actual NPC (Total System)'!$C:$C,0),1)*$E111</f>
        <v>0</v>
      </c>
      <c r="M111" s="181">
        <f>INDEX('Actual NPC (Total System)'!K:K,MATCH($C111,'Actual NPC (Total System)'!$C:$C,0),1)*$E111</f>
        <v>0</v>
      </c>
      <c r="N111" s="181">
        <f>INDEX('Actual NPC (Total System)'!L:L,MATCH($C111,'Actual NPC (Total System)'!$C:$C,0),1)*$E111</f>
        <v>0</v>
      </c>
      <c r="O111" s="181">
        <f>INDEX('Actual NPC (Total System)'!M:M,MATCH($C111,'Actual NPC (Total System)'!$C:$C,0),1)*$E111</f>
        <v>0</v>
      </c>
      <c r="P111" s="181">
        <f>INDEX('Actual NPC (Total System)'!N:N,MATCH($C111,'Actual NPC (Total System)'!$C:$C,0),1)*$E111</f>
        <v>0</v>
      </c>
      <c r="Q111" s="181">
        <f>INDEX('Actual NPC (Total System)'!O:O,MATCH($C111,'Actual NPC (Total System)'!$C:$C,0),1)*$E111</f>
        <v>0</v>
      </c>
      <c r="R111" s="181">
        <f>INDEX('Actual NPC (Total System)'!P:P,MATCH($C111,'Actual NPC (Total System)'!$C:$C,0),1)*$E111</f>
        <v>0</v>
      </c>
      <c r="S111" s="59"/>
    </row>
    <row r="112" spans="1:19" s="10" customFormat="1" ht="12.75">
      <c r="A112" s="15"/>
      <c r="B112" s="15"/>
      <c r="C112" s="91" t="s">
        <v>107</v>
      </c>
      <c r="D112" s="327" t="s">
        <v>204</v>
      </c>
      <c r="E112" s="326">
        <f>VLOOKUP(D112,'Actual Factors'!$A$4:$B$9,2,FALSE)</f>
        <v>8.0167500527458579E-2</v>
      </c>
      <c r="F112" s="178">
        <f t="shared" ref="F112" si="26">SUM(G112:R112)</f>
        <v>0</v>
      </c>
      <c r="G112" s="179">
        <f>INDEX('Actual NPC (Total System)'!E:E,MATCH($C112,'Actual NPC (Total System)'!$C:$C,0),1)*$E112</f>
        <v>0</v>
      </c>
      <c r="H112" s="179">
        <f>INDEX('Actual NPC (Total System)'!F:F,MATCH($C112,'Actual NPC (Total System)'!$C:$C,0),1)*$E112</f>
        <v>0</v>
      </c>
      <c r="I112" s="179">
        <f>INDEX('Actual NPC (Total System)'!G:G,MATCH($C112,'Actual NPC (Total System)'!$C:$C,0),1)*$E112</f>
        <v>0</v>
      </c>
      <c r="J112" s="179">
        <f>INDEX('Actual NPC (Total System)'!H:H,MATCH($C112,'Actual NPC (Total System)'!$C:$C,0),1)*$E112</f>
        <v>0</v>
      </c>
      <c r="K112" s="179">
        <f>INDEX('Actual NPC (Total System)'!I:I,MATCH($C112,'Actual NPC (Total System)'!$C:$C,0),1)*$E112</f>
        <v>0</v>
      </c>
      <c r="L112" s="179">
        <f>INDEX('Actual NPC (Total System)'!J:J,MATCH($C112,'Actual NPC (Total System)'!$C:$C,0),1)*$E112</f>
        <v>0</v>
      </c>
      <c r="M112" s="179">
        <f>INDEX('Actual NPC (Total System)'!K:K,MATCH($C112,'Actual NPC (Total System)'!$C:$C,0),1)*$E112</f>
        <v>0</v>
      </c>
      <c r="N112" s="179">
        <f>INDEX('Actual NPC (Total System)'!L:L,MATCH($C112,'Actual NPC (Total System)'!$C:$C,0),1)*$E112</f>
        <v>0</v>
      </c>
      <c r="O112" s="179">
        <f>INDEX('Actual NPC (Total System)'!M:M,MATCH($C112,'Actual NPC (Total System)'!$C:$C,0),1)*$E112</f>
        <v>0</v>
      </c>
      <c r="P112" s="179">
        <f>INDEX('Actual NPC (Total System)'!N:N,MATCH($C112,'Actual NPC (Total System)'!$C:$C,0),1)*$E112</f>
        <v>0</v>
      </c>
      <c r="Q112" s="179">
        <f>INDEX('Actual NPC (Total System)'!O:O,MATCH($C112,'Actual NPC (Total System)'!$C:$C,0),1)*$E112</f>
        <v>0</v>
      </c>
      <c r="R112" s="179">
        <f>INDEX('Actual NPC (Total System)'!P:P,MATCH($C112,'Actual NPC (Total System)'!$C:$C,0),1)*$E112</f>
        <v>0</v>
      </c>
      <c r="S112" s="59"/>
    </row>
    <row r="113" spans="1:19" s="10" customFormat="1" ht="12.75">
      <c r="A113" s="15"/>
      <c r="B113" s="15"/>
      <c r="C113" s="91" t="s">
        <v>33</v>
      </c>
      <c r="D113" s="327" t="s">
        <v>204</v>
      </c>
      <c r="E113" s="326">
        <f>VLOOKUP(D113,'Actual Factors'!$A$4:$B$9,2,FALSE)</f>
        <v>8.0167500527458579E-2</v>
      </c>
      <c r="F113" s="178">
        <f t="shared" ref="F113" si="27">SUM(G113:R113)</f>
        <v>432904.50284827623</v>
      </c>
      <c r="G113" s="179">
        <f>INDEX('Actual NPC (Total System)'!E:E,MATCH($C113,'Actual NPC (Total System)'!$C:$C,0),1)*$E113</f>
        <v>36075.375237356362</v>
      </c>
      <c r="H113" s="179">
        <f>INDEX('Actual NPC (Total System)'!F:F,MATCH($C113,'Actual NPC (Total System)'!$C:$C,0),1)*$E113</f>
        <v>36075.375237356362</v>
      </c>
      <c r="I113" s="179">
        <f>INDEX('Actual NPC (Total System)'!G:G,MATCH($C113,'Actual NPC (Total System)'!$C:$C,0),1)*$E113</f>
        <v>36075.375237356362</v>
      </c>
      <c r="J113" s="179">
        <f>INDEX('Actual NPC (Total System)'!H:H,MATCH($C113,'Actual NPC (Total System)'!$C:$C,0),1)*$E113</f>
        <v>36075.375237356362</v>
      </c>
      <c r="K113" s="179">
        <f>INDEX('Actual NPC (Total System)'!I:I,MATCH($C113,'Actual NPC (Total System)'!$C:$C,0),1)*$E113</f>
        <v>36075.375237356362</v>
      </c>
      <c r="L113" s="179">
        <f>INDEX('Actual NPC (Total System)'!J:J,MATCH($C113,'Actual NPC (Total System)'!$C:$C,0),1)*$E113</f>
        <v>36075.375237356362</v>
      </c>
      <c r="M113" s="179">
        <f>INDEX('Actual NPC (Total System)'!K:K,MATCH($C113,'Actual NPC (Total System)'!$C:$C,0),1)*$E113</f>
        <v>36075.375237356362</v>
      </c>
      <c r="N113" s="179">
        <f>INDEX('Actual NPC (Total System)'!L:L,MATCH($C113,'Actual NPC (Total System)'!$C:$C,0),1)*$E113</f>
        <v>36075.375237356362</v>
      </c>
      <c r="O113" s="179">
        <f>INDEX('Actual NPC (Total System)'!M:M,MATCH($C113,'Actual NPC (Total System)'!$C:$C,0),1)*$E113</f>
        <v>36075.375237356362</v>
      </c>
      <c r="P113" s="179">
        <f>INDEX('Actual NPC (Total System)'!N:N,MATCH($C113,'Actual NPC (Total System)'!$C:$C,0),1)*$E113</f>
        <v>36075.375237356362</v>
      </c>
      <c r="Q113" s="179">
        <f>INDEX('Actual NPC (Total System)'!O:O,MATCH($C113,'Actual NPC (Total System)'!$C:$C,0),1)*$E113</f>
        <v>36075.375237356362</v>
      </c>
      <c r="R113" s="179">
        <f>INDEX('Actual NPC (Total System)'!P:P,MATCH($C113,'Actual NPC (Total System)'!$C:$C,0),1)*$E113</f>
        <v>36075.375237356362</v>
      </c>
      <c r="S113" s="59"/>
    </row>
    <row r="114" spans="1:19" s="10" customFormat="1" ht="12.75">
      <c r="A114" s="15"/>
      <c r="B114" s="15"/>
      <c r="C114" s="91" t="s">
        <v>108</v>
      </c>
      <c r="D114" s="327" t="s">
        <v>204</v>
      </c>
      <c r="E114" s="326">
        <f>VLOOKUP(D114,'Actual Factors'!$A$4:$B$9,2,FALSE)</f>
        <v>8.0167500527458579E-2</v>
      </c>
      <c r="F114" s="178">
        <f t="shared" ref="F114" si="28">SUM(G114:R114)</f>
        <v>0</v>
      </c>
      <c r="G114" s="179">
        <f>INDEX('Actual NPC (Total System)'!E:E,MATCH($C114,'Actual NPC (Total System)'!$C:$C,0),1)*$E114</f>
        <v>0</v>
      </c>
      <c r="H114" s="179">
        <f>INDEX('Actual NPC (Total System)'!F:F,MATCH($C114,'Actual NPC (Total System)'!$C:$C,0),1)*$E114</f>
        <v>0</v>
      </c>
      <c r="I114" s="179">
        <f>INDEX('Actual NPC (Total System)'!G:G,MATCH($C114,'Actual NPC (Total System)'!$C:$C,0),1)*$E114</f>
        <v>0</v>
      </c>
      <c r="J114" s="179">
        <f>INDEX('Actual NPC (Total System)'!H:H,MATCH($C114,'Actual NPC (Total System)'!$C:$C,0),1)*$E114</f>
        <v>0</v>
      </c>
      <c r="K114" s="179">
        <f>INDEX('Actual NPC (Total System)'!I:I,MATCH($C114,'Actual NPC (Total System)'!$C:$C,0),1)*$E114</f>
        <v>0</v>
      </c>
      <c r="L114" s="179">
        <f>INDEX('Actual NPC (Total System)'!J:J,MATCH($C114,'Actual NPC (Total System)'!$C:$C,0),1)*$E114</f>
        <v>0</v>
      </c>
      <c r="M114" s="179">
        <f>INDEX('Actual NPC (Total System)'!K:K,MATCH($C114,'Actual NPC (Total System)'!$C:$C,0),1)*$E114</f>
        <v>0</v>
      </c>
      <c r="N114" s="179">
        <f>INDEX('Actual NPC (Total System)'!L:L,MATCH($C114,'Actual NPC (Total System)'!$C:$C,0),1)*$E114</f>
        <v>0</v>
      </c>
      <c r="O114" s="179">
        <f>INDEX('Actual NPC (Total System)'!M:M,MATCH($C114,'Actual NPC (Total System)'!$C:$C,0),1)*$E114</f>
        <v>0</v>
      </c>
      <c r="P114" s="179">
        <f>INDEX('Actual NPC (Total System)'!N:N,MATCH($C114,'Actual NPC (Total System)'!$C:$C,0),1)*$E114</f>
        <v>0</v>
      </c>
      <c r="Q114" s="179">
        <f>INDEX('Actual NPC (Total System)'!O:O,MATCH($C114,'Actual NPC (Total System)'!$C:$C,0),1)*$E114</f>
        <v>0</v>
      </c>
      <c r="R114" s="179">
        <f>INDEX('Actual NPC (Total System)'!P:P,MATCH($C114,'Actual NPC (Total System)'!$C:$C,0),1)*$E114</f>
        <v>0</v>
      </c>
      <c r="S114" s="59"/>
    </row>
    <row r="115" spans="1:19" s="153" customFormat="1" ht="12.75">
      <c r="A115" s="156"/>
      <c r="B115" s="156"/>
      <c r="C115" s="167"/>
      <c r="D115" s="236"/>
      <c r="E115" s="47"/>
      <c r="F115" s="215" t="s">
        <v>88</v>
      </c>
      <c r="G115" s="215" t="s">
        <v>88</v>
      </c>
      <c r="H115" s="215" t="s">
        <v>88</v>
      </c>
      <c r="I115" s="215" t="s">
        <v>88</v>
      </c>
      <c r="J115" s="215" t="s">
        <v>88</v>
      </c>
      <c r="K115" s="215" t="s">
        <v>88</v>
      </c>
      <c r="L115" s="215" t="s">
        <v>88</v>
      </c>
      <c r="M115" s="215" t="s">
        <v>88</v>
      </c>
      <c r="N115" s="215" t="s">
        <v>88</v>
      </c>
      <c r="O115" s="215" t="s">
        <v>88</v>
      </c>
      <c r="P115" s="215" t="s">
        <v>88</v>
      </c>
      <c r="Q115" s="215" t="s">
        <v>88</v>
      </c>
      <c r="R115" s="215" t="s">
        <v>88</v>
      </c>
      <c r="S115" s="59"/>
    </row>
    <row r="116" spans="1:19" s="10" customFormat="1" ht="12.75">
      <c r="A116" s="95"/>
      <c r="B116" s="95" t="s">
        <v>34</v>
      </c>
      <c r="C116" s="96"/>
      <c r="D116" s="236"/>
      <c r="E116" s="47"/>
      <c r="F116" s="161">
        <f>SUM(G116:R116)</f>
        <v>432904.50284827623</v>
      </c>
      <c r="G116" s="158">
        <f t="shared" ref="G116:R116" si="29">SUM(G110:G114)</f>
        <v>36075.375237356362</v>
      </c>
      <c r="H116" s="158">
        <f t="shared" si="29"/>
        <v>36075.375237356362</v>
      </c>
      <c r="I116" s="158">
        <f t="shared" si="29"/>
        <v>36075.375237356362</v>
      </c>
      <c r="J116" s="158">
        <f t="shared" si="29"/>
        <v>36075.375237356362</v>
      </c>
      <c r="K116" s="158">
        <f t="shared" si="29"/>
        <v>36075.375237356362</v>
      </c>
      <c r="L116" s="158">
        <f t="shared" si="29"/>
        <v>36075.375237356362</v>
      </c>
      <c r="M116" s="158">
        <f t="shared" si="29"/>
        <v>36075.375237356362</v>
      </c>
      <c r="N116" s="158">
        <f t="shared" si="29"/>
        <v>36075.375237356362</v>
      </c>
      <c r="O116" s="158">
        <f t="shared" si="29"/>
        <v>36075.375237356362</v>
      </c>
      <c r="P116" s="158">
        <f t="shared" si="29"/>
        <v>36075.375237356362</v>
      </c>
      <c r="Q116" s="158">
        <f t="shared" si="29"/>
        <v>36075.375237356362</v>
      </c>
      <c r="R116" s="158">
        <f t="shared" si="29"/>
        <v>36075.375237356362</v>
      </c>
      <c r="S116" s="59"/>
    </row>
    <row r="117" spans="1:19" s="10" customFormat="1" ht="12.75">
      <c r="A117" s="95"/>
      <c r="B117" s="95"/>
      <c r="C117" s="96"/>
      <c r="D117" s="236"/>
      <c r="E117" s="47"/>
      <c r="F117" s="97"/>
      <c r="G117" s="97"/>
      <c r="H117" s="97"/>
      <c r="I117" s="97"/>
      <c r="J117" s="97"/>
      <c r="K117" s="158"/>
      <c r="L117" s="158"/>
      <c r="M117" s="158"/>
      <c r="N117" s="158"/>
      <c r="O117" s="158"/>
      <c r="P117" s="158"/>
      <c r="Q117" s="158"/>
      <c r="R117" s="158"/>
      <c r="S117" s="59"/>
    </row>
    <row r="118" spans="1:19" s="94" customFormat="1" ht="12.75">
      <c r="A118" s="95"/>
      <c r="B118" s="95" t="s">
        <v>81</v>
      </c>
      <c r="C118" s="96"/>
      <c r="D118" s="236"/>
      <c r="E118" s="47"/>
      <c r="F118" s="98"/>
      <c r="G118" s="97"/>
      <c r="H118" s="97"/>
      <c r="I118" s="97"/>
      <c r="J118" s="97"/>
      <c r="K118" s="158"/>
      <c r="L118" s="158"/>
      <c r="M118" s="158"/>
      <c r="N118" s="158"/>
      <c r="O118" s="158"/>
      <c r="P118" s="158"/>
      <c r="Q118" s="158"/>
      <c r="R118" s="158"/>
      <c r="S118" s="59"/>
    </row>
    <row r="119" spans="1:19" s="94" customFormat="1" ht="12.75">
      <c r="A119" s="15"/>
      <c r="B119" s="15"/>
      <c r="C119" s="95" t="s">
        <v>81</v>
      </c>
      <c r="D119" s="327" t="s">
        <v>204</v>
      </c>
      <c r="E119" s="326">
        <f>VLOOKUP(D119,'Actual Factors'!$A$4:$B$9,2,FALSE)</f>
        <v>8.0167500527458579E-2</v>
      </c>
      <c r="F119" s="180">
        <f t="shared" ref="F119:F121" si="30">SUM(G119:R119)</f>
        <v>29648795.060023408</v>
      </c>
      <c r="G119" s="181">
        <f>INDEX('Actual NPC (Total System)'!E:E,MATCH($C119,'Actual NPC (Total System)'!$C:$C,0),1)*$E119</f>
        <v>365094.34312547231</v>
      </c>
      <c r="H119" s="181">
        <f>INDEX('Actual NPC (Total System)'!F:F,MATCH($C119,'Actual NPC (Total System)'!$C:$C,0),1)*$E119</f>
        <v>1123741.3408583573</v>
      </c>
      <c r="I119" s="181">
        <f>INDEX('Actual NPC (Total System)'!G:G,MATCH($C119,'Actual NPC (Total System)'!$C:$C,0),1)*$E119</f>
        <v>509241.5064045575</v>
      </c>
      <c r="J119" s="181">
        <f>INDEX('Actual NPC (Total System)'!H:H,MATCH($C119,'Actual NPC (Total System)'!$C:$C,0),1)*$E119</f>
        <v>640355.20660131413</v>
      </c>
      <c r="K119" s="181">
        <f>INDEX('Actual NPC (Total System)'!I:I,MATCH($C119,'Actual NPC (Total System)'!$C:$C,0),1)*$E119</f>
        <v>656361.73274790344</v>
      </c>
      <c r="L119" s="181">
        <f>INDEX('Actual NPC (Total System)'!J:J,MATCH($C119,'Actual NPC (Total System)'!$C:$C,0),1)*$E119</f>
        <v>6134773.6588644525</v>
      </c>
      <c r="M119" s="181">
        <f>INDEX('Actual NPC (Total System)'!K:K,MATCH($C119,'Actual NPC (Total System)'!$C:$C,0),1)*$E119</f>
        <v>8729518.112654807</v>
      </c>
      <c r="N119" s="181">
        <f>INDEX('Actual NPC (Total System)'!L:L,MATCH($C119,'Actual NPC (Total System)'!$C:$C,0),1)*$E119</f>
        <v>3606589.1822881489</v>
      </c>
      <c r="O119" s="181">
        <f>INDEX('Actual NPC (Total System)'!M:M,MATCH($C119,'Actual NPC (Total System)'!$C:$C,0),1)*$E119</f>
        <v>2737357.7281897254</v>
      </c>
      <c r="P119" s="181">
        <f>INDEX('Actual NPC (Total System)'!N:N,MATCH($C119,'Actual NPC (Total System)'!$C:$C,0),1)*$E119</f>
        <v>2326040.3362610564</v>
      </c>
      <c r="Q119" s="181">
        <f>INDEX('Actual NPC (Total System)'!O:O,MATCH($C119,'Actual NPC (Total System)'!$C:$C,0),1)*$E119</f>
        <v>1205538.3917388874</v>
      </c>
      <c r="R119" s="181">
        <f>INDEX('Actual NPC (Total System)'!P:P,MATCH($C119,'Actual NPC (Total System)'!$C:$C,0),1)*$E119</f>
        <v>1614183.5202887249</v>
      </c>
      <c r="S119" s="59"/>
    </row>
    <row r="120" spans="1:19" s="94" customFormat="1" ht="12.75">
      <c r="A120" s="15"/>
      <c r="B120" s="15"/>
      <c r="C120" s="95" t="s">
        <v>121</v>
      </c>
      <c r="D120" s="327" t="s">
        <v>204</v>
      </c>
      <c r="E120" s="326">
        <f>VLOOKUP(D120,'Actual Factors'!$A$4:$B$9,2,FALSE)</f>
        <v>8.0167500527458579E-2</v>
      </c>
      <c r="F120" s="178">
        <f t="shared" si="30"/>
        <v>-15351983.55151473</v>
      </c>
      <c r="G120" s="179">
        <f>INDEX('Actual NPC (Total System)'!E:E,MATCH($C120,'Actual NPC (Total System)'!$C:$C,0),1)*$E120</f>
        <v>-422761.7483602679</v>
      </c>
      <c r="H120" s="179">
        <f>INDEX('Actual NPC (Total System)'!F:F,MATCH($C120,'Actual NPC (Total System)'!$C:$C,0),1)*$E120</f>
        <v>-1262368.4370088978</v>
      </c>
      <c r="I120" s="179">
        <f>INDEX('Actual NPC (Total System)'!G:G,MATCH($C120,'Actual NPC (Total System)'!$C:$C,0),1)*$E120</f>
        <v>-488054.30464793241</v>
      </c>
      <c r="J120" s="179">
        <f>INDEX('Actual NPC (Total System)'!H:H,MATCH($C120,'Actual NPC (Total System)'!$C:$C,0),1)*$E120</f>
        <v>-424778.04116603301</v>
      </c>
      <c r="K120" s="179">
        <f>INDEX('Actual NPC (Total System)'!I:I,MATCH($C120,'Actual NPC (Total System)'!$C:$C,0),1)*$E120</f>
        <v>-701859.49976042844</v>
      </c>
      <c r="L120" s="179">
        <f>INDEX('Actual NPC (Total System)'!J:J,MATCH($C120,'Actual NPC (Total System)'!$C:$C,0),1)*$E120</f>
        <v>-1285825.143828406</v>
      </c>
      <c r="M120" s="179">
        <f>INDEX('Actual NPC (Total System)'!K:K,MATCH($C120,'Actual NPC (Total System)'!$C:$C,0),1)*$E120</f>
        <v>-1877641.9078846609</v>
      </c>
      <c r="N120" s="179">
        <f>INDEX('Actual NPC (Total System)'!L:L,MATCH($C120,'Actual NPC (Total System)'!$C:$C,0),1)*$E120</f>
        <v>-1858029.5349469229</v>
      </c>
      <c r="O120" s="179">
        <f>INDEX('Actual NPC (Total System)'!M:M,MATCH($C120,'Actual NPC (Total System)'!$C:$C,0),1)*$E120</f>
        <v>-2133520.508811255</v>
      </c>
      <c r="P120" s="179">
        <f>INDEX('Actual NPC (Total System)'!N:N,MATCH($C120,'Actual NPC (Total System)'!$C:$C,0),1)*$E120</f>
        <v>-1710793.0793562876</v>
      </c>
      <c r="Q120" s="179">
        <f>INDEX('Actual NPC (Total System)'!O:O,MATCH($C120,'Actual NPC (Total System)'!$C:$C,0),1)*$E120</f>
        <v>-1755061.2324356763</v>
      </c>
      <c r="R120" s="179">
        <f>INDEX('Actual NPC (Total System)'!P:P,MATCH($C120,'Actual NPC (Total System)'!$C:$C,0),1)*$E120</f>
        <v>-1431290.1133079594</v>
      </c>
      <c r="S120" s="59"/>
    </row>
    <row r="121" spans="1:19" s="10" customFormat="1" ht="12.75">
      <c r="A121" s="15"/>
      <c r="B121" s="15"/>
      <c r="C121" s="95" t="s">
        <v>122</v>
      </c>
      <c r="D121" s="327" t="s">
        <v>204</v>
      </c>
      <c r="E121" s="326">
        <f>VLOOKUP(D121,'Actual Factors'!$A$4:$B$9,2,FALSE)</f>
        <v>8.0167500527458579E-2</v>
      </c>
      <c r="F121" s="178">
        <f t="shared" si="30"/>
        <v>1404238.3390194252</v>
      </c>
      <c r="G121" s="179">
        <f>INDEX('Actual NPC (Total System)'!E:E,MATCH($C121,'Actual NPC (Total System)'!$C:$C,0),1)*$E121</f>
        <v>115365.54989599268</v>
      </c>
      <c r="H121" s="179">
        <f>INDEX('Actual NPC (Total System)'!F:F,MATCH($C121,'Actual NPC (Total System)'!$C:$C,0),1)*$E121</f>
        <v>-10520.53982586946</v>
      </c>
      <c r="I121" s="179">
        <f>INDEX('Actual NPC (Total System)'!G:G,MATCH($C121,'Actual NPC (Total System)'!$C:$C,0),1)*$E121</f>
        <v>82258.730706017755</v>
      </c>
      <c r="J121" s="179">
        <f>INDEX('Actual NPC (Total System)'!H:H,MATCH($C121,'Actual NPC (Total System)'!$C:$C,0),1)*$E121</f>
        <v>83377.497837853676</v>
      </c>
      <c r="K121" s="179">
        <f>INDEX('Actual NPC (Total System)'!I:I,MATCH($C121,'Actual NPC (Total System)'!$C:$C,0),1)*$E121</f>
        <v>121652.20912823046</v>
      </c>
      <c r="L121" s="179">
        <f>INDEX('Actual NPC (Total System)'!J:J,MATCH($C121,'Actual NPC (Total System)'!$C:$C,0),1)*$E121</f>
        <v>20476.83593110141</v>
      </c>
      <c r="M121" s="179">
        <f>INDEX('Actual NPC (Total System)'!K:K,MATCH($C121,'Actual NPC (Total System)'!$C:$C,0),1)*$E121</f>
        <v>173522.40177175816</v>
      </c>
      <c r="N121" s="179">
        <f>INDEX('Actual NPC (Total System)'!L:L,MATCH($C121,'Actual NPC (Total System)'!$C:$C,0),1)*$E121</f>
        <v>177587.46884947893</v>
      </c>
      <c r="O121" s="179">
        <f>INDEX('Actual NPC (Total System)'!M:M,MATCH($C121,'Actual NPC (Total System)'!$C:$C,0),1)*$E121</f>
        <v>149661.34050136528</v>
      </c>
      <c r="P121" s="179">
        <f>INDEX('Actual NPC (Total System)'!N:N,MATCH($C121,'Actual NPC (Total System)'!$C:$C,0),1)*$E121</f>
        <v>219633.88547284651</v>
      </c>
      <c r="Q121" s="179">
        <f>INDEX('Actual NPC (Total System)'!O:O,MATCH($C121,'Actual NPC (Total System)'!$C:$C,0),1)*$E121</f>
        <v>192170.04301652455</v>
      </c>
      <c r="R121" s="179">
        <f>INDEX('Actual NPC (Total System)'!P:P,MATCH($C121,'Actual NPC (Total System)'!$C:$C,0),1)*$E121</f>
        <v>79052.915734125316</v>
      </c>
      <c r="S121" s="59"/>
    </row>
    <row r="122" spans="1:19" s="10" customFormat="1" ht="12.75">
      <c r="A122" s="156"/>
      <c r="B122" s="156"/>
      <c r="C122" s="156"/>
      <c r="D122" s="236"/>
      <c r="E122" s="47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59"/>
    </row>
    <row r="123" spans="1:19" s="10" customFormat="1" ht="12.75">
      <c r="A123" s="95"/>
      <c r="B123" s="101" t="s">
        <v>35</v>
      </c>
      <c r="C123" s="56"/>
      <c r="D123" s="236"/>
      <c r="E123" s="47"/>
      <c r="F123" s="178">
        <f>SUM(G123:R123)</f>
        <v>15701049.847528106</v>
      </c>
      <c r="G123" s="179">
        <f t="shared" ref="G123:R123" si="31">SUM(G119:G121)</f>
        <v>57698.14466119709</v>
      </c>
      <c r="H123" s="179">
        <f t="shared" si="31"/>
        <v>-149147.63597640998</v>
      </c>
      <c r="I123" s="179">
        <f t="shared" si="31"/>
        <v>103445.93246264284</v>
      </c>
      <c r="J123" s="179">
        <f t="shared" si="31"/>
        <v>298954.66327313479</v>
      </c>
      <c r="K123" s="179">
        <f t="shared" si="31"/>
        <v>76154.44211570546</v>
      </c>
      <c r="L123" s="179">
        <f t="shared" si="31"/>
        <v>4869425.3509671483</v>
      </c>
      <c r="M123" s="179">
        <f t="shared" si="31"/>
        <v>7025398.6065419037</v>
      </c>
      <c r="N123" s="179">
        <f t="shared" si="31"/>
        <v>1926147.116190705</v>
      </c>
      <c r="O123" s="179">
        <f t="shared" si="31"/>
        <v>753498.5598798357</v>
      </c>
      <c r="P123" s="179">
        <f t="shared" si="31"/>
        <v>834881.14237761521</v>
      </c>
      <c r="Q123" s="179">
        <f t="shared" si="31"/>
        <v>-357352.79768026434</v>
      </c>
      <c r="R123" s="179">
        <f t="shared" si="31"/>
        <v>261946.32271489082</v>
      </c>
      <c r="S123" s="59"/>
    </row>
    <row r="124" spans="1:19" s="250" customFormat="1" ht="12.75">
      <c r="A124" s="156"/>
      <c r="B124" s="163"/>
      <c r="C124" s="56"/>
      <c r="D124" s="236"/>
      <c r="E124" s="47"/>
      <c r="F124" s="178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59"/>
    </row>
    <row r="125" spans="1:19" s="153" customFormat="1" ht="12.75">
      <c r="A125" s="95"/>
      <c r="B125" s="95"/>
      <c r="C125" s="56"/>
      <c r="D125" s="236"/>
      <c r="E125" s="47"/>
      <c r="F125" s="215" t="s">
        <v>88</v>
      </c>
      <c r="G125" s="215" t="s">
        <v>88</v>
      </c>
      <c r="H125" s="215" t="s">
        <v>88</v>
      </c>
      <c r="I125" s="215" t="s">
        <v>88</v>
      </c>
      <c r="J125" s="215" t="s">
        <v>88</v>
      </c>
      <c r="K125" s="215" t="s">
        <v>88</v>
      </c>
      <c r="L125" s="215" t="s">
        <v>88</v>
      </c>
      <c r="M125" s="215" t="s">
        <v>88</v>
      </c>
      <c r="N125" s="215" t="s">
        <v>88</v>
      </c>
      <c r="O125" s="215" t="s">
        <v>88</v>
      </c>
      <c r="P125" s="215" t="s">
        <v>88</v>
      </c>
      <c r="Q125" s="215" t="s">
        <v>88</v>
      </c>
      <c r="R125" s="215" t="s">
        <v>88</v>
      </c>
      <c r="S125" s="59"/>
    </row>
    <row r="126" spans="1:19" s="94" customFormat="1" ht="12.75">
      <c r="A126" s="100" t="s">
        <v>37</v>
      </c>
      <c r="B126" s="15"/>
      <c r="C126" s="91"/>
      <c r="D126" s="236"/>
      <c r="E126" s="47"/>
      <c r="F126" s="217">
        <f>SUM(G126:R126)</f>
        <v>29152898.723933034</v>
      </c>
      <c r="G126" s="157">
        <f t="shared" ref="G126:R126" si="32">SUM(G123,G116,G108)</f>
        <v>1258860.5336938396</v>
      </c>
      <c r="H126" s="157">
        <f t="shared" si="32"/>
        <v>979911.64229268534</v>
      </c>
      <c r="I126" s="157">
        <f t="shared" si="32"/>
        <v>1107322.9782767659</v>
      </c>
      <c r="J126" s="157">
        <f t="shared" si="32"/>
        <v>1409465.9115621413</v>
      </c>
      <c r="K126" s="157">
        <f t="shared" si="32"/>
        <v>1169740.4105553657</v>
      </c>
      <c r="L126" s="157">
        <f t="shared" si="32"/>
        <v>5916673.1479078168</v>
      </c>
      <c r="M126" s="157">
        <f t="shared" si="32"/>
        <v>7999058.0732585564</v>
      </c>
      <c r="N126" s="157">
        <f t="shared" si="32"/>
        <v>2981071.7404746488</v>
      </c>
      <c r="O126" s="157">
        <f t="shared" si="32"/>
        <v>1722528.3679697858</v>
      </c>
      <c r="P126" s="157">
        <f t="shared" si="32"/>
        <v>1940605.1938289867</v>
      </c>
      <c r="Q126" s="157">
        <f t="shared" si="32"/>
        <v>945670.98037034646</v>
      </c>
      <c r="R126" s="157">
        <f t="shared" si="32"/>
        <v>1721989.7437420965</v>
      </c>
      <c r="S126" s="59"/>
    </row>
    <row r="127" spans="1:19" s="153" customFormat="1" ht="12.75">
      <c r="A127" s="15"/>
      <c r="B127" s="15"/>
      <c r="C127" s="91"/>
      <c r="D127" s="236"/>
      <c r="E127" s="47"/>
      <c r="F127" s="180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59"/>
    </row>
    <row r="128" spans="1:19" s="10" customFormat="1" ht="12.75">
      <c r="A128" s="86" t="s">
        <v>38</v>
      </c>
      <c r="B128" s="15"/>
      <c r="C128" s="91"/>
      <c r="D128" s="236"/>
      <c r="E128" s="47"/>
      <c r="F128" s="180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59"/>
    </row>
    <row r="129" spans="1:19" s="10" customFormat="1" ht="12.75">
      <c r="A129" s="15"/>
      <c r="B129" s="15"/>
      <c r="C129" s="107" t="s">
        <v>39</v>
      </c>
      <c r="D129" s="327" t="s">
        <v>204</v>
      </c>
      <c r="E129" s="326">
        <f>VLOOKUP(D129,'Actual Factors'!$A$4:$B$9,2,FALSE)</f>
        <v>8.0167500527458579E-2</v>
      </c>
      <c r="F129" s="180">
        <f>SUM(G129:R129)</f>
        <v>11838623.470827382</v>
      </c>
      <c r="G129" s="181">
        <f>INDEX('Actual NPC (Total System)'!E:E,MATCH($C129,'Actual NPC (Total System)'!$C:$C,0),1)*$E129</f>
        <v>920258.22210574895</v>
      </c>
      <c r="H129" s="181">
        <f>INDEX('Actual NPC (Total System)'!F:F,MATCH($C129,'Actual NPC (Total System)'!$C:$C,0),1)*$E129</f>
        <v>889416.34404285136</v>
      </c>
      <c r="I129" s="181">
        <f>INDEX('Actual NPC (Total System)'!G:G,MATCH($C129,'Actual NPC (Total System)'!$C:$C,0),1)*$E129</f>
        <v>1077153.541952885</v>
      </c>
      <c r="J129" s="181">
        <f>INDEX('Actual NPC (Total System)'!H:H,MATCH($C129,'Actual NPC (Total System)'!$C:$C,0),1)*$E129</f>
        <v>948138.79767671321</v>
      </c>
      <c r="K129" s="181">
        <f>INDEX('Actual NPC (Total System)'!I:I,MATCH($C129,'Actual NPC (Total System)'!$C:$C,0),1)*$E129</f>
        <v>913482.30462616694</v>
      </c>
      <c r="L129" s="181">
        <f>INDEX('Actual NPC (Total System)'!J:J,MATCH($C129,'Actual NPC (Total System)'!$C:$C,0),1)*$E129</f>
        <v>1022228.4512605573</v>
      </c>
      <c r="M129" s="181">
        <f>INDEX('Actual NPC (Total System)'!K:K,MATCH($C129,'Actual NPC (Total System)'!$C:$C,0),1)*$E129</f>
        <v>1161736.109641917</v>
      </c>
      <c r="N129" s="181">
        <f>INDEX('Actual NPC (Total System)'!L:L,MATCH($C129,'Actual NPC (Total System)'!$C:$C,0),1)*$E129</f>
        <v>1043952.3527879891</v>
      </c>
      <c r="O129" s="181">
        <f>INDEX('Actual NPC (Total System)'!M:M,MATCH($C129,'Actual NPC (Total System)'!$C:$C,0),1)*$E129</f>
        <v>1063030.3155387368</v>
      </c>
      <c r="P129" s="181">
        <f>INDEX('Actual NPC (Total System)'!N:N,MATCH($C129,'Actual NPC (Total System)'!$C:$C,0),1)*$E129</f>
        <v>960701.51078254392</v>
      </c>
      <c r="Q129" s="181">
        <f>INDEX('Actual NPC (Total System)'!O:O,MATCH($C129,'Actual NPC (Total System)'!$C:$C,0),1)*$E129</f>
        <v>908018.72271681973</v>
      </c>
      <c r="R129" s="181">
        <f>INDEX('Actual NPC (Total System)'!P:P,MATCH($C129,'Actual NPC (Total System)'!$C:$C,0),1)*$E129</f>
        <v>930506.79769445409</v>
      </c>
      <c r="S129" s="59"/>
    </row>
    <row r="130" spans="1:19" s="10" customFormat="1" ht="12.75">
      <c r="A130" s="15"/>
      <c r="B130" s="15"/>
      <c r="C130" s="107" t="s">
        <v>40</v>
      </c>
      <c r="D130" s="327" t="s">
        <v>203</v>
      </c>
      <c r="E130" s="326">
        <f>VLOOKUP(D130,'Actual Factors'!$A$4:$B$9,2,FALSE)</f>
        <v>7.6181305813992017E-2</v>
      </c>
      <c r="F130" s="178">
        <f>SUM(G130:R130)</f>
        <v>900079.36509635393</v>
      </c>
      <c r="G130" s="179">
        <f>INDEX('Actual NPC (Total System)'!E:E,MATCH($C130,'Actual NPC (Total System)'!$C:$C,0),1)*$E130</f>
        <v>55053.783530042369</v>
      </c>
      <c r="H130" s="179">
        <f>INDEX('Actual NPC (Total System)'!F:F,MATCH($C130,'Actual NPC (Total System)'!$C:$C,0),1)*$E130</f>
        <v>62734.949571124263</v>
      </c>
      <c r="I130" s="179">
        <f>INDEX('Actual NPC (Total System)'!G:G,MATCH($C130,'Actual NPC (Total System)'!$C:$C,0),1)*$E130</f>
        <v>44498.245017310524</v>
      </c>
      <c r="J130" s="179">
        <f>INDEX('Actual NPC (Total System)'!H:H,MATCH($C130,'Actual NPC (Total System)'!$C:$C,0),1)*$E130</f>
        <v>85421.894805142787</v>
      </c>
      <c r="K130" s="179">
        <f>INDEX('Actual NPC (Total System)'!I:I,MATCH($C130,'Actual NPC (Total System)'!$C:$C,0),1)*$E130</f>
        <v>62101.434211918771</v>
      </c>
      <c r="L130" s="179">
        <f>INDEX('Actual NPC (Total System)'!J:J,MATCH($C130,'Actual NPC (Total System)'!$C:$C,0),1)*$E130</f>
        <v>100063.96996967529</v>
      </c>
      <c r="M130" s="179">
        <f>INDEX('Actual NPC (Total System)'!K:K,MATCH($C130,'Actual NPC (Total System)'!$C:$C,0),1)*$E130</f>
        <v>152077.44519318253</v>
      </c>
      <c r="N130" s="179">
        <f>INDEX('Actual NPC (Total System)'!L:L,MATCH($C130,'Actual NPC (Total System)'!$C:$C,0),1)*$E130</f>
        <v>69046.4481059112</v>
      </c>
      <c r="O130" s="179">
        <f>INDEX('Actual NPC (Total System)'!M:M,MATCH($C130,'Actual NPC (Total System)'!$C:$C,0),1)*$E130</f>
        <v>77896.17748038721</v>
      </c>
      <c r="P130" s="179">
        <f>INDEX('Actual NPC (Total System)'!N:N,MATCH($C130,'Actual NPC (Total System)'!$C:$C,0),1)*$E130</f>
        <v>62654.077020498269</v>
      </c>
      <c r="Q130" s="179">
        <f>INDEX('Actual NPC (Total System)'!O:O,MATCH($C130,'Actual NPC (Total System)'!$C:$C,0),1)*$E130</f>
        <v>30898.733877234354</v>
      </c>
      <c r="R130" s="179">
        <f>INDEX('Actual NPC (Total System)'!P:P,MATCH($C130,'Actual NPC (Total System)'!$C:$C,0),1)*$E130</f>
        <v>97632.206313926246</v>
      </c>
      <c r="S130" s="59"/>
    </row>
    <row r="131" spans="1:19" s="153" customFormat="1" ht="12.75">
      <c r="A131" s="156"/>
      <c r="B131" s="156"/>
      <c r="C131" s="163"/>
      <c r="D131" s="236"/>
      <c r="E131" s="47"/>
      <c r="F131" s="215" t="s">
        <v>88</v>
      </c>
      <c r="G131" s="215" t="s">
        <v>88</v>
      </c>
      <c r="H131" s="215" t="s">
        <v>88</v>
      </c>
      <c r="I131" s="215" t="s">
        <v>88</v>
      </c>
      <c r="J131" s="215" t="s">
        <v>88</v>
      </c>
      <c r="K131" s="215" t="s">
        <v>88</v>
      </c>
      <c r="L131" s="215" t="s">
        <v>88</v>
      </c>
      <c r="M131" s="215" t="s">
        <v>88</v>
      </c>
      <c r="N131" s="215" t="s">
        <v>88</v>
      </c>
      <c r="O131" s="215" t="s">
        <v>88</v>
      </c>
      <c r="P131" s="215" t="s">
        <v>88</v>
      </c>
      <c r="Q131" s="215" t="s">
        <v>88</v>
      </c>
      <c r="R131" s="215" t="s">
        <v>88</v>
      </c>
      <c r="S131" s="59"/>
    </row>
    <row r="132" spans="1:19" s="10" customFormat="1" ht="12.75">
      <c r="A132" s="106" t="s">
        <v>41</v>
      </c>
      <c r="B132" s="15"/>
      <c r="C132" s="91"/>
      <c r="D132" s="236"/>
      <c r="E132" s="47"/>
      <c r="F132" s="217">
        <f>SUM(G132:R132)</f>
        <v>12738702.835923737</v>
      </c>
      <c r="G132" s="217">
        <f t="shared" ref="G132:R132" si="33">SUM(G129:G130)</f>
        <v>975312.00563579134</v>
      </c>
      <c r="H132" s="217">
        <f t="shared" si="33"/>
        <v>952151.29361397563</v>
      </c>
      <c r="I132" s="217">
        <f t="shared" si="33"/>
        <v>1121651.7869701956</v>
      </c>
      <c r="J132" s="217">
        <f t="shared" si="33"/>
        <v>1033560.692481856</v>
      </c>
      <c r="K132" s="217">
        <f t="shared" si="33"/>
        <v>975583.73883808567</v>
      </c>
      <c r="L132" s="217">
        <f t="shared" si="33"/>
        <v>1122292.4212302326</v>
      </c>
      <c r="M132" s="217">
        <f t="shared" si="33"/>
        <v>1313813.5548350995</v>
      </c>
      <c r="N132" s="217">
        <f t="shared" si="33"/>
        <v>1112998.8008939002</v>
      </c>
      <c r="O132" s="217">
        <f t="shared" si="33"/>
        <v>1140926.493019124</v>
      </c>
      <c r="P132" s="217">
        <f t="shared" si="33"/>
        <v>1023355.5878030421</v>
      </c>
      <c r="Q132" s="217">
        <f t="shared" si="33"/>
        <v>938917.45659405412</v>
      </c>
      <c r="R132" s="217">
        <f t="shared" si="33"/>
        <v>1028139.0040083803</v>
      </c>
      <c r="S132" s="59"/>
    </row>
    <row r="133" spans="1:19" s="10" customFormat="1" ht="12.75">
      <c r="A133" s="106"/>
      <c r="B133" s="104"/>
      <c r="C133" s="105"/>
      <c r="D133" s="236"/>
      <c r="E133" s="47"/>
      <c r="F133" s="48"/>
      <c r="G133" s="48"/>
      <c r="H133" s="48"/>
      <c r="I133" s="48"/>
      <c r="J133" s="48"/>
      <c r="K133" s="161"/>
      <c r="L133" s="161"/>
      <c r="M133" s="161"/>
      <c r="N133" s="161"/>
      <c r="O133" s="161"/>
      <c r="P133" s="161"/>
      <c r="Q133" s="161"/>
      <c r="R133" s="161"/>
      <c r="S133" s="59"/>
    </row>
    <row r="134" spans="1:19" s="10" customFormat="1" ht="12.75">
      <c r="A134" s="86" t="s">
        <v>144</v>
      </c>
      <c r="B134" s="104"/>
      <c r="C134" s="105"/>
      <c r="D134" s="236"/>
      <c r="E134" s="47"/>
      <c r="F134" s="48"/>
      <c r="G134" s="48"/>
      <c r="H134" s="48"/>
      <c r="I134" s="48"/>
      <c r="J134" s="48"/>
      <c r="K134" s="161"/>
      <c r="L134" s="161"/>
      <c r="M134" s="161"/>
      <c r="N134" s="161"/>
      <c r="O134" s="161"/>
      <c r="P134" s="161"/>
      <c r="Q134" s="161"/>
      <c r="R134" s="161"/>
      <c r="S134" s="59"/>
    </row>
    <row r="135" spans="1:19" s="103" customFormat="1" ht="12.75">
      <c r="A135" s="15"/>
      <c r="B135" s="15"/>
      <c r="C135" s="91" t="s">
        <v>42</v>
      </c>
      <c r="D135" s="327" t="s">
        <v>178</v>
      </c>
      <c r="E135" s="326">
        <f>VLOOKUP(D135,'Actual Factors'!$A$4:$B$9,2,FALSE)</f>
        <v>0</v>
      </c>
      <c r="F135" s="180">
        <f t="shared" ref="F135:F143" si="34">SUM(G135:R135)</f>
        <v>0</v>
      </c>
      <c r="G135" s="181">
        <f>INDEX('Actual NPC (Total System)'!E:E,MATCH($C135,'Actual NPC (Total System)'!$C:$C,0),1)*$E135</f>
        <v>0</v>
      </c>
      <c r="H135" s="181">
        <f>INDEX('Actual NPC (Total System)'!F:F,MATCH($C135,'Actual NPC (Total System)'!$C:$C,0),1)*$E135</f>
        <v>0</v>
      </c>
      <c r="I135" s="181">
        <f>INDEX('Actual NPC (Total System)'!G:G,MATCH($C135,'Actual NPC (Total System)'!$C:$C,0),1)*$E135</f>
        <v>0</v>
      </c>
      <c r="J135" s="181">
        <f>INDEX('Actual NPC (Total System)'!H:H,MATCH($C135,'Actual NPC (Total System)'!$C:$C,0),1)*$E135</f>
        <v>0</v>
      </c>
      <c r="K135" s="181">
        <f>INDEX('Actual NPC (Total System)'!I:I,MATCH($C135,'Actual NPC (Total System)'!$C:$C,0),1)*$E135</f>
        <v>0</v>
      </c>
      <c r="L135" s="181">
        <f>INDEX('Actual NPC (Total System)'!J:J,MATCH($C135,'Actual NPC (Total System)'!$C:$C,0),1)*$E135</f>
        <v>0</v>
      </c>
      <c r="M135" s="181">
        <f>INDEX('Actual NPC (Total System)'!K:K,MATCH($C135,'Actual NPC (Total System)'!$C:$C,0),1)*$E135</f>
        <v>0</v>
      </c>
      <c r="N135" s="181">
        <f>INDEX('Actual NPC (Total System)'!L:L,MATCH($C135,'Actual NPC (Total System)'!$C:$C,0),1)*$E135</f>
        <v>0</v>
      </c>
      <c r="O135" s="181">
        <f>INDEX('Actual NPC (Total System)'!M:M,MATCH($C135,'Actual NPC (Total System)'!$C:$C,0),1)*$E135</f>
        <v>0</v>
      </c>
      <c r="P135" s="181">
        <f>INDEX('Actual NPC (Total System)'!N:N,MATCH($C135,'Actual NPC (Total System)'!$C:$C,0),1)*$E135</f>
        <v>0</v>
      </c>
      <c r="Q135" s="181">
        <f>INDEX('Actual NPC (Total System)'!O:O,MATCH($C135,'Actual NPC (Total System)'!$C:$C,0),1)*$E135</f>
        <v>0</v>
      </c>
      <c r="R135" s="181">
        <f>INDEX('Actual NPC (Total System)'!P:P,MATCH($C135,'Actual NPC (Total System)'!$C:$C,0),1)*$E135</f>
        <v>0</v>
      </c>
      <c r="S135" s="59"/>
    </row>
    <row r="136" spans="1:19" s="250" customFormat="1" ht="12.75">
      <c r="A136" s="166"/>
      <c r="B136" s="156"/>
      <c r="C136" s="251" t="s">
        <v>43</v>
      </c>
      <c r="D136" s="236" t="s">
        <v>185</v>
      </c>
      <c r="E136" s="326">
        <f>VLOOKUP(D136,'Actual Factors'!$A$4:$B$9,2,FALSE)</f>
        <v>0.22619797939047559</v>
      </c>
      <c r="F136" s="178">
        <f>SUM(G136:R136)</f>
        <v>1954351.4286297883</v>
      </c>
      <c r="G136" s="179">
        <f>'Colstrip Unit #4'!C5*$E$136</f>
        <v>191700.88294644162</v>
      </c>
      <c r="H136" s="179">
        <f>'Colstrip Unit #4'!D5*$E$136</f>
        <v>148166.73387771851</v>
      </c>
      <c r="I136" s="179">
        <f>'Colstrip Unit #4'!E5*$E$136</f>
        <v>180041.43119144652</v>
      </c>
      <c r="J136" s="179">
        <f>'Colstrip Unit #4'!F5*$E$136</f>
        <v>100689.07638005936</v>
      </c>
      <c r="K136" s="179">
        <f>'Colstrip Unit #4'!G5*$E$136</f>
        <v>143411.81258107256</v>
      </c>
      <c r="L136" s="179">
        <f>'Colstrip Unit #4'!H5*$E$136</f>
        <v>211997.69775852255</v>
      </c>
      <c r="M136" s="179">
        <f>'Colstrip Unit #4'!I5*$E$136</f>
        <v>250081.06137670181</v>
      </c>
      <c r="N136" s="179">
        <f>'Colstrip Unit #4'!J5*$E$136</f>
        <v>158143.04646806899</v>
      </c>
      <c r="O136" s="179">
        <f>'Colstrip Unit #4'!K5*$E$136</f>
        <v>150884.79439548848</v>
      </c>
      <c r="P136" s="179">
        <f>'Colstrip Unit #4'!L5*$E$136</f>
        <v>103877.11070158874</v>
      </c>
      <c r="Q136" s="179">
        <f>'Colstrip Unit #4'!M5*$E$136</f>
        <v>143770.02422519488</v>
      </c>
      <c r="R136" s="179">
        <f>'Colstrip Unit #4'!N5*$E$136</f>
        <v>171587.75672748426</v>
      </c>
      <c r="S136" s="59"/>
    </row>
    <row r="137" spans="1:19" s="10" customFormat="1" ht="12.75">
      <c r="A137" s="15"/>
      <c r="B137" s="15"/>
      <c r="C137" s="91" t="s">
        <v>44</v>
      </c>
      <c r="D137" s="327" t="s">
        <v>178</v>
      </c>
      <c r="E137" s="326">
        <f>VLOOKUP(D137,'Actual Factors'!$A$4:$B$9,2,FALSE)</f>
        <v>0</v>
      </c>
      <c r="F137" s="178">
        <f t="shared" si="34"/>
        <v>0</v>
      </c>
      <c r="G137" s="179">
        <f>INDEX('Actual NPC (Total System)'!E:E,MATCH($C137,'Actual NPC (Total System)'!$C:$C,0),1)*$E137</f>
        <v>0</v>
      </c>
      <c r="H137" s="179">
        <f>INDEX('Actual NPC (Total System)'!F:F,MATCH($C137,'Actual NPC (Total System)'!$C:$C,0),1)*$E137</f>
        <v>0</v>
      </c>
      <c r="I137" s="179">
        <f>INDEX('Actual NPC (Total System)'!G:G,MATCH($C137,'Actual NPC (Total System)'!$C:$C,0),1)*$E137</f>
        <v>0</v>
      </c>
      <c r="J137" s="179">
        <f>INDEX('Actual NPC (Total System)'!H:H,MATCH($C137,'Actual NPC (Total System)'!$C:$C,0),1)*$E137</f>
        <v>0</v>
      </c>
      <c r="K137" s="179">
        <f>INDEX('Actual NPC (Total System)'!I:I,MATCH($C137,'Actual NPC (Total System)'!$C:$C,0),1)*$E137</f>
        <v>0</v>
      </c>
      <c r="L137" s="179">
        <f>INDEX('Actual NPC (Total System)'!J:J,MATCH($C137,'Actual NPC (Total System)'!$C:$C,0),1)*$E137</f>
        <v>0</v>
      </c>
      <c r="M137" s="179">
        <f>INDEX('Actual NPC (Total System)'!K:K,MATCH($C137,'Actual NPC (Total System)'!$C:$C,0),1)*$E137</f>
        <v>0</v>
      </c>
      <c r="N137" s="179">
        <f>INDEX('Actual NPC (Total System)'!L:L,MATCH($C137,'Actual NPC (Total System)'!$C:$C,0),1)*$E137</f>
        <v>0</v>
      </c>
      <c r="O137" s="179">
        <f>INDEX('Actual NPC (Total System)'!M:M,MATCH($C137,'Actual NPC (Total System)'!$C:$C,0),1)*$E137</f>
        <v>0</v>
      </c>
      <c r="P137" s="179">
        <f>INDEX('Actual NPC (Total System)'!N:N,MATCH($C137,'Actual NPC (Total System)'!$C:$C,0),1)*$E137</f>
        <v>0</v>
      </c>
      <c r="Q137" s="179">
        <f>INDEX('Actual NPC (Total System)'!O:O,MATCH($C137,'Actual NPC (Total System)'!$C:$C,0),1)*$E137</f>
        <v>0</v>
      </c>
      <c r="R137" s="179">
        <f>INDEX('Actual NPC (Total System)'!P:P,MATCH($C137,'Actual NPC (Total System)'!$C:$C,0),1)*$E137</f>
        <v>0</v>
      </c>
      <c r="S137" s="59"/>
    </row>
    <row r="138" spans="1:19" s="10" customFormat="1" ht="12.75">
      <c r="A138" s="30"/>
      <c r="B138" s="15"/>
      <c r="C138" s="91" t="s">
        <v>45</v>
      </c>
      <c r="D138" s="327" t="s">
        <v>178</v>
      </c>
      <c r="E138" s="326">
        <f>VLOOKUP(D138,'Actual Factors'!$A$4:$B$9,2,FALSE)</f>
        <v>0</v>
      </c>
      <c r="F138" s="178">
        <f t="shared" si="34"/>
        <v>0</v>
      </c>
      <c r="G138" s="179">
        <f>INDEX('Actual NPC (Total System)'!E:E,MATCH($C138,'Actual NPC (Total System)'!$C:$C,0),1)*$E138</f>
        <v>0</v>
      </c>
      <c r="H138" s="179">
        <f>INDEX('Actual NPC (Total System)'!F:F,MATCH($C138,'Actual NPC (Total System)'!$C:$C,0),1)*$E138</f>
        <v>0</v>
      </c>
      <c r="I138" s="179">
        <f>INDEX('Actual NPC (Total System)'!G:G,MATCH($C138,'Actual NPC (Total System)'!$C:$C,0),1)*$E138</f>
        <v>0</v>
      </c>
      <c r="J138" s="179">
        <f>INDEX('Actual NPC (Total System)'!H:H,MATCH($C138,'Actual NPC (Total System)'!$C:$C,0),1)*$E138</f>
        <v>0</v>
      </c>
      <c r="K138" s="179">
        <f>INDEX('Actual NPC (Total System)'!I:I,MATCH($C138,'Actual NPC (Total System)'!$C:$C,0),1)*$E138</f>
        <v>0</v>
      </c>
      <c r="L138" s="179">
        <f>INDEX('Actual NPC (Total System)'!J:J,MATCH($C138,'Actual NPC (Total System)'!$C:$C,0),1)*$E138</f>
        <v>0</v>
      </c>
      <c r="M138" s="179">
        <f>INDEX('Actual NPC (Total System)'!K:K,MATCH($C138,'Actual NPC (Total System)'!$C:$C,0),1)*$E138</f>
        <v>0</v>
      </c>
      <c r="N138" s="179">
        <f>INDEX('Actual NPC (Total System)'!L:L,MATCH($C138,'Actual NPC (Total System)'!$C:$C,0),1)*$E138</f>
        <v>0</v>
      </c>
      <c r="O138" s="179">
        <f>INDEX('Actual NPC (Total System)'!M:M,MATCH($C138,'Actual NPC (Total System)'!$C:$C,0),1)*$E138</f>
        <v>0</v>
      </c>
      <c r="P138" s="179">
        <f>INDEX('Actual NPC (Total System)'!N:N,MATCH($C138,'Actual NPC (Total System)'!$C:$C,0),1)*$E138</f>
        <v>0</v>
      </c>
      <c r="Q138" s="179">
        <f>INDEX('Actual NPC (Total System)'!O:O,MATCH($C138,'Actual NPC (Total System)'!$C:$C,0),1)*$E138</f>
        <v>0</v>
      </c>
      <c r="R138" s="179">
        <f>INDEX('Actual NPC (Total System)'!P:P,MATCH($C138,'Actual NPC (Total System)'!$C:$C,0),1)*$E138</f>
        <v>0</v>
      </c>
      <c r="S138" s="59"/>
    </row>
    <row r="139" spans="1:19" s="10" customFormat="1" ht="12.75">
      <c r="A139" s="15"/>
      <c r="C139" s="91" t="s">
        <v>46</v>
      </c>
      <c r="D139" s="327" t="s">
        <v>178</v>
      </c>
      <c r="E139" s="326">
        <f>VLOOKUP(D139,'Actual Factors'!$A$4:$B$9,2,FALSE)</f>
        <v>0</v>
      </c>
      <c r="F139" s="178">
        <f t="shared" si="34"/>
        <v>0</v>
      </c>
      <c r="G139" s="179">
        <f>INDEX('Actual NPC (Total System)'!E:E,MATCH($C139,'Actual NPC (Total System)'!$C:$C,0),1)*$E139</f>
        <v>0</v>
      </c>
      <c r="H139" s="179">
        <f>INDEX('Actual NPC (Total System)'!F:F,MATCH($C139,'Actual NPC (Total System)'!$C:$C,0),1)*$E139</f>
        <v>0</v>
      </c>
      <c r="I139" s="179">
        <f>INDEX('Actual NPC (Total System)'!G:G,MATCH($C139,'Actual NPC (Total System)'!$C:$C,0),1)*$E139</f>
        <v>0</v>
      </c>
      <c r="J139" s="179">
        <f>INDEX('Actual NPC (Total System)'!H:H,MATCH($C139,'Actual NPC (Total System)'!$C:$C,0),1)*$E139</f>
        <v>0</v>
      </c>
      <c r="K139" s="179">
        <f>INDEX('Actual NPC (Total System)'!I:I,MATCH($C139,'Actual NPC (Total System)'!$C:$C,0),1)*$E139</f>
        <v>0</v>
      </c>
      <c r="L139" s="179">
        <f>INDEX('Actual NPC (Total System)'!J:J,MATCH($C139,'Actual NPC (Total System)'!$C:$C,0),1)*$E139</f>
        <v>0</v>
      </c>
      <c r="M139" s="179">
        <f>INDEX('Actual NPC (Total System)'!K:K,MATCH($C139,'Actual NPC (Total System)'!$C:$C,0),1)*$E139</f>
        <v>0</v>
      </c>
      <c r="N139" s="179">
        <f>INDEX('Actual NPC (Total System)'!L:L,MATCH($C139,'Actual NPC (Total System)'!$C:$C,0),1)*$E139</f>
        <v>0</v>
      </c>
      <c r="O139" s="179">
        <f>INDEX('Actual NPC (Total System)'!M:M,MATCH($C139,'Actual NPC (Total System)'!$C:$C,0),1)*$E139</f>
        <v>0</v>
      </c>
      <c r="P139" s="179">
        <f>INDEX('Actual NPC (Total System)'!N:N,MATCH($C139,'Actual NPC (Total System)'!$C:$C,0),1)*$E139</f>
        <v>0</v>
      </c>
      <c r="Q139" s="179">
        <f>INDEX('Actual NPC (Total System)'!O:O,MATCH($C139,'Actual NPC (Total System)'!$C:$C,0),1)*$E139</f>
        <v>0</v>
      </c>
      <c r="R139" s="179">
        <f>INDEX('Actual NPC (Total System)'!P:P,MATCH($C139,'Actual NPC (Total System)'!$C:$C,0),1)*$E139</f>
        <v>0</v>
      </c>
      <c r="S139" s="59"/>
    </row>
    <row r="140" spans="1:19" s="10" customFormat="1" ht="12.75">
      <c r="A140" s="15"/>
      <c r="C140" s="91" t="s">
        <v>47</v>
      </c>
      <c r="D140" s="327" t="s">
        <v>178</v>
      </c>
      <c r="E140" s="326">
        <f>VLOOKUP(D140,'Actual Factors'!$A$4:$B$9,2,FALSE)</f>
        <v>0</v>
      </c>
      <c r="F140" s="178">
        <f t="shared" si="34"/>
        <v>0</v>
      </c>
      <c r="G140" s="179">
        <f>INDEX('Actual NPC (Total System)'!E:E,MATCH($C140,'Actual NPC (Total System)'!$C:$C,0),1)*$E140</f>
        <v>0</v>
      </c>
      <c r="H140" s="179">
        <f>INDEX('Actual NPC (Total System)'!F:F,MATCH($C140,'Actual NPC (Total System)'!$C:$C,0),1)*$E140</f>
        <v>0</v>
      </c>
      <c r="I140" s="179">
        <f>INDEX('Actual NPC (Total System)'!G:G,MATCH($C140,'Actual NPC (Total System)'!$C:$C,0),1)*$E140</f>
        <v>0</v>
      </c>
      <c r="J140" s="179">
        <f>INDEX('Actual NPC (Total System)'!H:H,MATCH($C140,'Actual NPC (Total System)'!$C:$C,0),1)*$E140</f>
        <v>0</v>
      </c>
      <c r="K140" s="179">
        <f>INDEX('Actual NPC (Total System)'!I:I,MATCH($C140,'Actual NPC (Total System)'!$C:$C,0),1)*$E140</f>
        <v>0</v>
      </c>
      <c r="L140" s="179">
        <f>INDEX('Actual NPC (Total System)'!J:J,MATCH($C140,'Actual NPC (Total System)'!$C:$C,0),1)*$E140</f>
        <v>0</v>
      </c>
      <c r="M140" s="179">
        <f>INDEX('Actual NPC (Total System)'!K:K,MATCH($C140,'Actual NPC (Total System)'!$C:$C,0),1)*$E140</f>
        <v>0</v>
      </c>
      <c r="N140" s="179">
        <f>INDEX('Actual NPC (Total System)'!L:L,MATCH($C140,'Actual NPC (Total System)'!$C:$C,0),1)*$E140</f>
        <v>0</v>
      </c>
      <c r="O140" s="179">
        <f>INDEX('Actual NPC (Total System)'!M:M,MATCH($C140,'Actual NPC (Total System)'!$C:$C,0),1)*$E140</f>
        <v>0</v>
      </c>
      <c r="P140" s="179">
        <f>INDEX('Actual NPC (Total System)'!N:N,MATCH($C140,'Actual NPC (Total System)'!$C:$C,0),1)*$E140</f>
        <v>0</v>
      </c>
      <c r="Q140" s="179">
        <f>INDEX('Actual NPC (Total System)'!O:O,MATCH($C140,'Actual NPC (Total System)'!$C:$C,0),1)*$E140</f>
        <v>0</v>
      </c>
      <c r="R140" s="179">
        <f>INDEX('Actual NPC (Total System)'!P:P,MATCH($C140,'Actual NPC (Total System)'!$C:$C,0),1)*$E140</f>
        <v>0</v>
      </c>
      <c r="S140" s="59"/>
    </row>
    <row r="141" spans="1:19" s="10" customFormat="1" ht="12.75">
      <c r="A141" s="15"/>
      <c r="B141" s="15"/>
      <c r="C141" s="91" t="s">
        <v>48</v>
      </c>
      <c r="D141" s="327" t="s">
        <v>178</v>
      </c>
      <c r="E141" s="326">
        <f>VLOOKUP(D141,'Actual Factors'!$A$4:$B$9,2,FALSE)</f>
        <v>0</v>
      </c>
      <c r="F141" s="178">
        <f t="shared" si="34"/>
        <v>0</v>
      </c>
      <c r="G141" s="179">
        <f>INDEX('Actual NPC (Total System)'!E:E,MATCH($C141,'Actual NPC (Total System)'!$C:$C,0),1)*$E141</f>
        <v>0</v>
      </c>
      <c r="H141" s="179">
        <f>INDEX('Actual NPC (Total System)'!F:F,MATCH($C141,'Actual NPC (Total System)'!$C:$C,0),1)*$E141</f>
        <v>0</v>
      </c>
      <c r="I141" s="179">
        <f>INDEX('Actual NPC (Total System)'!G:G,MATCH($C141,'Actual NPC (Total System)'!$C:$C,0),1)*$E141</f>
        <v>0</v>
      </c>
      <c r="J141" s="179">
        <f>INDEX('Actual NPC (Total System)'!H:H,MATCH($C141,'Actual NPC (Total System)'!$C:$C,0),1)*$E141</f>
        <v>0</v>
      </c>
      <c r="K141" s="179">
        <f>INDEX('Actual NPC (Total System)'!I:I,MATCH($C141,'Actual NPC (Total System)'!$C:$C,0),1)*$E141</f>
        <v>0</v>
      </c>
      <c r="L141" s="179">
        <f>INDEX('Actual NPC (Total System)'!J:J,MATCH($C141,'Actual NPC (Total System)'!$C:$C,0),1)*$E141</f>
        <v>0</v>
      </c>
      <c r="M141" s="179">
        <f>INDEX('Actual NPC (Total System)'!K:K,MATCH($C141,'Actual NPC (Total System)'!$C:$C,0),1)*$E141</f>
        <v>0</v>
      </c>
      <c r="N141" s="179">
        <f>INDEX('Actual NPC (Total System)'!L:L,MATCH($C141,'Actual NPC (Total System)'!$C:$C,0),1)*$E141</f>
        <v>0</v>
      </c>
      <c r="O141" s="179">
        <f>INDEX('Actual NPC (Total System)'!M:M,MATCH($C141,'Actual NPC (Total System)'!$C:$C,0),1)*$E141</f>
        <v>0</v>
      </c>
      <c r="P141" s="179">
        <f>INDEX('Actual NPC (Total System)'!N:N,MATCH($C141,'Actual NPC (Total System)'!$C:$C,0),1)*$E141</f>
        <v>0</v>
      </c>
      <c r="Q141" s="179">
        <f>INDEX('Actual NPC (Total System)'!O:O,MATCH($C141,'Actual NPC (Total System)'!$C:$C,0),1)*$E141</f>
        <v>0</v>
      </c>
      <c r="R141" s="179">
        <f>INDEX('Actual NPC (Total System)'!P:P,MATCH($C141,'Actual NPC (Total System)'!$C:$C,0),1)*$E141</f>
        <v>0</v>
      </c>
      <c r="S141" s="59"/>
    </row>
    <row r="142" spans="1:19" s="10" customFormat="1" ht="12.75">
      <c r="A142" s="30"/>
      <c r="B142" s="15"/>
      <c r="C142" s="91" t="s">
        <v>49</v>
      </c>
      <c r="D142" s="236" t="s">
        <v>185</v>
      </c>
      <c r="E142" s="326">
        <f>VLOOKUP(D142,'Actual Factors'!$A$4:$B$9,2,FALSE)</f>
        <v>0.22619797939047559</v>
      </c>
      <c r="F142" s="178">
        <f>SUM(G142:R142)</f>
        <v>43113635.654063784</v>
      </c>
      <c r="G142" s="179">
        <f>INDEX('Actual NPC (Total System)'!E:E,MATCH($C142,'Actual NPC (Total System)'!$C:$C,0),1)*$E142</f>
        <v>3252086.7581137684</v>
      </c>
      <c r="H142" s="179">
        <f>INDEX('Actual NPC (Total System)'!F:F,MATCH($C142,'Actual NPC (Total System)'!$C:$C,0),1)*$E142</f>
        <v>3350186.9646900063</v>
      </c>
      <c r="I142" s="179">
        <f>INDEX('Actual NPC (Total System)'!G:G,MATCH($C142,'Actual NPC (Total System)'!$C:$C,0),1)*$E142</f>
        <v>3667724.131506396</v>
      </c>
      <c r="J142" s="179">
        <f>INDEX('Actual NPC (Total System)'!H:H,MATCH($C142,'Actual NPC (Total System)'!$C:$C,0),1)*$E142</f>
        <v>3065362.3777426034</v>
      </c>
      <c r="K142" s="179">
        <f>INDEX('Actual NPC (Total System)'!I:I,MATCH($C142,'Actual NPC (Total System)'!$C:$C,0),1)*$E142</f>
        <v>3861015.3604203961</v>
      </c>
      <c r="L142" s="179">
        <f>INDEX('Actual NPC (Total System)'!J:J,MATCH($C142,'Actual NPC (Total System)'!$C:$C,0),1)*$E142</f>
        <v>3989242.7378908847</v>
      </c>
      <c r="M142" s="179">
        <f>INDEX('Actual NPC (Total System)'!K:K,MATCH($C142,'Actual NPC (Total System)'!$C:$C,0),1)*$E142</f>
        <v>4684043.8223590944</v>
      </c>
      <c r="N142" s="179">
        <f>INDEX('Actual NPC (Total System)'!L:L,MATCH($C142,'Actual NPC (Total System)'!$C:$C,0),1)*$E142</f>
        <v>4259657.4097049749</v>
      </c>
      <c r="O142" s="179">
        <f>INDEX('Actual NPC (Total System)'!M:M,MATCH($C142,'Actual NPC (Total System)'!$C:$C,0),1)*$E142</f>
        <v>3792867.7338280152</v>
      </c>
      <c r="P142" s="179">
        <f>INDEX('Actual NPC (Total System)'!N:N,MATCH($C142,'Actual NPC (Total System)'!$C:$C,0),1)*$E142</f>
        <v>4015873.2250587479</v>
      </c>
      <c r="Q142" s="179">
        <f>INDEX('Actual NPC (Total System)'!O:O,MATCH($C142,'Actual NPC (Total System)'!$C:$C,0),1)*$E142</f>
        <v>2628076.5638698651</v>
      </c>
      <c r="R142" s="179">
        <f>INDEX('Actual NPC (Total System)'!P:P,MATCH($C142,'Actual NPC (Total System)'!$C:$C,0),1)*$E142</f>
        <v>2547498.5688790292</v>
      </c>
      <c r="S142" s="59"/>
    </row>
    <row r="143" spans="1:19" s="10" customFormat="1" ht="12.75">
      <c r="A143" s="15"/>
      <c r="B143" s="15"/>
      <c r="C143" s="91" t="s">
        <v>156</v>
      </c>
      <c r="D143" s="327" t="s">
        <v>178</v>
      </c>
      <c r="E143" s="326">
        <f>VLOOKUP(D143,'Actual Factors'!$A$4:$B$9,2,FALSE)</f>
        <v>0</v>
      </c>
      <c r="F143" s="178">
        <f t="shared" si="34"/>
        <v>0</v>
      </c>
      <c r="G143" s="179">
        <f>INDEX('Actual NPC (Total System)'!E:E,MATCH($C143,'Actual NPC (Total System)'!$C:$C,0),1)*$E143</f>
        <v>0</v>
      </c>
      <c r="H143" s="179">
        <f>INDEX('Actual NPC (Total System)'!F:F,MATCH($C143,'Actual NPC (Total System)'!$C:$C,0),1)*$E143</f>
        <v>0</v>
      </c>
      <c r="I143" s="179">
        <f>INDEX('Actual NPC (Total System)'!G:G,MATCH($C143,'Actual NPC (Total System)'!$C:$C,0),1)*$E143</f>
        <v>0</v>
      </c>
      <c r="J143" s="179">
        <f>INDEX('Actual NPC (Total System)'!H:H,MATCH($C143,'Actual NPC (Total System)'!$C:$C,0),1)*$E143</f>
        <v>0</v>
      </c>
      <c r="K143" s="179">
        <f>INDEX('Actual NPC (Total System)'!I:I,MATCH($C143,'Actual NPC (Total System)'!$C:$C,0),1)*$E143</f>
        <v>0</v>
      </c>
      <c r="L143" s="179">
        <f>INDEX('Actual NPC (Total System)'!J:J,MATCH($C143,'Actual NPC (Total System)'!$C:$C,0),1)*$E143</f>
        <v>0</v>
      </c>
      <c r="M143" s="179">
        <f>INDEX('Actual NPC (Total System)'!K:K,MATCH($C143,'Actual NPC (Total System)'!$C:$C,0),1)*$E143</f>
        <v>0</v>
      </c>
      <c r="N143" s="179">
        <f>INDEX('Actual NPC (Total System)'!L:L,MATCH($C143,'Actual NPC (Total System)'!$C:$C,0),1)*$E143</f>
        <v>0</v>
      </c>
      <c r="O143" s="179">
        <f>INDEX('Actual NPC (Total System)'!M:M,MATCH($C143,'Actual NPC (Total System)'!$C:$C,0),1)*$E143</f>
        <v>0</v>
      </c>
      <c r="P143" s="179">
        <f>INDEX('Actual NPC (Total System)'!N:N,MATCH($C143,'Actual NPC (Total System)'!$C:$C,0),1)*$E143</f>
        <v>0</v>
      </c>
      <c r="Q143" s="179">
        <f>INDEX('Actual NPC (Total System)'!O:O,MATCH($C143,'Actual NPC (Total System)'!$C:$C,0),1)*$E143</f>
        <v>0</v>
      </c>
      <c r="R143" s="179">
        <f>INDEX('Actual NPC (Total System)'!P:P,MATCH($C143,'Actual NPC (Total System)'!$C:$C,0),1)*$E143</f>
        <v>0</v>
      </c>
      <c r="S143" s="59"/>
    </row>
    <row r="144" spans="1:19" s="10" customFormat="1" ht="12.75">
      <c r="A144" s="30"/>
      <c r="B144" s="15"/>
      <c r="C144" s="91" t="s">
        <v>50</v>
      </c>
      <c r="D144" s="327" t="s">
        <v>178</v>
      </c>
      <c r="E144" s="326">
        <f>VLOOKUP(D144,'Actual Factors'!$A$4:$B$9,2,FALSE)</f>
        <v>0</v>
      </c>
      <c r="F144" s="178">
        <f t="shared" ref="F144" si="35">SUM(G144:R144)</f>
        <v>0</v>
      </c>
      <c r="G144" s="179">
        <f>INDEX('Actual NPC (Total System)'!E:E,MATCH($C144,'Actual NPC (Total System)'!$C:$C,0),1)*$E144</f>
        <v>0</v>
      </c>
      <c r="H144" s="179">
        <f>INDEX('Actual NPC (Total System)'!F:F,MATCH($C144,'Actual NPC (Total System)'!$C:$C,0),1)*$E144</f>
        <v>0</v>
      </c>
      <c r="I144" s="179">
        <f>INDEX('Actual NPC (Total System)'!G:G,MATCH($C144,'Actual NPC (Total System)'!$C:$C,0),1)*$E144</f>
        <v>0</v>
      </c>
      <c r="J144" s="179">
        <f>INDEX('Actual NPC (Total System)'!H:H,MATCH($C144,'Actual NPC (Total System)'!$C:$C,0),1)*$E144</f>
        <v>0</v>
      </c>
      <c r="K144" s="179">
        <f>INDEX('Actual NPC (Total System)'!I:I,MATCH($C144,'Actual NPC (Total System)'!$C:$C,0),1)*$E144</f>
        <v>0</v>
      </c>
      <c r="L144" s="179">
        <f>INDEX('Actual NPC (Total System)'!J:J,MATCH($C144,'Actual NPC (Total System)'!$C:$C,0),1)*$E144</f>
        <v>0</v>
      </c>
      <c r="M144" s="179">
        <f>INDEX('Actual NPC (Total System)'!K:K,MATCH($C144,'Actual NPC (Total System)'!$C:$C,0),1)*$E144</f>
        <v>0</v>
      </c>
      <c r="N144" s="179">
        <f>INDEX('Actual NPC (Total System)'!L:L,MATCH($C144,'Actual NPC (Total System)'!$C:$C,0),1)*$E144</f>
        <v>0</v>
      </c>
      <c r="O144" s="179">
        <f>INDEX('Actual NPC (Total System)'!M:M,MATCH($C144,'Actual NPC (Total System)'!$C:$C,0),1)*$E144</f>
        <v>0</v>
      </c>
      <c r="P144" s="179">
        <f>INDEX('Actual NPC (Total System)'!N:N,MATCH($C144,'Actual NPC (Total System)'!$C:$C,0),1)*$E144</f>
        <v>0</v>
      </c>
      <c r="Q144" s="179">
        <f>INDEX('Actual NPC (Total System)'!O:O,MATCH($C144,'Actual NPC (Total System)'!$C:$C,0),1)*$E144</f>
        <v>0</v>
      </c>
      <c r="R144" s="179">
        <f>INDEX('Actual NPC (Total System)'!P:P,MATCH($C144,'Actual NPC (Total System)'!$C:$C,0),1)*$E144</f>
        <v>0</v>
      </c>
      <c r="S144" s="59"/>
    </row>
    <row r="145" spans="1:19" s="153" customFormat="1" ht="12.75">
      <c r="A145" s="169"/>
      <c r="B145" s="156"/>
      <c r="C145" s="167"/>
      <c r="D145" s="236"/>
      <c r="E145" s="47"/>
      <c r="F145" s="215" t="s">
        <v>88</v>
      </c>
      <c r="G145" s="215" t="s">
        <v>88</v>
      </c>
      <c r="H145" s="215" t="s">
        <v>88</v>
      </c>
      <c r="I145" s="215" t="s">
        <v>88</v>
      </c>
      <c r="J145" s="215" t="s">
        <v>88</v>
      </c>
      <c r="K145" s="215" t="s">
        <v>88</v>
      </c>
      <c r="L145" s="215" t="s">
        <v>88</v>
      </c>
      <c r="M145" s="215" t="s">
        <v>88</v>
      </c>
      <c r="N145" s="215" t="s">
        <v>88</v>
      </c>
      <c r="O145" s="215" t="s">
        <v>88</v>
      </c>
      <c r="P145" s="215" t="s">
        <v>88</v>
      </c>
      <c r="Q145" s="215" t="s">
        <v>88</v>
      </c>
      <c r="R145" s="215" t="s">
        <v>88</v>
      </c>
      <c r="S145" s="59"/>
    </row>
    <row r="146" spans="1:19" s="10" customFormat="1" ht="12.75">
      <c r="A146" s="102" t="s">
        <v>51</v>
      </c>
      <c r="C146" s="91"/>
      <c r="D146" s="236"/>
      <c r="E146" s="47"/>
      <c r="F146" s="217">
        <f>SUM(G146:R146)</f>
        <v>45067987.082693569</v>
      </c>
      <c r="G146" s="217">
        <f t="shared" ref="G146:R146" si="36">SUM(G135:G144)</f>
        <v>3443787.6410602098</v>
      </c>
      <c r="H146" s="217">
        <f t="shared" si="36"/>
        <v>3498353.6985677248</v>
      </c>
      <c r="I146" s="217">
        <f t="shared" si="36"/>
        <v>3847765.5626978427</v>
      </c>
      <c r="J146" s="217">
        <f t="shared" si="36"/>
        <v>3166051.4541226625</v>
      </c>
      <c r="K146" s="217">
        <f t="shared" si="36"/>
        <v>4004427.1730014686</v>
      </c>
      <c r="L146" s="217">
        <f t="shared" si="36"/>
        <v>4201240.4356494071</v>
      </c>
      <c r="M146" s="217">
        <f t="shared" si="36"/>
        <v>4934124.8837357964</v>
      </c>
      <c r="N146" s="217">
        <f t="shared" si="36"/>
        <v>4417800.4561730437</v>
      </c>
      <c r="O146" s="217">
        <f t="shared" si="36"/>
        <v>3943752.5282235038</v>
      </c>
      <c r="P146" s="217">
        <f t="shared" si="36"/>
        <v>4119750.3357603368</v>
      </c>
      <c r="Q146" s="217">
        <f t="shared" si="36"/>
        <v>2771846.5880950601</v>
      </c>
      <c r="R146" s="217">
        <f t="shared" si="36"/>
        <v>2719086.3256065133</v>
      </c>
      <c r="S146" s="59"/>
    </row>
    <row r="147" spans="1:19" s="10" customFormat="1" ht="12.75">
      <c r="A147" s="15"/>
      <c r="C147" s="91"/>
      <c r="D147" s="236"/>
      <c r="E147" s="47"/>
      <c r="F147" s="180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59"/>
    </row>
    <row r="148" spans="1:19" s="10" customFormat="1" ht="12.75">
      <c r="A148" s="136" t="s">
        <v>145</v>
      </c>
      <c r="C148" s="91"/>
      <c r="D148" s="236"/>
      <c r="E148" s="47"/>
      <c r="F148" s="180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59"/>
    </row>
    <row r="149" spans="1:19" s="10" customFormat="1" ht="12.75">
      <c r="A149" s="15"/>
      <c r="C149" s="91" t="s">
        <v>52</v>
      </c>
      <c r="D149" s="236" t="s">
        <v>185</v>
      </c>
      <c r="E149" s="326">
        <f>VLOOKUP(D149,'Actual Factors'!$A$4:$B$9,2,FALSE)</f>
        <v>0.22619797939047559</v>
      </c>
      <c r="F149" s="180">
        <f t="shared" ref="F149:F153" si="37">SUM(G149:R149)</f>
        <v>18184527.771840125</v>
      </c>
      <c r="G149" s="181">
        <f>INDEX('Actual NPC (Total System)'!E:E,MATCH($C149,'Actual NPC (Total System)'!$C:$C,0),1)*$E149</f>
        <v>1340834.8753269808</v>
      </c>
      <c r="H149" s="181">
        <f>INDEX('Actual NPC (Total System)'!F:F,MATCH($C149,'Actual NPC (Total System)'!$C:$C,0),1)*$E149</f>
        <v>1550279.7456677186</v>
      </c>
      <c r="I149" s="181">
        <f>INDEX('Actual NPC (Total System)'!G:G,MATCH($C149,'Actual NPC (Total System)'!$C:$C,0),1)*$E149</f>
        <v>1456975.816164698</v>
      </c>
      <c r="J149" s="181">
        <f>INDEX('Actual NPC (Total System)'!H:H,MATCH($C149,'Actual NPC (Total System)'!$C:$C,0),1)*$E149</f>
        <v>1429338.0784425288</v>
      </c>
      <c r="K149" s="181">
        <f>INDEX('Actual NPC (Total System)'!I:I,MATCH($C149,'Actual NPC (Total System)'!$C:$C,0),1)*$E149</f>
        <v>682485.39392134536</v>
      </c>
      <c r="L149" s="181">
        <f>INDEX('Actual NPC (Total System)'!J:J,MATCH($C149,'Actual NPC (Total System)'!$C:$C,0),1)*$E149</f>
        <v>1243124.5390640602</v>
      </c>
      <c r="M149" s="181">
        <f>INDEX('Actual NPC (Total System)'!K:K,MATCH($C149,'Actual NPC (Total System)'!$C:$C,0),1)*$E149</f>
        <v>1299357.1192326541</v>
      </c>
      <c r="N149" s="181">
        <f>INDEX('Actual NPC (Total System)'!L:L,MATCH($C149,'Actual NPC (Total System)'!$C:$C,0),1)*$E149</f>
        <v>1746616.7348981716</v>
      </c>
      <c r="O149" s="181">
        <f>INDEX('Actual NPC (Total System)'!M:M,MATCH($C149,'Actual NPC (Total System)'!$C:$C,0),1)*$E149</f>
        <v>1800192.0384700173</v>
      </c>
      <c r="P149" s="181">
        <f>INDEX('Actual NPC (Total System)'!N:N,MATCH($C149,'Actual NPC (Total System)'!$C:$C,0),1)*$E149</f>
        <v>1776914.1378677513</v>
      </c>
      <c r="Q149" s="181">
        <f>INDEX('Actual NPC (Total System)'!O:O,MATCH($C149,'Actual NPC (Total System)'!$C:$C,0),1)*$E149</f>
        <v>1222922.969435161</v>
      </c>
      <c r="R149" s="181">
        <f>INDEX('Actual NPC (Total System)'!P:P,MATCH($C149,'Actual NPC (Total System)'!$C:$C,0),1)*$E149</f>
        <v>2635486.3233490414</v>
      </c>
      <c r="S149" s="59"/>
    </row>
    <row r="150" spans="1:19" s="10" customFormat="1" ht="12.75">
      <c r="A150" s="15"/>
      <c r="C150" s="105" t="s">
        <v>53</v>
      </c>
      <c r="D150" s="327" t="s">
        <v>178</v>
      </c>
      <c r="E150" s="326">
        <f>VLOOKUP(D150,'Actual Factors'!$A$4:$B$9,2,FALSE)</f>
        <v>0</v>
      </c>
      <c r="F150" s="178">
        <f t="shared" si="37"/>
        <v>0</v>
      </c>
      <c r="G150" s="179">
        <f>INDEX('Actual NPC (Total System)'!E:E,MATCH($C150,'Actual NPC (Total System)'!$C:$C,0),1)*$E150</f>
        <v>0</v>
      </c>
      <c r="H150" s="179">
        <f>INDEX('Actual NPC (Total System)'!F:F,MATCH($C150,'Actual NPC (Total System)'!$C:$C,0),1)*$E150</f>
        <v>0</v>
      </c>
      <c r="I150" s="179">
        <f>INDEX('Actual NPC (Total System)'!G:G,MATCH($C150,'Actual NPC (Total System)'!$C:$C,0),1)*$E150</f>
        <v>0</v>
      </c>
      <c r="J150" s="179">
        <f>INDEX('Actual NPC (Total System)'!H:H,MATCH($C150,'Actual NPC (Total System)'!$C:$C,0),1)*$E150</f>
        <v>0</v>
      </c>
      <c r="K150" s="179">
        <f>INDEX('Actual NPC (Total System)'!I:I,MATCH($C150,'Actual NPC (Total System)'!$C:$C,0),1)*$E150</f>
        <v>0</v>
      </c>
      <c r="L150" s="179">
        <f>INDEX('Actual NPC (Total System)'!J:J,MATCH($C150,'Actual NPC (Total System)'!$C:$C,0),1)*$E150</f>
        <v>0</v>
      </c>
      <c r="M150" s="179">
        <f>INDEX('Actual NPC (Total System)'!K:K,MATCH($C150,'Actual NPC (Total System)'!$C:$C,0),1)*$E150</f>
        <v>0</v>
      </c>
      <c r="N150" s="179">
        <f>INDEX('Actual NPC (Total System)'!L:L,MATCH($C150,'Actual NPC (Total System)'!$C:$C,0),1)*$E150</f>
        <v>0</v>
      </c>
      <c r="O150" s="179">
        <f>INDEX('Actual NPC (Total System)'!M:M,MATCH($C150,'Actual NPC (Total System)'!$C:$C,0),1)*$E150</f>
        <v>0</v>
      </c>
      <c r="P150" s="179">
        <f>INDEX('Actual NPC (Total System)'!N:N,MATCH($C150,'Actual NPC (Total System)'!$C:$C,0),1)*$E150</f>
        <v>0</v>
      </c>
      <c r="Q150" s="179">
        <f>INDEX('Actual NPC (Total System)'!O:O,MATCH($C150,'Actual NPC (Total System)'!$C:$C,0),1)*$E150</f>
        <v>0</v>
      </c>
      <c r="R150" s="179">
        <f>INDEX('Actual NPC (Total System)'!P:P,MATCH($C150,'Actual NPC (Total System)'!$C:$C,0),1)*$E150</f>
        <v>0</v>
      </c>
      <c r="S150" s="59"/>
    </row>
    <row r="151" spans="1:19" s="10" customFormat="1" ht="12.75">
      <c r="A151" s="15"/>
      <c r="C151" s="105" t="s">
        <v>54</v>
      </c>
      <c r="D151" s="327" t="s">
        <v>178</v>
      </c>
      <c r="E151" s="326">
        <f>VLOOKUP(D151,'Actual Factors'!$A$4:$B$9,2,FALSE)</f>
        <v>0</v>
      </c>
      <c r="F151" s="178">
        <f t="shared" si="37"/>
        <v>0</v>
      </c>
      <c r="G151" s="179">
        <f>INDEX('Actual NPC (Total System)'!E:E,MATCH($C151,'Actual NPC (Total System)'!$C:$C,0),1)*$E151</f>
        <v>0</v>
      </c>
      <c r="H151" s="179">
        <f>INDEX('Actual NPC (Total System)'!F:F,MATCH($C151,'Actual NPC (Total System)'!$C:$C,0),1)*$E151</f>
        <v>0</v>
      </c>
      <c r="I151" s="179">
        <f>INDEX('Actual NPC (Total System)'!G:G,MATCH($C151,'Actual NPC (Total System)'!$C:$C,0),1)*$E151</f>
        <v>0</v>
      </c>
      <c r="J151" s="179">
        <f>INDEX('Actual NPC (Total System)'!H:H,MATCH($C151,'Actual NPC (Total System)'!$C:$C,0),1)*$E151</f>
        <v>0</v>
      </c>
      <c r="K151" s="179">
        <f>INDEX('Actual NPC (Total System)'!I:I,MATCH($C151,'Actual NPC (Total System)'!$C:$C,0),1)*$E151</f>
        <v>0</v>
      </c>
      <c r="L151" s="179">
        <f>INDEX('Actual NPC (Total System)'!J:J,MATCH($C151,'Actual NPC (Total System)'!$C:$C,0),1)*$E151</f>
        <v>0</v>
      </c>
      <c r="M151" s="179">
        <f>INDEX('Actual NPC (Total System)'!K:K,MATCH($C151,'Actual NPC (Total System)'!$C:$C,0),1)*$E151</f>
        <v>0</v>
      </c>
      <c r="N151" s="179">
        <f>INDEX('Actual NPC (Total System)'!L:L,MATCH($C151,'Actual NPC (Total System)'!$C:$C,0),1)*$E151</f>
        <v>0</v>
      </c>
      <c r="O151" s="179">
        <f>INDEX('Actual NPC (Total System)'!M:M,MATCH($C151,'Actual NPC (Total System)'!$C:$C,0),1)*$E151</f>
        <v>0</v>
      </c>
      <c r="P151" s="179">
        <f>INDEX('Actual NPC (Total System)'!N:N,MATCH($C151,'Actual NPC (Total System)'!$C:$C,0),1)*$E151</f>
        <v>0</v>
      </c>
      <c r="Q151" s="179">
        <f>INDEX('Actual NPC (Total System)'!O:O,MATCH($C151,'Actual NPC (Total System)'!$C:$C,0),1)*$E151</f>
        <v>0</v>
      </c>
      <c r="R151" s="179">
        <f>INDEX('Actual NPC (Total System)'!P:P,MATCH($C151,'Actual NPC (Total System)'!$C:$C,0),1)*$E151</f>
        <v>0</v>
      </c>
      <c r="S151" s="59"/>
    </row>
    <row r="152" spans="1:19" s="10" customFormat="1" ht="12.75">
      <c r="A152" s="15"/>
      <c r="C152" s="105" t="s">
        <v>55</v>
      </c>
      <c r="D152" s="327" t="s">
        <v>178</v>
      </c>
      <c r="E152" s="326">
        <f>VLOOKUP(D152,'Actual Factors'!$A$4:$B$9,2,FALSE)</f>
        <v>0</v>
      </c>
      <c r="F152" s="178">
        <f t="shared" si="37"/>
        <v>0</v>
      </c>
      <c r="G152" s="179">
        <f>INDEX('Actual NPC (Total System)'!E:E,MATCH($C152,'Actual NPC (Total System)'!$C:$C,0),1)*$E152</f>
        <v>0</v>
      </c>
      <c r="H152" s="179">
        <f>INDEX('Actual NPC (Total System)'!F:F,MATCH($C152,'Actual NPC (Total System)'!$C:$C,0),1)*$E152</f>
        <v>0</v>
      </c>
      <c r="I152" s="179">
        <f>INDEX('Actual NPC (Total System)'!G:G,MATCH($C152,'Actual NPC (Total System)'!$C:$C,0),1)*$E152</f>
        <v>0</v>
      </c>
      <c r="J152" s="179">
        <f>INDEX('Actual NPC (Total System)'!H:H,MATCH($C152,'Actual NPC (Total System)'!$C:$C,0),1)*$E152</f>
        <v>0</v>
      </c>
      <c r="K152" s="179">
        <f>INDEX('Actual NPC (Total System)'!I:I,MATCH($C152,'Actual NPC (Total System)'!$C:$C,0),1)*$E152</f>
        <v>0</v>
      </c>
      <c r="L152" s="179">
        <f>INDEX('Actual NPC (Total System)'!J:J,MATCH($C152,'Actual NPC (Total System)'!$C:$C,0),1)*$E152</f>
        <v>0</v>
      </c>
      <c r="M152" s="179">
        <f>INDEX('Actual NPC (Total System)'!K:K,MATCH($C152,'Actual NPC (Total System)'!$C:$C,0),1)*$E152</f>
        <v>0</v>
      </c>
      <c r="N152" s="179">
        <f>INDEX('Actual NPC (Total System)'!L:L,MATCH($C152,'Actual NPC (Total System)'!$C:$C,0),1)*$E152</f>
        <v>0</v>
      </c>
      <c r="O152" s="179">
        <f>INDEX('Actual NPC (Total System)'!M:M,MATCH($C152,'Actual NPC (Total System)'!$C:$C,0),1)*$E152</f>
        <v>0</v>
      </c>
      <c r="P152" s="179">
        <f>INDEX('Actual NPC (Total System)'!N:N,MATCH($C152,'Actual NPC (Total System)'!$C:$C,0),1)*$E152</f>
        <v>0</v>
      </c>
      <c r="Q152" s="179">
        <f>INDEX('Actual NPC (Total System)'!O:O,MATCH($C152,'Actual NPC (Total System)'!$C:$C,0),1)*$E152</f>
        <v>0</v>
      </c>
      <c r="R152" s="179">
        <f>INDEX('Actual NPC (Total System)'!P:P,MATCH($C152,'Actual NPC (Total System)'!$C:$C,0),1)*$E152</f>
        <v>0</v>
      </c>
      <c r="S152" s="59"/>
    </row>
    <row r="153" spans="1:19" s="10" customFormat="1" ht="12.75">
      <c r="A153" s="15"/>
      <c r="C153" s="105" t="s">
        <v>56</v>
      </c>
      <c r="D153" s="236" t="s">
        <v>185</v>
      </c>
      <c r="E153" s="326">
        <f>VLOOKUP(D153,'Actual Factors'!$A$4:$B$9,2,FALSE)</f>
        <v>0.22619797939047559</v>
      </c>
      <c r="F153" s="178">
        <f t="shared" si="37"/>
        <v>9379235.5633146688</v>
      </c>
      <c r="G153" s="179">
        <f>INDEX('Actual NPC (Total System)'!E:E,MATCH($C153,'Actual NPC (Total System)'!$C:$C,0),1)*$E153</f>
        <v>641361.02919220028</v>
      </c>
      <c r="H153" s="179">
        <f>INDEX('Actual NPC (Total System)'!F:F,MATCH($C153,'Actual NPC (Total System)'!$C:$C,0),1)*$E153</f>
        <v>961293.95381146541</v>
      </c>
      <c r="I153" s="179">
        <f>INDEX('Actual NPC (Total System)'!G:G,MATCH($C153,'Actual NPC (Total System)'!$C:$C,0),1)*$E153</f>
        <v>609397.16011103685</v>
      </c>
      <c r="J153" s="179">
        <f>INDEX('Actual NPC (Total System)'!H:H,MATCH($C153,'Actual NPC (Total System)'!$C:$C,0),1)*$E153</f>
        <v>207398.68568115131</v>
      </c>
      <c r="K153" s="179">
        <f>INDEX('Actual NPC (Total System)'!I:I,MATCH($C153,'Actual NPC (Total System)'!$C:$C,0),1)*$E153</f>
        <v>664631.26620692445</v>
      </c>
      <c r="L153" s="179">
        <f>INDEX('Actual NPC (Total System)'!J:J,MATCH($C153,'Actual NPC (Total System)'!$C:$C,0),1)*$E153</f>
        <v>702367.81403518305</v>
      </c>
      <c r="M153" s="179">
        <f>INDEX('Actual NPC (Total System)'!K:K,MATCH($C153,'Actual NPC (Total System)'!$C:$C,0),1)*$E153</f>
        <v>829833.08301152941</v>
      </c>
      <c r="N153" s="179">
        <f>INDEX('Actual NPC (Total System)'!L:L,MATCH($C153,'Actual NPC (Total System)'!$C:$C,0),1)*$E153</f>
        <v>868344.429040574</v>
      </c>
      <c r="O153" s="179">
        <f>INDEX('Actual NPC (Total System)'!M:M,MATCH($C153,'Actual NPC (Total System)'!$C:$C,0),1)*$E153</f>
        <v>995750.79606308707</v>
      </c>
      <c r="P153" s="179">
        <f>INDEX('Actual NPC (Total System)'!N:N,MATCH($C153,'Actual NPC (Total System)'!$C:$C,0),1)*$E153</f>
        <v>860041.78244349104</v>
      </c>
      <c r="Q153" s="179">
        <f>INDEX('Actual NPC (Total System)'!O:O,MATCH($C153,'Actual NPC (Total System)'!$C:$C,0),1)*$E153</f>
        <v>1020739.8685455834</v>
      </c>
      <c r="R153" s="179">
        <f>INDEX('Actual NPC (Total System)'!P:P,MATCH($C153,'Actual NPC (Total System)'!$C:$C,0),1)*$E153</f>
        <v>1018075.6951724435</v>
      </c>
      <c r="S153" s="59"/>
    </row>
    <row r="154" spans="1:19" s="10" customFormat="1" ht="12.75">
      <c r="A154" s="15"/>
      <c r="C154" s="105" t="s">
        <v>118</v>
      </c>
      <c r="D154" s="327" t="s">
        <v>178</v>
      </c>
      <c r="E154" s="326">
        <f>VLOOKUP(D154,'Actual Factors'!$A$4:$B$9,2,FALSE)</f>
        <v>0</v>
      </c>
      <c r="F154" s="178">
        <f>SUM(G154:R154)</f>
        <v>0</v>
      </c>
      <c r="G154" s="179">
        <f>INDEX('Actual NPC (Total System)'!E:E,MATCH($C154,'Actual NPC (Total System)'!$C:$C,0),1)*$E154</f>
        <v>0</v>
      </c>
      <c r="H154" s="179">
        <f>INDEX('Actual NPC (Total System)'!F:F,MATCH($C154,'Actual NPC (Total System)'!$C:$C,0),1)*$E154</f>
        <v>0</v>
      </c>
      <c r="I154" s="179">
        <f>INDEX('Actual NPC (Total System)'!G:G,MATCH($C154,'Actual NPC (Total System)'!$C:$C,0),1)*$E154</f>
        <v>0</v>
      </c>
      <c r="J154" s="179">
        <f>INDEX('Actual NPC (Total System)'!H:H,MATCH($C154,'Actual NPC (Total System)'!$C:$C,0),1)*$E154</f>
        <v>0</v>
      </c>
      <c r="K154" s="179">
        <f>INDEX('Actual NPC (Total System)'!I:I,MATCH($C154,'Actual NPC (Total System)'!$C:$C,0),1)*$E154</f>
        <v>0</v>
      </c>
      <c r="L154" s="179">
        <f>INDEX('Actual NPC (Total System)'!J:J,MATCH($C154,'Actual NPC (Total System)'!$C:$C,0),1)*$E154</f>
        <v>0</v>
      </c>
      <c r="M154" s="179">
        <f>INDEX('Actual NPC (Total System)'!K:K,MATCH($C154,'Actual NPC (Total System)'!$C:$C,0),1)*$E154</f>
        <v>0</v>
      </c>
      <c r="N154" s="179">
        <f>INDEX('Actual NPC (Total System)'!L:L,MATCH($C154,'Actual NPC (Total System)'!$C:$C,0),1)*$E154</f>
        <v>0</v>
      </c>
      <c r="O154" s="179">
        <f>INDEX('Actual NPC (Total System)'!M:M,MATCH($C154,'Actual NPC (Total System)'!$C:$C,0),1)*$E154</f>
        <v>0</v>
      </c>
      <c r="P154" s="179">
        <f>INDEX('Actual NPC (Total System)'!N:N,MATCH($C154,'Actual NPC (Total System)'!$C:$C,0),1)*$E154</f>
        <v>0</v>
      </c>
      <c r="Q154" s="179">
        <f>INDEX('Actual NPC (Total System)'!O:O,MATCH($C154,'Actual NPC (Total System)'!$C:$C,0),1)*$E154</f>
        <v>0</v>
      </c>
      <c r="R154" s="179">
        <f>INDEX('Actual NPC (Total System)'!P:P,MATCH($C154,'Actual NPC (Total System)'!$C:$C,0),1)*$E154</f>
        <v>0</v>
      </c>
      <c r="S154" s="59"/>
    </row>
    <row r="155" spans="1:19" s="153" customFormat="1" ht="12.75">
      <c r="A155" s="156"/>
      <c r="C155" s="167" t="s">
        <v>119</v>
      </c>
      <c r="D155" s="327" t="s">
        <v>178</v>
      </c>
      <c r="E155" s="326">
        <f>VLOOKUP(D155,'Actual Factors'!$A$4:$B$9,2,FALSE)</f>
        <v>0</v>
      </c>
      <c r="F155" s="178">
        <f>SUM(G155:R155)</f>
        <v>0</v>
      </c>
      <c r="G155" s="179">
        <f>INDEX('Actual NPC (Total System)'!E:E,MATCH($C155,'Actual NPC (Total System)'!$C:$C,0),1)*$E155</f>
        <v>0</v>
      </c>
      <c r="H155" s="179">
        <f>INDEX('Actual NPC (Total System)'!F:F,MATCH($C155,'Actual NPC (Total System)'!$C:$C,0),1)*$E155</f>
        <v>0</v>
      </c>
      <c r="I155" s="179">
        <f>INDEX('Actual NPC (Total System)'!G:G,MATCH($C155,'Actual NPC (Total System)'!$C:$C,0),1)*$E155</f>
        <v>0</v>
      </c>
      <c r="J155" s="179">
        <f>INDEX('Actual NPC (Total System)'!H:H,MATCH($C155,'Actual NPC (Total System)'!$C:$C,0),1)*$E155</f>
        <v>0</v>
      </c>
      <c r="K155" s="179">
        <f>INDEX('Actual NPC (Total System)'!I:I,MATCH($C155,'Actual NPC (Total System)'!$C:$C,0),1)*$E155</f>
        <v>0</v>
      </c>
      <c r="L155" s="179">
        <f>INDEX('Actual NPC (Total System)'!J:J,MATCH($C155,'Actual NPC (Total System)'!$C:$C,0),1)*$E155</f>
        <v>0</v>
      </c>
      <c r="M155" s="179">
        <f>INDEX('Actual NPC (Total System)'!K:K,MATCH($C155,'Actual NPC (Total System)'!$C:$C,0),1)*$E155</f>
        <v>0</v>
      </c>
      <c r="N155" s="179">
        <f>INDEX('Actual NPC (Total System)'!L:L,MATCH($C155,'Actual NPC (Total System)'!$C:$C,0),1)*$E155</f>
        <v>0</v>
      </c>
      <c r="O155" s="179">
        <f>INDEX('Actual NPC (Total System)'!M:M,MATCH($C155,'Actual NPC (Total System)'!$C:$C,0),1)*$E155</f>
        <v>0</v>
      </c>
      <c r="P155" s="179">
        <f>INDEX('Actual NPC (Total System)'!N:N,MATCH($C155,'Actual NPC (Total System)'!$C:$C,0),1)*$E155</f>
        <v>0</v>
      </c>
      <c r="Q155" s="179">
        <f>INDEX('Actual NPC (Total System)'!O:O,MATCH($C155,'Actual NPC (Total System)'!$C:$C,0),1)*$E155</f>
        <v>0</v>
      </c>
      <c r="R155" s="179">
        <f>INDEX('Actual NPC (Total System)'!P:P,MATCH($C155,'Actual NPC (Total System)'!$C:$C,0),1)*$E155</f>
        <v>0</v>
      </c>
      <c r="S155" s="59"/>
    </row>
    <row r="156" spans="1:19" s="10" customFormat="1" ht="12.75">
      <c r="A156" s="156"/>
      <c r="B156" s="153"/>
      <c r="C156" s="167" t="s">
        <v>157</v>
      </c>
      <c r="D156" s="327" t="s">
        <v>178</v>
      </c>
      <c r="E156" s="326">
        <f>VLOOKUP(D156,'Actual Factors'!$A$4:$B$9,2,FALSE)</f>
        <v>0</v>
      </c>
      <c r="F156" s="178">
        <f t="shared" ref="F156" si="38">SUM(G156:R156)</f>
        <v>0</v>
      </c>
      <c r="G156" s="179">
        <f>INDEX('Actual NPC (Total System)'!E:E,MATCH($C156,'Actual NPC (Total System)'!$C:$C,0),1)*$E156</f>
        <v>0</v>
      </c>
      <c r="H156" s="179">
        <f>INDEX('Actual NPC (Total System)'!F:F,MATCH($C156,'Actual NPC (Total System)'!$C:$C,0),1)*$E156</f>
        <v>0</v>
      </c>
      <c r="I156" s="179">
        <f>INDEX('Actual NPC (Total System)'!G:G,MATCH($C156,'Actual NPC (Total System)'!$C:$C,0),1)*$E156</f>
        <v>0</v>
      </c>
      <c r="J156" s="179">
        <f>INDEX('Actual NPC (Total System)'!H:H,MATCH($C156,'Actual NPC (Total System)'!$C:$C,0),1)*$E156</f>
        <v>0</v>
      </c>
      <c r="K156" s="179">
        <f>INDEX('Actual NPC (Total System)'!I:I,MATCH($C156,'Actual NPC (Total System)'!$C:$C,0),1)*$E156</f>
        <v>0</v>
      </c>
      <c r="L156" s="179">
        <f>INDEX('Actual NPC (Total System)'!J:J,MATCH($C156,'Actual NPC (Total System)'!$C:$C,0),1)*$E156</f>
        <v>0</v>
      </c>
      <c r="M156" s="179">
        <f>INDEX('Actual NPC (Total System)'!K:K,MATCH($C156,'Actual NPC (Total System)'!$C:$C,0),1)*$E156</f>
        <v>0</v>
      </c>
      <c r="N156" s="179">
        <f>INDEX('Actual NPC (Total System)'!L:L,MATCH($C156,'Actual NPC (Total System)'!$C:$C,0),1)*$E156</f>
        <v>0</v>
      </c>
      <c r="O156" s="179">
        <f>INDEX('Actual NPC (Total System)'!M:M,MATCH($C156,'Actual NPC (Total System)'!$C:$C,0),1)*$E156</f>
        <v>0</v>
      </c>
      <c r="P156" s="179">
        <f>INDEX('Actual NPC (Total System)'!N:N,MATCH($C156,'Actual NPC (Total System)'!$C:$C,0),1)*$E156</f>
        <v>0</v>
      </c>
      <c r="Q156" s="179">
        <f>INDEX('Actual NPC (Total System)'!O:O,MATCH($C156,'Actual NPC (Total System)'!$C:$C,0),1)*$E156</f>
        <v>0</v>
      </c>
      <c r="R156" s="179">
        <f>INDEX('Actual NPC (Total System)'!P:P,MATCH($C156,'Actual NPC (Total System)'!$C:$C,0),1)*$E156</f>
        <v>0</v>
      </c>
      <c r="S156" s="59"/>
    </row>
    <row r="157" spans="1:19" s="153" customFormat="1" ht="12.75">
      <c r="A157" s="156"/>
      <c r="C157" s="167"/>
      <c r="D157" s="236"/>
      <c r="E157" s="47"/>
      <c r="F157" s="215" t="s">
        <v>88</v>
      </c>
      <c r="G157" s="215" t="s">
        <v>88</v>
      </c>
      <c r="H157" s="215" t="s">
        <v>88</v>
      </c>
      <c r="I157" s="215" t="s">
        <v>88</v>
      </c>
      <c r="J157" s="215" t="s">
        <v>88</v>
      </c>
      <c r="K157" s="215" t="s">
        <v>88</v>
      </c>
      <c r="L157" s="215" t="s">
        <v>88</v>
      </c>
      <c r="M157" s="215" t="s">
        <v>88</v>
      </c>
      <c r="N157" s="215" t="s">
        <v>88</v>
      </c>
      <c r="O157" s="215" t="s">
        <v>88</v>
      </c>
      <c r="P157" s="215" t="s">
        <v>88</v>
      </c>
      <c r="Q157" s="215" t="s">
        <v>88</v>
      </c>
      <c r="R157" s="215" t="s">
        <v>88</v>
      </c>
      <c r="S157" s="59"/>
    </row>
    <row r="158" spans="1:19" s="10" customFormat="1" ht="12.75">
      <c r="A158" s="102" t="s">
        <v>57</v>
      </c>
      <c r="B158" s="104"/>
      <c r="C158" s="105"/>
      <c r="D158" s="236"/>
      <c r="E158" s="47"/>
      <c r="F158" s="217">
        <f>SUM(G158:R158)</f>
        <v>27563763.335154794</v>
      </c>
      <c r="G158" s="217">
        <f t="shared" ref="G158:R158" si="39">SUM(G149:G156)</f>
        <v>1982195.9045191812</v>
      </c>
      <c r="H158" s="217">
        <f t="shared" si="39"/>
        <v>2511573.6994791841</v>
      </c>
      <c r="I158" s="217">
        <f t="shared" si="39"/>
        <v>2066372.9762757348</v>
      </c>
      <c r="J158" s="217">
        <f t="shared" si="39"/>
        <v>1636736.7641236801</v>
      </c>
      <c r="K158" s="217">
        <f t="shared" si="39"/>
        <v>1347116.6601282698</v>
      </c>
      <c r="L158" s="217">
        <f t="shared" si="39"/>
        <v>1945492.3530992432</v>
      </c>
      <c r="M158" s="217">
        <f t="shared" si="39"/>
        <v>2129190.2022441835</v>
      </c>
      <c r="N158" s="217">
        <f t="shared" si="39"/>
        <v>2614961.1639387459</v>
      </c>
      <c r="O158" s="217">
        <f t="shared" si="39"/>
        <v>2795942.8345331042</v>
      </c>
      <c r="P158" s="217">
        <f t="shared" si="39"/>
        <v>2636955.9203112423</v>
      </c>
      <c r="Q158" s="217">
        <f t="shared" si="39"/>
        <v>2243662.8379807444</v>
      </c>
      <c r="R158" s="217">
        <f t="shared" si="39"/>
        <v>3653562.0185214849</v>
      </c>
      <c r="S158" s="59"/>
    </row>
    <row r="159" spans="1:19" s="153" customFormat="1" ht="12.75">
      <c r="A159" s="15"/>
      <c r="B159" s="15"/>
      <c r="C159" s="105"/>
      <c r="D159" s="250"/>
      <c r="E159" s="47"/>
      <c r="F159" s="20"/>
      <c r="G159" s="21"/>
      <c r="H159" s="21"/>
      <c r="I159" s="21"/>
      <c r="J159" s="21"/>
      <c r="K159" s="158"/>
      <c r="L159" s="158"/>
      <c r="M159" s="158"/>
      <c r="N159" s="158"/>
      <c r="O159" s="158"/>
      <c r="P159" s="158"/>
      <c r="Q159" s="158"/>
      <c r="R159" s="158"/>
      <c r="S159" s="59"/>
    </row>
    <row r="160" spans="1:19" s="103" customFormat="1" ht="12.75">
      <c r="A160" s="136" t="s">
        <v>146</v>
      </c>
      <c r="B160" s="16"/>
      <c r="C160" s="91"/>
      <c r="D160" s="250"/>
      <c r="E160" s="47"/>
      <c r="F160" s="48"/>
      <c r="G160" s="21"/>
      <c r="H160" s="21"/>
      <c r="I160" s="21"/>
      <c r="J160" s="21"/>
      <c r="K160" s="158"/>
      <c r="L160" s="158"/>
      <c r="M160" s="158"/>
      <c r="N160" s="158"/>
      <c r="O160" s="158"/>
      <c r="P160" s="158"/>
      <c r="Q160" s="158"/>
      <c r="R160" s="158"/>
      <c r="S160" s="59"/>
    </row>
    <row r="161" spans="1:19" s="10" customFormat="1" ht="12.75">
      <c r="A161" s="16"/>
      <c r="B161" s="16"/>
      <c r="C161" s="91" t="s">
        <v>58</v>
      </c>
      <c r="D161" s="327" t="s">
        <v>203</v>
      </c>
      <c r="E161" s="326">
        <f>VLOOKUP(D161,'Actual Factors'!$A$4:$B$9,2,FALSE)</f>
        <v>7.6181305813992017E-2</v>
      </c>
      <c r="F161" s="178">
        <f t="shared" ref="F161" si="40">SUM(G161:R161)</f>
        <v>367359.69654104119</v>
      </c>
      <c r="G161" s="179">
        <f>INDEX('Actual NPC (Total System)'!E:E,MATCH($C161,'Actual NPC (Total System)'!$C:$C,0),1)*$E161</f>
        <v>26200.086527722775</v>
      </c>
      <c r="H161" s="179">
        <f>INDEX('Actual NPC (Total System)'!F:F,MATCH($C161,'Actual NPC (Total System)'!$C:$C,0),1)*$E161</f>
        <v>29411.888095401504</v>
      </c>
      <c r="I161" s="179">
        <f>INDEX('Actual NPC (Total System)'!G:G,MATCH($C161,'Actual NPC (Total System)'!$C:$C,0),1)*$E161</f>
        <v>30392.087055666161</v>
      </c>
      <c r="J161" s="179">
        <f>INDEX('Actual NPC (Total System)'!H:H,MATCH($C161,'Actual NPC (Total System)'!$C:$C,0),1)*$E161</f>
        <v>35094.946469576193</v>
      </c>
      <c r="K161" s="179">
        <f>INDEX('Actual NPC (Total System)'!I:I,MATCH($C161,'Actual NPC (Total System)'!$C:$C,0),1)*$E161</f>
        <v>35943.67630314541</v>
      </c>
      <c r="L161" s="179">
        <f>INDEX('Actual NPC (Total System)'!J:J,MATCH($C161,'Actual NPC (Total System)'!$C:$C,0),1)*$E161</f>
        <v>27362.150833918004</v>
      </c>
      <c r="M161" s="179">
        <f>INDEX('Actual NPC (Total System)'!K:K,MATCH($C161,'Actual NPC (Total System)'!$C:$C,0),1)*$E161</f>
        <v>29602.457917334381</v>
      </c>
      <c r="N161" s="179">
        <f>INDEX('Actual NPC (Total System)'!L:L,MATCH($C161,'Actual NPC (Total System)'!$C:$C,0),1)*$E161</f>
        <v>29304.310188022391</v>
      </c>
      <c r="O161" s="179">
        <f>INDEX('Actual NPC (Total System)'!M:M,MATCH($C161,'Actual NPC (Total System)'!$C:$C,0),1)*$E161</f>
        <v>29225.16771485141</v>
      </c>
      <c r="P161" s="179">
        <f>INDEX('Actual NPC (Total System)'!N:N,MATCH($C161,'Actual NPC (Total System)'!$C:$C,0),1)*$E161</f>
        <v>27850.824200005492</v>
      </c>
      <c r="Q161" s="179">
        <f>INDEX('Actual NPC (Total System)'!O:O,MATCH($C161,'Actual NPC (Total System)'!$C:$C,0),1)*$E161</f>
        <v>29836.764188748122</v>
      </c>
      <c r="R161" s="179">
        <f>INDEX('Actual NPC (Total System)'!P:P,MATCH($C161,'Actual NPC (Total System)'!$C:$C,0),1)*$E161</f>
        <v>37135.337046649372</v>
      </c>
      <c r="S161" s="59"/>
    </row>
    <row r="162" spans="1:19" s="153" customFormat="1" ht="12.75">
      <c r="A162" s="170"/>
      <c r="B162" s="170"/>
      <c r="C162" s="167"/>
      <c r="D162" s="236"/>
      <c r="E162" s="47"/>
      <c r="F162" s="215" t="s">
        <v>88</v>
      </c>
      <c r="G162" s="215" t="s">
        <v>88</v>
      </c>
      <c r="H162" s="215" t="s">
        <v>88</v>
      </c>
      <c r="I162" s="215" t="s">
        <v>88</v>
      </c>
      <c r="J162" s="215" t="s">
        <v>88</v>
      </c>
      <c r="K162" s="215" t="s">
        <v>88</v>
      </c>
      <c r="L162" s="215" t="s">
        <v>88</v>
      </c>
      <c r="M162" s="215" t="s">
        <v>88</v>
      </c>
      <c r="N162" s="215" t="s">
        <v>88</v>
      </c>
      <c r="O162" s="215" t="s">
        <v>88</v>
      </c>
      <c r="P162" s="215" t="s">
        <v>88</v>
      </c>
      <c r="Q162" s="215" t="s">
        <v>88</v>
      </c>
      <c r="R162" s="215" t="s">
        <v>88</v>
      </c>
      <c r="S162" s="59"/>
    </row>
    <row r="163" spans="1:19" s="10" customFormat="1" ht="12.75">
      <c r="A163" s="102" t="s">
        <v>59</v>
      </c>
      <c r="B163" s="15"/>
      <c r="C163" s="91"/>
      <c r="D163" s="236"/>
      <c r="E163" s="47"/>
      <c r="F163" s="179">
        <f>SUM(G163:R163)</f>
        <v>367359.69654104119</v>
      </c>
      <c r="G163" s="179">
        <f t="shared" ref="G163:R163" si="41">SUM(G161:G161)</f>
        <v>26200.086527722775</v>
      </c>
      <c r="H163" s="179">
        <f t="shared" si="41"/>
        <v>29411.888095401504</v>
      </c>
      <c r="I163" s="179">
        <f t="shared" si="41"/>
        <v>30392.087055666161</v>
      </c>
      <c r="J163" s="179">
        <f t="shared" si="41"/>
        <v>35094.946469576193</v>
      </c>
      <c r="K163" s="179">
        <f t="shared" si="41"/>
        <v>35943.67630314541</v>
      </c>
      <c r="L163" s="179">
        <f t="shared" si="41"/>
        <v>27362.150833918004</v>
      </c>
      <c r="M163" s="179">
        <f t="shared" si="41"/>
        <v>29602.457917334381</v>
      </c>
      <c r="N163" s="179">
        <f t="shared" si="41"/>
        <v>29304.310188022391</v>
      </c>
      <c r="O163" s="179">
        <f t="shared" si="41"/>
        <v>29225.16771485141</v>
      </c>
      <c r="P163" s="179">
        <f t="shared" si="41"/>
        <v>27850.824200005492</v>
      </c>
      <c r="Q163" s="179">
        <f t="shared" si="41"/>
        <v>29836.764188748122</v>
      </c>
      <c r="R163" s="179">
        <f t="shared" si="41"/>
        <v>37135.337046649372</v>
      </c>
      <c r="S163" s="59"/>
    </row>
    <row r="164" spans="1:19" s="10" customFormat="1" ht="12.75">
      <c r="B164" s="15"/>
      <c r="C164" s="91"/>
      <c r="D164" s="236"/>
      <c r="E164" s="47"/>
      <c r="F164" s="20"/>
      <c r="G164" s="21"/>
      <c r="H164" s="21"/>
      <c r="I164" s="21"/>
      <c r="J164" s="21"/>
      <c r="K164" s="158"/>
      <c r="L164" s="158"/>
      <c r="M164" s="158"/>
      <c r="N164" s="158"/>
      <c r="O164" s="158"/>
      <c r="P164" s="158"/>
      <c r="Q164" s="158"/>
      <c r="R164" s="158"/>
      <c r="S164" s="59"/>
    </row>
    <row r="165" spans="1:19" s="10" customFormat="1" ht="13.5" thickBot="1">
      <c r="A165" s="30" t="s">
        <v>60</v>
      </c>
      <c r="B165" s="30"/>
      <c r="C165" s="91"/>
      <c r="D165" s="250"/>
      <c r="E165" s="47"/>
      <c r="F165" s="219">
        <f>SUM(G165:R165)</f>
        <v>100781561.11306667</v>
      </c>
      <c r="G165" s="219">
        <f t="shared" ref="G165:R165" si="42">SUM(G163,G158,G146,G132,G126,-G21)</f>
        <v>6660005.1722221468</v>
      </c>
      <c r="H165" s="219">
        <f t="shared" si="42"/>
        <v>6433766.3338370761</v>
      </c>
      <c r="I165" s="219">
        <f t="shared" si="42"/>
        <v>7145688.5596064562</v>
      </c>
      <c r="J165" s="219">
        <f t="shared" si="42"/>
        <v>6311802.3032511715</v>
      </c>
      <c r="K165" s="219">
        <f t="shared" si="42"/>
        <v>6546326.0702365655</v>
      </c>
      <c r="L165" s="219">
        <f t="shared" si="42"/>
        <v>12415521.855458146</v>
      </c>
      <c r="M165" s="219">
        <f t="shared" si="42"/>
        <v>15551326.136487234</v>
      </c>
      <c r="N165" s="219">
        <f t="shared" si="42"/>
        <v>10112480.616777722</v>
      </c>
      <c r="O165" s="219">
        <f t="shared" si="42"/>
        <v>7245893.0463578645</v>
      </c>
      <c r="P165" s="219">
        <f t="shared" si="42"/>
        <v>8816039.3301035371</v>
      </c>
      <c r="Q165" s="219">
        <f t="shared" si="42"/>
        <v>5484096.3508518729</v>
      </c>
      <c r="R165" s="219">
        <f t="shared" si="42"/>
        <v>8058615.337876888</v>
      </c>
      <c r="S165" s="59"/>
    </row>
    <row r="166" spans="1:19" s="250" customFormat="1" ht="13.5" thickTop="1">
      <c r="A166" s="169"/>
      <c r="B166" s="169"/>
      <c r="C166" s="251"/>
      <c r="E166" s="47"/>
      <c r="F166" s="328"/>
      <c r="G166" s="328"/>
      <c r="H166" s="328"/>
      <c r="I166" s="328"/>
      <c r="J166" s="328"/>
      <c r="K166" s="328"/>
      <c r="L166" s="328"/>
      <c r="M166" s="328"/>
      <c r="N166" s="328"/>
      <c r="O166" s="328"/>
      <c r="P166" s="328"/>
      <c r="Q166" s="328"/>
      <c r="R166" s="328"/>
      <c r="S166" s="59"/>
    </row>
    <row r="167" spans="1:19" s="10" customFormat="1" ht="12.75">
      <c r="B167" s="15"/>
      <c r="C167" s="91"/>
      <c r="D167" s="250"/>
      <c r="E167" s="47"/>
      <c r="F167" s="20"/>
      <c r="G167" s="21"/>
      <c r="H167" s="21"/>
      <c r="I167" s="21"/>
      <c r="J167" s="21"/>
      <c r="K167" s="158"/>
      <c r="L167" s="158"/>
      <c r="M167" s="158"/>
      <c r="N167" s="158"/>
      <c r="O167" s="158"/>
      <c r="P167" s="158"/>
      <c r="Q167" s="158"/>
      <c r="R167" s="158"/>
      <c r="S167" s="59"/>
    </row>
    <row r="168" spans="1:19" s="10" customFormat="1" ht="12.75">
      <c r="B168" s="15"/>
      <c r="C168" s="108" t="s">
        <v>110</v>
      </c>
      <c r="D168" s="250"/>
      <c r="E168" s="47"/>
      <c r="F168" s="58">
        <f t="shared" ref="F168:R168" si="43">F165/F175</f>
        <v>21.951847323011872</v>
      </c>
      <c r="G168" s="58">
        <f>G165/G175</f>
        <v>15.838500903457039</v>
      </c>
      <c r="H168" s="58">
        <f t="shared" si="43"/>
        <v>16.807247883303059</v>
      </c>
      <c r="I168" s="58">
        <f t="shared" si="43"/>
        <v>19.991147811369899</v>
      </c>
      <c r="J168" s="58">
        <f t="shared" si="43"/>
        <v>19.510077378581812</v>
      </c>
      <c r="K168" s="58">
        <f t="shared" si="43"/>
        <v>20.236132271285673</v>
      </c>
      <c r="L168" s="58">
        <f t="shared" si="43"/>
        <v>30.599706720058084</v>
      </c>
      <c r="M168" s="58">
        <f t="shared" si="43"/>
        <v>34.640439491609783</v>
      </c>
      <c r="N168" s="58">
        <f t="shared" si="43"/>
        <v>24.814601018636967</v>
      </c>
      <c r="O168" s="58">
        <f t="shared" si="43"/>
        <v>20.546132514522863</v>
      </c>
      <c r="P168" s="58">
        <f t="shared" si="43"/>
        <v>25.22695222189234</v>
      </c>
      <c r="Q168" s="58">
        <f t="shared" si="43"/>
        <v>14.579093941324489</v>
      </c>
      <c r="R168" s="58">
        <f t="shared" si="43"/>
        <v>18.19962432686485</v>
      </c>
      <c r="S168" s="59"/>
    </row>
    <row r="169" spans="1:19" s="10" customFormat="1" ht="12.75">
      <c r="B169" s="15"/>
      <c r="C169" s="91"/>
      <c r="D169" s="250"/>
      <c r="E169" s="47"/>
      <c r="F169" s="20"/>
      <c r="G169" s="20"/>
      <c r="H169" s="20"/>
      <c r="I169" s="20"/>
      <c r="J169" s="20"/>
      <c r="K169" s="157"/>
      <c r="L169" s="157"/>
      <c r="M169" s="157"/>
      <c r="N169" s="157"/>
      <c r="O169" s="157"/>
      <c r="P169" s="157"/>
      <c r="Q169" s="157"/>
      <c r="R169" s="157"/>
      <c r="S169" s="59"/>
    </row>
    <row r="170" spans="1:19" s="250" customFormat="1" ht="12.75">
      <c r="B170" s="156"/>
      <c r="C170" s="251"/>
      <c r="E170" s="4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59"/>
    </row>
    <row r="171" spans="1:19" s="250" customFormat="1" ht="12.75">
      <c r="B171" s="156"/>
      <c r="C171" s="251"/>
      <c r="E171" s="4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59"/>
    </row>
    <row r="172" spans="1:19" s="250" customFormat="1" ht="12.75">
      <c r="B172" s="156"/>
      <c r="C172" s="251"/>
      <c r="E172" s="47"/>
      <c r="F172" s="157"/>
      <c r="G172" s="352" t="s">
        <v>111</v>
      </c>
      <c r="H172" s="352"/>
      <c r="I172" s="352"/>
      <c r="J172" s="352"/>
      <c r="K172" s="352"/>
      <c r="L172" s="352"/>
      <c r="M172" s="352"/>
      <c r="N172" s="352"/>
      <c r="O172" s="352"/>
      <c r="P172" s="352"/>
      <c r="Q172" s="352"/>
      <c r="R172" s="352"/>
      <c r="S172" s="59"/>
    </row>
    <row r="173" spans="1:19" s="10" customFormat="1" ht="12.75">
      <c r="A173" s="55"/>
      <c r="B173" s="55"/>
      <c r="C173" s="110"/>
      <c r="D173" s="250"/>
      <c r="E173" s="4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  <c r="R173" s="187"/>
      <c r="S173" s="59"/>
    </row>
    <row r="174" spans="1:19" s="10" customFormat="1" ht="12.75">
      <c r="A174" s="55"/>
      <c r="B174" s="55"/>
      <c r="C174" s="47"/>
      <c r="D174" s="250"/>
      <c r="E174" s="47"/>
      <c r="F174" s="194"/>
      <c r="G174" s="194"/>
      <c r="H174" s="194"/>
      <c r="I174" s="194"/>
      <c r="J174" s="194"/>
      <c r="K174" s="194"/>
      <c r="L174" s="194"/>
      <c r="M174" s="194"/>
      <c r="N174" s="194"/>
      <c r="O174" s="194"/>
      <c r="P174" s="194"/>
      <c r="Q174" s="194"/>
      <c r="R174" s="194"/>
      <c r="S174" s="59"/>
    </row>
    <row r="175" spans="1:19" s="336" customFormat="1" ht="12.75">
      <c r="A175" s="335" t="s">
        <v>61</v>
      </c>
      <c r="C175" s="337"/>
      <c r="E175" s="338"/>
      <c r="F175" s="339">
        <f>SUM(G175:R175)</f>
        <v>4591028.701599</v>
      </c>
      <c r="G175" s="339">
        <f>'Actual Factors'!$R$25</f>
        <v>420494.66757099977</v>
      </c>
      <c r="H175" s="339">
        <f>'Actual Factors'!$R$26</f>
        <v>382797.13481399993</v>
      </c>
      <c r="I175" s="339">
        <f>'Actual Factors'!$R$27</f>
        <v>357442.63546200033</v>
      </c>
      <c r="J175" s="339">
        <f>'Actual Factors'!$R$28</f>
        <v>323514.98052899964</v>
      </c>
      <c r="K175" s="339">
        <f>'Actual Factors'!$R$29</f>
        <v>323496.90061699989</v>
      </c>
      <c r="L175" s="339">
        <f>'Actual Factors'!$R$30</f>
        <v>405739.8970859999</v>
      </c>
      <c r="M175" s="339">
        <f>'Actual Factors'!$R$31</f>
        <v>448935.58986899984</v>
      </c>
      <c r="N175" s="339">
        <f>'Actual Factors'!$R$32</f>
        <v>407521.38666999963</v>
      </c>
      <c r="O175" s="339">
        <f>'Actual Factors'!$R$33</f>
        <v>352664.57282100001</v>
      </c>
      <c r="P175" s="339">
        <f>'Actual Factors'!$R$34</f>
        <v>349469.06200000021</v>
      </c>
      <c r="Q175" s="339">
        <f>'Actual Factors'!$R$35</f>
        <v>376161.67183799978</v>
      </c>
      <c r="R175" s="339">
        <f>'Actual Factors'!$R$36</f>
        <v>442790.2023220004</v>
      </c>
      <c r="S175" s="340"/>
    </row>
    <row r="176" spans="1:19" s="10" customFormat="1" ht="12.75">
      <c r="A176" s="112"/>
      <c r="B176" s="110"/>
      <c r="C176" s="109"/>
      <c r="D176" s="250"/>
      <c r="E176" s="47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59"/>
    </row>
    <row r="177" spans="1:19" s="10" customFormat="1" ht="12.75">
      <c r="A177" s="113" t="s">
        <v>0</v>
      </c>
      <c r="B177" s="110"/>
      <c r="C177" s="109"/>
      <c r="D177" s="250"/>
      <c r="E177" s="47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59"/>
    </row>
    <row r="178" spans="1:19" s="110" customFormat="1" ht="12.75">
      <c r="B178" s="119" t="s">
        <v>1</v>
      </c>
      <c r="C178" s="111"/>
      <c r="D178" s="250"/>
      <c r="E178" s="47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59"/>
    </row>
    <row r="179" spans="1:19" s="110" customFormat="1" ht="12.75">
      <c r="A179" s="112"/>
      <c r="C179" s="111" t="s">
        <v>2</v>
      </c>
      <c r="D179" s="327" t="s">
        <v>178</v>
      </c>
      <c r="E179" s="326">
        <f>VLOOKUP(D179,'Actual Factors'!$A$4:$B$9,2,FALSE)</f>
        <v>0</v>
      </c>
      <c r="F179" s="187">
        <f t="shared" ref="F179:F182" ca="1" si="44">SUM(G179:R179)</f>
        <v>0</v>
      </c>
      <c r="G179" s="194">
        <f ca="1">INDEX(OFFSET('Actual NPC (Total System)'!E$1,MATCH("NET SYSTEM LOAD",'Actual NPC (Total System)'!$A:$A,0),0,1000,1),MATCH($C179,OFFSET('Actual NPC (Total System)'!$C$1,MATCH("NET SYSTEM LOAD",'Actual NPC (Total System)'!$A:$A,0),0,1000,1),0),1)*$E179</f>
        <v>0</v>
      </c>
      <c r="H179" s="194">
        <f ca="1">INDEX(OFFSET('Actual NPC (Total System)'!F$1,MATCH("NET SYSTEM LOAD",'Actual NPC (Total System)'!$A:$A,0),0,1000,1),MATCH($C179,OFFSET('Actual NPC (Total System)'!$C$1,MATCH("NET SYSTEM LOAD",'Actual NPC (Total System)'!$A:$A,0),0,1000,1),0),1)*$E179</f>
        <v>0</v>
      </c>
      <c r="I179" s="194">
        <f ca="1">INDEX(OFFSET('Actual NPC (Total System)'!G$1,MATCH("NET SYSTEM LOAD",'Actual NPC (Total System)'!$A:$A,0),0,1000,1),MATCH($C179,OFFSET('Actual NPC (Total System)'!$C$1,MATCH("NET SYSTEM LOAD",'Actual NPC (Total System)'!$A:$A,0),0,1000,1),0),1)*$E179</f>
        <v>0</v>
      </c>
      <c r="J179" s="194">
        <f ca="1">INDEX(OFFSET('Actual NPC (Total System)'!H$1,MATCH("NET SYSTEM LOAD",'Actual NPC (Total System)'!$A:$A,0),0,1000,1),MATCH($C179,OFFSET('Actual NPC (Total System)'!$C$1,MATCH("NET SYSTEM LOAD",'Actual NPC (Total System)'!$A:$A,0),0,1000,1),0),1)*$E179</f>
        <v>0</v>
      </c>
      <c r="K179" s="194">
        <f ca="1">INDEX(OFFSET('Actual NPC (Total System)'!I$1,MATCH("NET SYSTEM LOAD",'Actual NPC (Total System)'!$A:$A,0),0,1000,1),MATCH($C179,OFFSET('Actual NPC (Total System)'!$C$1,MATCH("NET SYSTEM LOAD",'Actual NPC (Total System)'!$A:$A,0),0,1000,1),0),1)*$E179</f>
        <v>0</v>
      </c>
      <c r="L179" s="194">
        <f ca="1">INDEX(OFFSET('Actual NPC (Total System)'!J$1,MATCH("NET SYSTEM LOAD",'Actual NPC (Total System)'!$A:$A,0),0,1000,1),MATCH($C179,OFFSET('Actual NPC (Total System)'!$C$1,MATCH("NET SYSTEM LOAD",'Actual NPC (Total System)'!$A:$A,0),0,1000,1),0),1)*$E179</f>
        <v>0</v>
      </c>
      <c r="M179" s="194">
        <f ca="1">INDEX(OFFSET('Actual NPC (Total System)'!K$1,MATCH("NET SYSTEM LOAD",'Actual NPC (Total System)'!$A:$A,0),0,1000,1),MATCH($C179,OFFSET('Actual NPC (Total System)'!$C$1,MATCH("NET SYSTEM LOAD",'Actual NPC (Total System)'!$A:$A,0),0,1000,1),0),1)*$E179</f>
        <v>0</v>
      </c>
      <c r="N179" s="194">
        <f ca="1">INDEX(OFFSET('Actual NPC (Total System)'!L$1,MATCH("NET SYSTEM LOAD",'Actual NPC (Total System)'!$A:$A,0),0,1000,1),MATCH($C179,OFFSET('Actual NPC (Total System)'!$C$1,MATCH("NET SYSTEM LOAD",'Actual NPC (Total System)'!$A:$A,0),0,1000,1),0),1)*$E179</f>
        <v>0</v>
      </c>
      <c r="O179" s="194">
        <f ca="1">INDEX(OFFSET('Actual NPC (Total System)'!M$1,MATCH("NET SYSTEM LOAD",'Actual NPC (Total System)'!$A:$A,0),0,1000,1),MATCH($C179,OFFSET('Actual NPC (Total System)'!$C$1,MATCH("NET SYSTEM LOAD",'Actual NPC (Total System)'!$A:$A,0),0,1000,1),0),1)*$E179</f>
        <v>0</v>
      </c>
      <c r="P179" s="194">
        <f ca="1">INDEX(OFFSET('Actual NPC (Total System)'!N$1,MATCH("NET SYSTEM LOAD",'Actual NPC (Total System)'!$A:$A,0),0,1000,1),MATCH($C179,OFFSET('Actual NPC (Total System)'!$C$1,MATCH("NET SYSTEM LOAD",'Actual NPC (Total System)'!$A:$A,0),0,1000,1),0),1)*$E179</f>
        <v>0</v>
      </c>
      <c r="Q179" s="194">
        <f ca="1">INDEX(OFFSET('Actual NPC (Total System)'!O$1,MATCH("NET SYSTEM LOAD",'Actual NPC (Total System)'!$A:$A,0),0,1000,1),MATCH($C179,OFFSET('Actual NPC (Total System)'!$C$1,MATCH("NET SYSTEM LOAD",'Actual NPC (Total System)'!$A:$A,0),0,1000,1),0),1)*$E179</f>
        <v>0</v>
      </c>
      <c r="R179" s="194">
        <f ca="1">INDEX(OFFSET('Actual NPC (Total System)'!P$1,MATCH("NET SYSTEM LOAD",'Actual NPC (Total System)'!$A:$A,0),0,1000,1),MATCH($C179,OFFSET('Actual NPC (Total System)'!$C$1,MATCH("NET SYSTEM LOAD",'Actual NPC (Total System)'!$A:$A,0),0,1000,1),0),1)*$E179</f>
        <v>0</v>
      </c>
      <c r="S179" s="59"/>
    </row>
    <row r="180" spans="1:19" s="110" customFormat="1" ht="12.75">
      <c r="A180" s="10"/>
      <c r="B180" s="15"/>
      <c r="C180" s="111" t="s">
        <v>3</v>
      </c>
      <c r="D180" s="327" t="s">
        <v>178</v>
      </c>
      <c r="E180" s="326">
        <f>VLOOKUP(D180,'Actual Factors'!$A$4:$B$9,2,FALSE)</f>
        <v>0</v>
      </c>
      <c r="F180" s="187">
        <f t="shared" ca="1" si="44"/>
        <v>0</v>
      </c>
      <c r="G180" s="194">
        <f ca="1">INDEX(OFFSET('Actual NPC (Total System)'!E$1,MATCH("NET SYSTEM LOAD",'Actual NPC (Total System)'!$A:$A,0),0,1000,1),MATCH($C180,OFFSET('Actual NPC (Total System)'!$C$1,MATCH("NET SYSTEM LOAD",'Actual NPC (Total System)'!$A:$A,0),0,1000,1),0),1)*$E180</f>
        <v>0</v>
      </c>
      <c r="H180" s="194">
        <f ca="1">INDEX(OFFSET('Actual NPC (Total System)'!F$1,MATCH("NET SYSTEM LOAD",'Actual NPC (Total System)'!$A:$A,0),0,1000,1),MATCH($C180,OFFSET('Actual NPC (Total System)'!$C$1,MATCH("NET SYSTEM LOAD",'Actual NPC (Total System)'!$A:$A,0),0,1000,1),0),1)*$E180</f>
        <v>0</v>
      </c>
      <c r="I180" s="194">
        <f ca="1">INDEX(OFFSET('Actual NPC (Total System)'!G$1,MATCH("NET SYSTEM LOAD",'Actual NPC (Total System)'!$A:$A,0),0,1000,1),MATCH($C180,OFFSET('Actual NPC (Total System)'!$C$1,MATCH("NET SYSTEM LOAD",'Actual NPC (Total System)'!$A:$A,0),0,1000,1),0),1)*$E180</f>
        <v>0</v>
      </c>
      <c r="J180" s="194">
        <f ca="1">INDEX(OFFSET('Actual NPC (Total System)'!H$1,MATCH("NET SYSTEM LOAD",'Actual NPC (Total System)'!$A:$A,0),0,1000,1),MATCH($C180,OFFSET('Actual NPC (Total System)'!$C$1,MATCH("NET SYSTEM LOAD",'Actual NPC (Total System)'!$A:$A,0),0,1000,1),0),1)*$E180</f>
        <v>0</v>
      </c>
      <c r="K180" s="194">
        <f ca="1">INDEX(OFFSET('Actual NPC (Total System)'!I$1,MATCH("NET SYSTEM LOAD",'Actual NPC (Total System)'!$A:$A,0),0,1000,1),MATCH($C180,OFFSET('Actual NPC (Total System)'!$C$1,MATCH("NET SYSTEM LOAD",'Actual NPC (Total System)'!$A:$A,0),0,1000,1),0),1)*$E180</f>
        <v>0</v>
      </c>
      <c r="L180" s="194">
        <f ca="1">INDEX(OFFSET('Actual NPC (Total System)'!J$1,MATCH("NET SYSTEM LOAD",'Actual NPC (Total System)'!$A:$A,0),0,1000,1),MATCH($C180,OFFSET('Actual NPC (Total System)'!$C$1,MATCH("NET SYSTEM LOAD",'Actual NPC (Total System)'!$A:$A,0),0,1000,1),0),1)*$E180</f>
        <v>0</v>
      </c>
      <c r="M180" s="194">
        <f ca="1">INDEX(OFFSET('Actual NPC (Total System)'!K$1,MATCH("NET SYSTEM LOAD",'Actual NPC (Total System)'!$A:$A,0),0,1000,1),MATCH($C180,OFFSET('Actual NPC (Total System)'!$C$1,MATCH("NET SYSTEM LOAD",'Actual NPC (Total System)'!$A:$A,0),0,1000,1),0),1)*$E180</f>
        <v>0</v>
      </c>
      <c r="N180" s="194">
        <f ca="1">INDEX(OFFSET('Actual NPC (Total System)'!L$1,MATCH("NET SYSTEM LOAD",'Actual NPC (Total System)'!$A:$A,0),0,1000,1),MATCH($C180,OFFSET('Actual NPC (Total System)'!$C$1,MATCH("NET SYSTEM LOAD",'Actual NPC (Total System)'!$A:$A,0),0,1000,1),0),1)*$E180</f>
        <v>0</v>
      </c>
      <c r="O180" s="194">
        <f ca="1">INDEX(OFFSET('Actual NPC (Total System)'!M$1,MATCH("NET SYSTEM LOAD",'Actual NPC (Total System)'!$A:$A,0),0,1000,1),MATCH($C180,OFFSET('Actual NPC (Total System)'!$C$1,MATCH("NET SYSTEM LOAD",'Actual NPC (Total System)'!$A:$A,0),0,1000,1),0),1)*$E180</f>
        <v>0</v>
      </c>
      <c r="P180" s="194">
        <f ca="1">INDEX(OFFSET('Actual NPC (Total System)'!N$1,MATCH("NET SYSTEM LOAD",'Actual NPC (Total System)'!$A:$A,0),0,1000,1),MATCH($C180,OFFSET('Actual NPC (Total System)'!$C$1,MATCH("NET SYSTEM LOAD",'Actual NPC (Total System)'!$A:$A,0),0,1000,1),0),1)*$E180</f>
        <v>0</v>
      </c>
      <c r="Q180" s="194">
        <f ca="1">INDEX(OFFSET('Actual NPC (Total System)'!O$1,MATCH("NET SYSTEM LOAD",'Actual NPC (Total System)'!$A:$A,0),0,1000,1),MATCH($C180,OFFSET('Actual NPC (Total System)'!$C$1,MATCH("NET SYSTEM LOAD",'Actual NPC (Total System)'!$A:$A,0),0,1000,1),0),1)*$E180</f>
        <v>0</v>
      </c>
      <c r="R180" s="194">
        <f ca="1">INDEX(OFFSET('Actual NPC (Total System)'!P$1,MATCH("NET SYSTEM LOAD",'Actual NPC (Total System)'!$A:$A,0),0,1000,1),MATCH($C180,OFFSET('Actual NPC (Total System)'!$C$1,MATCH("NET SYSTEM LOAD",'Actual NPC (Total System)'!$A:$A,0),0,1000,1),0),1)*$E180</f>
        <v>0</v>
      </c>
      <c r="S180" s="59"/>
    </row>
    <row r="181" spans="1:19" s="153" customFormat="1" ht="12.75">
      <c r="A181" s="169"/>
      <c r="C181" s="167"/>
      <c r="D181" s="236"/>
      <c r="E181" s="47"/>
      <c r="F181" s="215" t="s">
        <v>88</v>
      </c>
      <c r="G181" s="215" t="s">
        <v>88</v>
      </c>
      <c r="H181" s="215" t="s">
        <v>88</v>
      </c>
      <c r="I181" s="215" t="s">
        <v>88</v>
      </c>
      <c r="J181" s="215" t="s">
        <v>88</v>
      </c>
      <c r="K181" s="215" t="s">
        <v>88</v>
      </c>
      <c r="L181" s="215" t="s">
        <v>88</v>
      </c>
      <c r="M181" s="215" t="s">
        <v>88</v>
      </c>
      <c r="N181" s="215" t="s">
        <v>88</v>
      </c>
      <c r="O181" s="215" t="s">
        <v>88</v>
      </c>
      <c r="P181" s="215" t="s">
        <v>88</v>
      </c>
      <c r="Q181" s="215" t="s">
        <v>88</v>
      </c>
      <c r="R181" s="215" t="s">
        <v>88</v>
      </c>
      <c r="S181" s="59"/>
    </row>
    <row r="182" spans="1:19" s="10" customFormat="1" ht="12.75">
      <c r="B182" s="114" t="s">
        <v>4</v>
      </c>
      <c r="C182" s="91"/>
      <c r="D182" s="250"/>
      <c r="E182" s="47"/>
      <c r="F182" s="187">
        <f t="shared" ca="1" si="44"/>
        <v>0</v>
      </c>
      <c r="G182" s="187">
        <f t="shared" ref="G182:R182" ca="1" si="45">SUM(G179:G180)</f>
        <v>0</v>
      </c>
      <c r="H182" s="187">
        <f t="shared" ca="1" si="45"/>
        <v>0</v>
      </c>
      <c r="I182" s="187">
        <f t="shared" ca="1" si="45"/>
        <v>0</v>
      </c>
      <c r="J182" s="187">
        <f t="shared" ca="1" si="45"/>
        <v>0</v>
      </c>
      <c r="K182" s="187">
        <f t="shared" ca="1" si="45"/>
        <v>0</v>
      </c>
      <c r="L182" s="187">
        <f t="shared" ca="1" si="45"/>
        <v>0</v>
      </c>
      <c r="M182" s="187">
        <f t="shared" ca="1" si="45"/>
        <v>0</v>
      </c>
      <c r="N182" s="187">
        <f t="shared" ca="1" si="45"/>
        <v>0</v>
      </c>
      <c r="O182" s="187">
        <f t="shared" ca="1" si="45"/>
        <v>0</v>
      </c>
      <c r="P182" s="187">
        <f t="shared" ca="1" si="45"/>
        <v>0</v>
      </c>
      <c r="Q182" s="187">
        <f t="shared" ca="1" si="45"/>
        <v>0</v>
      </c>
      <c r="R182" s="187">
        <f t="shared" ca="1" si="45"/>
        <v>0</v>
      </c>
      <c r="S182" s="59"/>
    </row>
    <row r="183" spans="1:19" ht="12.75">
      <c r="B183" s="15"/>
      <c r="C183" s="91"/>
      <c r="E183" s="47"/>
      <c r="F183" s="192"/>
      <c r="G183" s="187"/>
      <c r="H183" s="187"/>
      <c r="I183" s="187"/>
      <c r="J183" s="187"/>
      <c r="K183" s="187"/>
      <c r="L183" s="187"/>
      <c r="M183" s="187"/>
      <c r="N183" s="187"/>
      <c r="O183" s="187"/>
      <c r="P183" s="187"/>
      <c r="Q183" s="187"/>
      <c r="R183" s="187"/>
      <c r="S183" s="59"/>
    </row>
    <row r="184" spans="1:19" ht="12.75">
      <c r="A184" s="16"/>
      <c r="B184" s="114" t="s">
        <v>80</v>
      </c>
      <c r="C184" s="91"/>
      <c r="E184" s="47"/>
      <c r="F184" s="192"/>
      <c r="G184" s="187"/>
      <c r="H184" s="187"/>
      <c r="I184" s="187"/>
      <c r="J184" s="187"/>
      <c r="K184" s="187"/>
      <c r="L184" s="187"/>
      <c r="M184" s="187"/>
      <c r="N184" s="187"/>
      <c r="O184" s="187"/>
      <c r="P184" s="187"/>
      <c r="Q184" s="187"/>
      <c r="R184" s="187"/>
      <c r="S184" s="59"/>
    </row>
    <row r="185" spans="1:19" ht="12.75">
      <c r="A185" s="16"/>
      <c r="C185" s="116" t="s">
        <v>80</v>
      </c>
      <c r="D185" s="327" t="s">
        <v>204</v>
      </c>
      <c r="E185" s="326">
        <f>VLOOKUP(D185,'Actual Factors'!$A$4:$B$9,2,FALSE)</f>
        <v>8.0167500527458579E-2</v>
      </c>
      <c r="F185" s="187">
        <f t="shared" ref="F185:F186" ca="1" si="46">SUM(G185:R185)</f>
        <v>357068.53254181688</v>
      </c>
      <c r="G185" s="194">
        <f ca="1">INDEX(OFFSET('Actual NPC (Total System)'!E$1,MATCH("NET SYSTEM LOAD",'Actual NPC (Total System)'!$A:$A,0),0,1000,1),MATCH($C185,OFFSET('Actual NPC (Total System)'!$C$1,MATCH("NET SYSTEM LOAD",'Actual NPC (Total System)'!$A:$A,0),0,1000,1),0),1)*$E185</f>
        <v>39682.592091089886</v>
      </c>
      <c r="H185" s="194">
        <f ca="1">INDEX(OFFSET('Actual NPC (Total System)'!F$1,MATCH("NET SYSTEM LOAD",'Actual NPC (Total System)'!$A:$A,0),0,1000,1),MATCH($C185,OFFSET('Actual NPC (Total System)'!$C$1,MATCH("NET SYSTEM LOAD",'Actual NPC (Total System)'!$A:$A,0),0,1000,1),0),1)*$E185</f>
        <v>41266.701901512468</v>
      </c>
      <c r="I185" s="194">
        <f ca="1">INDEX(OFFSET('Actual NPC (Total System)'!G$1,MATCH("NET SYSTEM LOAD",'Actual NPC (Total System)'!$A:$A,0),0,1000,1),MATCH($C185,OFFSET('Actual NPC (Total System)'!$C$1,MATCH("NET SYSTEM LOAD",'Actual NPC (Total System)'!$A:$A,0),0,1000,1),0),1)*$E185</f>
        <v>39693.735373663207</v>
      </c>
      <c r="J185" s="194">
        <f ca="1">INDEX(OFFSET('Actual NPC (Total System)'!H$1,MATCH("NET SYSTEM LOAD",'Actual NPC (Total System)'!$A:$A,0),0,1000,1),MATCH($C185,OFFSET('Actual NPC (Total System)'!$C$1,MATCH("NET SYSTEM LOAD",'Actual NPC (Total System)'!$A:$A,0),0,1000,1),0),1)*$E185</f>
        <v>32823.300410959477</v>
      </c>
      <c r="K185" s="194">
        <f ca="1">INDEX(OFFSET('Actual NPC (Total System)'!I$1,MATCH("NET SYSTEM LOAD",'Actual NPC (Total System)'!$A:$A,0),0,1000,1),MATCH($C185,OFFSET('Actual NPC (Total System)'!$C$1,MATCH("NET SYSTEM LOAD",'Actual NPC (Total System)'!$A:$A,0),0,1000,1),0),1)*$E185</f>
        <v>34387.448513750722</v>
      </c>
      <c r="L185" s="194">
        <f ca="1">INDEX(OFFSET('Actual NPC (Total System)'!J$1,MATCH("NET SYSTEM LOAD",'Actual NPC (Total System)'!$A:$A,0),0,1000,1),MATCH($C185,OFFSET('Actual NPC (Total System)'!$C$1,MATCH("NET SYSTEM LOAD",'Actual NPC (Total System)'!$A:$A,0),0,1000,1),0),1)*$E185</f>
        <v>20039.790776850932</v>
      </c>
      <c r="M185" s="194">
        <f ca="1">INDEX(OFFSET('Actual NPC (Total System)'!K$1,MATCH("NET SYSTEM LOAD",'Actual NPC (Total System)'!$A:$A,0),0,1000,1),MATCH($C185,OFFSET('Actual NPC (Total System)'!$C$1,MATCH("NET SYSTEM LOAD",'Actual NPC (Total System)'!$A:$A,0),0,1000,1),0),1)*$E185</f>
        <v>12979.519172898181</v>
      </c>
      <c r="N185" s="194">
        <f ca="1">INDEX(OFFSET('Actual NPC (Total System)'!L$1,MATCH("NET SYSTEM LOAD",'Actual NPC (Total System)'!$A:$A,0),0,1000,1),MATCH($C185,OFFSET('Actual NPC (Total System)'!$C$1,MATCH("NET SYSTEM LOAD",'Actual NPC (Total System)'!$A:$A,0),0,1000,1),0),1)*$E185</f>
        <v>20574.267502867497</v>
      </c>
      <c r="O185" s="194">
        <f ca="1">INDEX(OFFSET('Actual NPC (Total System)'!M$1,MATCH("NET SYSTEM LOAD",'Actual NPC (Total System)'!$A:$A,0),0,1000,1),MATCH($C185,OFFSET('Actual NPC (Total System)'!$C$1,MATCH("NET SYSTEM LOAD",'Actual NPC (Total System)'!$A:$A,0),0,1000,1),0),1)*$E185</f>
        <v>33590.984396010419</v>
      </c>
      <c r="P185" s="194">
        <f ca="1">INDEX(OFFSET('Actual NPC (Total System)'!N$1,MATCH("NET SYSTEM LOAD",'Actual NPC (Total System)'!$A:$A,0),0,1000,1),MATCH($C185,OFFSET('Actual NPC (Total System)'!$C$1,MATCH("NET SYSTEM LOAD",'Actual NPC (Total System)'!$A:$A,0),0,1000,1),0),1)*$E185</f>
        <v>20552.622277725084</v>
      </c>
      <c r="Q185" s="194">
        <f ca="1">INDEX(OFFSET('Actual NPC (Total System)'!O$1,MATCH("NET SYSTEM LOAD",'Actual NPC (Total System)'!$A:$A,0),0,1000,1),MATCH($C185,OFFSET('Actual NPC (Total System)'!$C$1,MATCH("NET SYSTEM LOAD",'Actual NPC (Total System)'!$A:$A,0),0,1000,1),0),1)*$E185</f>
        <v>34161.135659761705</v>
      </c>
      <c r="R185" s="194">
        <f ca="1">INDEX(OFFSET('Actual NPC (Total System)'!P$1,MATCH("NET SYSTEM LOAD",'Actual NPC (Total System)'!$A:$A,0),0,1000,1),MATCH($C185,OFFSET('Actual NPC (Total System)'!$C$1,MATCH("NET SYSTEM LOAD",'Actual NPC (Total System)'!$A:$A,0),0,1000,1),0),1)*$E185</f>
        <v>27316.434464727292</v>
      </c>
      <c r="S185" s="59"/>
    </row>
    <row r="186" spans="1:19" ht="12.75">
      <c r="A186" s="160"/>
      <c r="B186" s="153"/>
      <c r="C186" s="153" t="s">
        <v>123</v>
      </c>
      <c r="D186" s="327" t="s">
        <v>204</v>
      </c>
      <c r="E186" s="326">
        <f>VLOOKUP(D186,'Actual Factors'!$A$4:$B$9,2,FALSE)</f>
        <v>8.0167500527458579E-2</v>
      </c>
      <c r="F186" s="187">
        <f t="shared" ca="1" si="46"/>
        <v>15928.265007224876</v>
      </c>
      <c r="G186" s="194">
        <f ca="1">INDEX(OFFSET('Actual NPC (Total System)'!E$1,MATCH("NET SYSTEM LOAD",'Actual NPC (Total System)'!$A:$A,0),0,1000,1),MATCH($C186,OFFSET('Actual NPC (Total System)'!$C$1,MATCH("NET SYSTEM LOAD",'Actual NPC (Total System)'!$A:$A,0),0,1000,1),0),1)*$E186</f>
        <v>-900.86042085020665</v>
      </c>
      <c r="H186" s="194">
        <f ca="1">INDEX(OFFSET('Actual NPC (Total System)'!F$1,MATCH("NET SYSTEM LOAD",'Actual NPC (Total System)'!$A:$A,0),0,1000,1),MATCH($C186,OFFSET('Actual NPC (Total System)'!$C$1,MATCH("NET SYSTEM LOAD",'Actual NPC (Total System)'!$A:$A,0),0,1000,1),0),1)*$E186</f>
        <v>1132.4447071612087</v>
      </c>
      <c r="I186" s="194">
        <f ca="1">INDEX(OFFSET('Actual NPC (Total System)'!G$1,MATCH("NET SYSTEM LOAD",'Actual NPC (Total System)'!$A:$A,0),0,1000,1),MATCH($C186,OFFSET('Actual NPC (Total System)'!$C$1,MATCH("NET SYSTEM LOAD",'Actual NPC (Total System)'!$A:$A,0),0,1000,1),0),1)*$E186</f>
        <v>-1312.2783807437659</v>
      </c>
      <c r="J186" s="194">
        <f ca="1">INDEX(OFFSET('Actual NPC (Total System)'!H$1,MATCH("NET SYSTEM LOAD",'Actual NPC (Total System)'!$A:$A,0),0,1000,1),MATCH($C186,OFFSET('Actual NPC (Total System)'!$C$1,MATCH("NET SYSTEM LOAD",'Actual NPC (Total System)'!$A:$A,0),0,1000,1),0),1)*$E186</f>
        <v>1049.1865649763847</v>
      </c>
      <c r="K186" s="194">
        <f ca="1">INDEX(OFFSET('Actual NPC (Total System)'!I$1,MATCH("NET SYSTEM LOAD",'Actual NPC (Total System)'!$A:$A,0),0,1000,1),MATCH($C186,OFFSET('Actual NPC (Total System)'!$C$1,MATCH("NET SYSTEM LOAD",'Actual NPC (Total System)'!$A:$A,0),0,1000,1),0),1)*$E186</f>
        <v>1087.996189023813</v>
      </c>
      <c r="L186" s="194">
        <f ca="1">INDEX(OFFSET('Actual NPC (Total System)'!J$1,MATCH("NET SYSTEM LOAD",'Actual NPC (Total System)'!$A:$A,0),0,1000,1),MATCH($C186,OFFSET('Actual NPC (Total System)'!$C$1,MATCH("NET SYSTEM LOAD",'Actual NPC (Total System)'!$A:$A,0),0,1000,1),0),1)*$E186</f>
        <v>1667.6701793880666</v>
      </c>
      <c r="M186" s="194">
        <f ca="1">INDEX(OFFSET('Actual NPC (Total System)'!K$1,MATCH("NET SYSTEM LOAD",'Actual NPC (Total System)'!$A:$A,0),0,1000,1),MATCH($C186,OFFSET('Actual NPC (Total System)'!$C$1,MATCH("NET SYSTEM LOAD",'Actual NPC (Total System)'!$A:$A,0),0,1000,1),0),1)*$E186</f>
        <v>4648.9852574978759</v>
      </c>
      <c r="N186" s="194">
        <f ca="1">INDEX(OFFSET('Actual NPC (Total System)'!L$1,MATCH("NET SYSTEM LOAD",'Actual NPC (Total System)'!$A:$A,0),0,1000,1),MATCH($C186,OFFSET('Actual NPC (Total System)'!$C$1,MATCH("NET SYSTEM LOAD",'Actual NPC (Total System)'!$A:$A,0),0,1000,1),0),1)*$E186</f>
        <v>2308.1030866557489</v>
      </c>
      <c r="O186" s="194">
        <f ca="1">INDEX(OFFSET('Actual NPC (Total System)'!M$1,MATCH("NET SYSTEM LOAD",'Actual NPC (Total System)'!$A:$A,0),0,1000,1),MATCH($C186,OFFSET('Actual NPC (Total System)'!$C$1,MATCH("NET SYSTEM LOAD",'Actual NPC (Total System)'!$A:$A,0),0,1000,1),0),1)*$E186</f>
        <v>1931.6269757101936</v>
      </c>
      <c r="P186" s="194">
        <f ca="1">INDEX(OFFSET('Actual NPC (Total System)'!N$1,MATCH("NET SYSTEM LOAD",'Actual NPC (Total System)'!$A:$A,0),0,1000,1),MATCH($C186,OFFSET('Actual NPC (Total System)'!$C$1,MATCH("NET SYSTEM LOAD",'Actual NPC (Total System)'!$A:$A,0),0,1000,1),0),1)*$E186</f>
        <v>1450.5341108888833</v>
      </c>
      <c r="Q186" s="194">
        <f ca="1">INDEX(OFFSET('Actual NPC (Total System)'!O$1,MATCH("NET SYSTEM LOAD",'Actual NPC (Total System)'!$A:$A,0),0,1000,1),MATCH($C186,OFFSET('Actual NPC (Total System)'!$C$1,MATCH("NET SYSTEM LOAD",'Actual NPC (Total System)'!$A:$A,0),0,1000,1),0),1)*$E186</f>
        <v>1329.5841398843036</v>
      </c>
      <c r="R186" s="194">
        <f ca="1">INDEX(OFFSET('Actual NPC (Total System)'!P$1,MATCH("NET SYSTEM LOAD",'Actual NPC (Total System)'!$A:$A,0),0,1000,1),MATCH($C186,OFFSET('Actual NPC (Total System)'!$C$1,MATCH("NET SYSTEM LOAD",'Actual NPC (Total System)'!$A:$A,0),0,1000,1),0),1)*$E186</f>
        <v>1535.2725976323718</v>
      </c>
      <c r="S186" s="59"/>
    </row>
    <row r="187" spans="1:19" ht="12.75">
      <c r="A187" s="160"/>
      <c r="B187" s="153"/>
      <c r="C187" s="153"/>
      <c r="D187" s="236"/>
      <c r="E187" s="47"/>
      <c r="F187" s="187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59"/>
    </row>
    <row r="188" spans="1:19" ht="12.75">
      <c r="A188" s="31"/>
      <c r="B188" s="116" t="s">
        <v>5</v>
      </c>
      <c r="C188" s="91"/>
      <c r="D188" s="236"/>
      <c r="E188" s="47"/>
      <c r="F188" s="187">
        <f t="shared" ref="F188" ca="1" si="47">SUM(G188:R188)</f>
        <v>372996.79754904174</v>
      </c>
      <c r="G188" s="187">
        <f t="shared" ref="G188:R188" ca="1" si="48">SUM(G184:G185,G186)</f>
        <v>38781.731670239678</v>
      </c>
      <c r="H188" s="187">
        <f t="shared" ca="1" si="48"/>
        <v>42399.146608673676</v>
      </c>
      <c r="I188" s="187">
        <f t="shared" ca="1" si="48"/>
        <v>38381.45699291944</v>
      </c>
      <c r="J188" s="187">
        <f t="shared" ca="1" si="48"/>
        <v>33872.486975935863</v>
      </c>
      <c r="K188" s="187">
        <f t="shared" ca="1" si="48"/>
        <v>35475.444702774534</v>
      </c>
      <c r="L188" s="187">
        <f t="shared" ca="1" si="48"/>
        <v>21707.460956239</v>
      </c>
      <c r="M188" s="187">
        <f t="shared" ca="1" si="48"/>
        <v>17628.504430396057</v>
      </c>
      <c r="N188" s="187">
        <f t="shared" ca="1" si="48"/>
        <v>22882.370589523245</v>
      </c>
      <c r="O188" s="187">
        <f t="shared" ca="1" si="48"/>
        <v>35522.61137172061</v>
      </c>
      <c r="P188" s="187">
        <f t="shared" ca="1" si="48"/>
        <v>22003.156388613967</v>
      </c>
      <c r="Q188" s="187">
        <f t="shared" ca="1" si="48"/>
        <v>35490.719799646009</v>
      </c>
      <c r="R188" s="187">
        <f t="shared" ca="1" si="48"/>
        <v>28851.707062359663</v>
      </c>
      <c r="S188" s="59"/>
    </row>
    <row r="189" spans="1:19" ht="12.75">
      <c r="A189" s="160"/>
      <c r="B189" s="153"/>
      <c r="C189" s="167"/>
      <c r="D189" s="236"/>
      <c r="E189" s="47"/>
      <c r="F189" s="215" t="s">
        <v>88</v>
      </c>
      <c r="G189" s="215" t="s">
        <v>88</v>
      </c>
      <c r="H189" s="215" t="s">
        <v>88</v>
      </c>
      <c r="I189" s="215" t="s">
        <v>88</v>
      </c>
      <c r="J189" s="215" t="s">
        <v>88</v>
      </c>
      <c r="K189" s="215" t="s">
        <v>88</v>
      </c>
      <c r="L189" s="215" t="s">
        <v>88</v>
      </c>
      <c r="M189" s="215" t="s">
        <v>88</v>
      </c>
      <c r="N189" s="215" t="s">
        <v>88</v>
      </c>
      <c r="O189" s="215" t="s">
        <v>88</v>
      </c>
      <c r="P189" s="215" t="s">
        <v>88</v>
      </c>
      <c r="Q189" s="215" t="s">
        <v>88</v>
      </c>
      <c r="R189" s="215" t="s">
        <v>88</v>
      </c>
      <c r="S189" s="59"/>
    </row>
    <row r="190" spans="1:19" ht="12.75">
      <c r="A190" s="160"/>
      <c r="B190" s="250"/>
      <c r="C190" s="251"/>
      <c r="D190" s="236"/>
      <c r="E190" s="47"/>
      <c r="F190" s="215"/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59"/>
    </row>
    <row r="191" spans="1:19" ht="12.75">
      <c r="A191" s="118" t="s">
        <v>6</v>
      </c>
      <c r="C191" s="117"/>
      <c r="D191" s="236"/>
      <c r="E191" s="47"/>
      <c r="F191" s="192">
        <f ca="1">SUM(G191:R191)</f>
        <v>372996.79754904174</v>
      </c>
      <c r="G191" s="192">
        <f t="shared" ref="G191:R191" ca="1" si="49">SUM(G188,G182)</f>
        <v>38781.731670239678</v>
      </c>
      <c r="H191" s="192">
        <f t="shared" ca="1" si="49"/>
        <v>42399.146608673676</v>
      </c>
      <c r="I191" s="192">
        <f t="shared" ca="1" si="49"/>
        <v>38381.45699291944</v>
      </c>
      <c r="J191" s="192">
        <f t="shared" ca="1" si="49"/>
        <v>33872.486975935863</v>
      </c>
      <c r="K191" s="192">
        <f t="shared" ca="1" si="49"/>
        <v>35475.444702774534</v>
      </c>
      <c r="L191" s="192">
        <f t="shared" ca="1" si="49"/>
        <v>21707.460956239</v>
      </c>
      <c r="M191" s="192">
        <f t="shared" ca="1" si="49"/>
        <v>17628.504430396057</v>
      </c>
      <c r="N191" s="192">
        <f t="shared" ca="1" si="49"/>
        <v>22882.370589523245</v>
      </c>
      <c r="O191" s="192">
        <f t="shared" ca="1" si="49"/>
        <v>35522.61137172061</v>
      </c>
      <c r="P191" s="192">
        <f t="shared" ca="1" si="49"/>
        <v>22003.156388613967</v>
      </c>
      <c r="Q191" s="192">
        <f t="shared" ca="1" si="49"/>
        <v>35490.719799646009</v>
      </c>
      <c r="R191" s="192">
        <f t="shared" ca="1" si="49"/>
        <v>28851.707062359663</v>
      </c>
      <c r="S191" s="59"/>
    </row>
    <row r="192" spans="1:19" ht="12.75">
      <c r="A192" s="31"/>
      <c r="C192" s="117"/>
      <c r="D192" s="236"/>
      <c r="E192" s="47"/>
      <c r="F192" s="215" t="s">
        <v>88</v>
      </c>
      <c r="G192" s="215" t="s">
        <v>88</v>
      </c>
      <c r="H192" s="215" t="s">
        <v>88</v>
      </c>
      <c r="I192" s="215" t="s">
        <v>88</v>
      </c>
      <c r="J192" s="215" t="s">
        <v>88</v>
      </c>
      <c r="K192" s="215" t="s">
        <v>88</v>
      </c>
      <c r="L192" s="215" t="s">
        <v>88</v>
      </c>
      <c r="M192" s="215" t="s">
        <v>88</v>
      </c>
      <c r="N192" s="215" t="s">
        <v>88</v>
      </c>
      <c r="O192" s="215" t="s">
        <v>88</v>
      </c>
      <c r="P192" s="215" t="s">
        <v>88</v>
      </c>
      <c r="Q192" s="215" t="s">
        <v>88</v>
      </c>
      <c r="R192" s="215" t="s">
        <v>88</v>
      </c>
      <c r="S192" s="59"/>
    </row>
    <row r="193" spans="1:19" ht="12.75">
      <c r="A193" s="118" t="s">
        <v>62</v>
      </c>
      <c r="C193" s="117"/>
      <c r="D193" s="236"/>
      <c r="E193" s="47"/>
      <c r="F193" s="192">
        <f ca="1">SUM(G193:R193)</f>
        <v>4964025.499148041</v>
      </c>
      <c r="G193" s="192">
        <f t="shared" ref="G193:R193" ca="1" si="50">SUM(G191,G175)</f>
        <v>459276.39924123941</v>
      </c>
      <c r="H193" s="192">
        <f t="shared" ca="1" si="50"/>
        <v>425196.28142267361</v>
      </c>
      <c r="I193" s="192">
        <f t="shared" ca="1" si="50"/>
        <v>395824.09245491977</v>
      </c>
      <c r="J193" s="192">
        <f t="shared" ca="1" si="50"/>
        <v>357387.46750493551</v>
      </c>
      <c r="K193" s="192">
        <f t="shared" ca="1" si="50"/>
        <v>358972.34531977441</v>
      </c>
      <c r="L193" s="192">
        <f t="shared" ca="1" si="50"/>
        <v>427447.35804223892</v>
      </c>
      <c r="M193" s="192">
        <f t="shared" ca="1" si="50"/>
        <v>466564.09429939592</v>
      </c>
      <c r="N193" s="192">
        <f t="shared" ca="1" si="50"/>
        <v>430403.75725952286</v>
      </c>
      <c r="O193" s="192">
        <f t="shared" ca="1" si="50"/>
        <v>388187.18419272063</v>
      </c>
      <c r="P193" s="192">
        <f t="shared" ca="1" si="50"/>
        <v>371472.21838861419</v>
      </c>
      <c r="Q193" s="192">
        <f t="shared" ca="1" si="50"/>
        <v>411652.39163764578</v>
      </c>
      <c r="R193" s="192">
        <f t="shared" ca="1" si="50"/>
        <v>471641.90938436007</v>
      </c>
      <c r="S193" s="59"/>
    </row>
    <row r="194" spans="1:19" ht="12.75">
      <c r="A194" s="118"/>
      <c r="B194" s="116"/>
      <c r="C194" s="117"/>
      <c r="D194" s="236"/>
      <c r="E194" s="47"/>
      <c r="F194" s="192"/>
      <c r="G194" s="187"/>
      <c r="H194" s="187"/>
      <c r="I194" s="187"/>
      <c r="J194" s="187"/>
      <c r="K194" s="187"/>
      <c r="L194" s="187"/>
      <c r="M194" s="187"/>
      <c r="N194" s="187"/>
      <c r="O194" s="187"/>
      <c r="P194" s="187"/>
      <c r="Q194" s="187"/>
      <c r="R194" s="187"/>
      <c r="S194" s="59"/>
    </row>
    <row r="195" spans="1:19" ht="12.75">
      <c r="A195" s="115" t="s">
        <v>143</v>
      </c>
      <c r="B195" s="23"/>
      <c r="C195" s="117"/>
      <c r="E195" s="47"/>
      <c r="F195" s="187"/>
      <c r="G195" s="187"/>
      <c r="H195" s="187"/>
      <c r="I195" s="187"/>
      <c r="J195" s="187"/>
      <c r="K195" s="187"/>
      <c r="L195" s="187"/>
      <c r="M195" s="187"/>
      <c r="N195" s="187"/>
      <c r="O195" s="187"/>
      <c r="P195" s="187"/>
      <c r="Q195" s="187"/>
      <c r="R195" s="187"/>
      <c r="S195" s="59"/>
    </row>
    <row r="196" spans="1:19" ht="12.75">
      <c r="A196" s="115"/>
      <c r="B196" s="120" t="s">
        <v>7</v>
      </c>
      <c r="C196" s="117"/>
      <c r="E196" s="47"/>
      <c r="F196" s="187"/>
      <c r="G196" s="187"/>
      <c r="H196" s="187"/>
      <c r="I196" s="187"/>
      <c r="J196" s="187"/>
      <c r="K196" s="187"/>
      <c r="L196" s="187"/>
      <c r="M196" s="187"/>
      <c r="N196" s="187"/>
      <c r="O196" s="187"/>
      <c r="P196" s="187"/>
      <c r="Q196" s="187"/>
      <c r="R196" s="187"/>
      <c r="S196" s="59"/>
    </row>
    <row r="197" spans="1:19" ht="12.75">
      <c r="B197" s="23"/>
      <c r="C197" s="117" t="s">
        <v>164</v>
      </c>
      <c r="D197" s="327" t="s">
        <v>178</v>
      </c>
      <c r="E197" s="326">
        <f>VLOOKUP(D197,'Actual Factors'!$A$4:$B$9,2,FALSE)</f>
        <v>0</v>
      </c>
      <c r="F197" s="187">
        <f t="shared" ref="F197" ca="1" si="51">SUM(G197:R197)</f>
        <v>0</v>
      </c>
      <c r="G197" s="194">
        <f ca="1">INDEX(OFFSET('Actual NPC (Total System)'!E$1,MATCH("NET SYSTEM LOAD",'Actual NPC (Total System)'!$A:$A,0),0,1000,1),MATCH($C197,OFFSET('Actual NPC (Total System)'!$C$1,MATCH("NET SYSTEM LOAD",'Actual NPC (Total System)'!$A:$A,0),0,1000,1),0),1)*$E197</f>
        <v>0</v>
      </c>
      <c r="H197" s="194">
        <f ca="1">INDEX(OFFSET('Actual NPC (Total System)'!F$1,MATCH("NET SYSTEM LOAD",'Actual NPC (Total System)'!$A:$A,0),0,1000,1),MATCH($C197,OFFSET('Actual NPC (Total System)'!$C$1,MATCH("NET SYSTEM LOAD",'Actual NPC (Total System)'!$A:$A,0),0,1000,1),0),1)*$E197</f>
        <v>0</v>
      </c>
      <c r="I197" s="194">
        <f ca="1">INDEX(OFFSET('Actual NPC (Total System)'!G$1,MATCH("NET SYSTEM LOAD",'Actual NPC (Total System)'!$A:$A,0),0,1000,1),MATCH($C197,OFFSET('Actual NPC (Total System)'!$C$1,MATCH("NET SYSTEM LOAD",'Actual NPC (Total System)'!$A:$A,0),0,1000,1),0),1)*$E197</f>
        <v>0</v>
      </c>
      <c r="J197" s="194">
        <f ca="1">INDEX(OFFSET('Actual NPC (Total System)'!H$1,MATCH("NET SYSTEM LOAD",'Actual NPC (Total System)'!$A:$A,0),0,1000,1),MATCH($C197,OFFSET('Actual NPC (Total System)'!$C$1,MATCH("NET SYSTEM LOAD",'Actual NPC (Total System)'!$A:$A,0),0,1000,1),0),1)*$E197</f>
        <v>0</v>
      </c>
      <c r="K197" s="194">
        <f ca="1">INDEX(OFFSET('Actual NPC (Total System)'!I$1,MATCH("NET SYSTEM LOAD",'Actual NPC (Total System)'!$A:$A,0),0,1000,1),MATCH($C197,OFFSET('Actual NPC (Total System)'!$C$1,MATCH("NET SYSTEM LOAD",'Actual NPC (Total System)'!$A:$A,0),0,1000,1),0),1)*$E197</f>
        <v>0</v>
      </c>
      <c r="L197" s="194">
        <f ca="1">INDEX(OFFSET('Actual NPC (Total System)'!J$1,MATCH("NET SYSTEM LOAD",'Actual NPC (Total System)'!$A:$A,0),0,1000,1),MATCH($C197,OFFSET('Actual NPC (Total System)'!$C$1,MATCH("NET SYSTEM LOAD",'Actual NPC (Total System)'!$A:$A,0),0,1000,1),0),1)*$E197</f>
        <v>0</v>
      </c>
      <c r="M197" s="194">
        <f ca="1">INDEX(OFFSET('Actual NPC (Total System)'!K$1,MATCH("NET SYSTEM LOAD",'Actual NPC (Total System)'!$A:$A,0),0,1000,1),MATCH($C197,OFFSET('Actual NPC (Total System)'!$C$1,MATCH("NET SYSTEM LOAD",'Actual NPC (Total System)'!$A:$A,0),0,1000,1),0),1)*$E197</f>
        <v>0</v>
      </c>
      <c r="N197" s="194">
        <f ca="1">INDEX(OFFSET('Actual NPC (Total System)'!L$1,MATCH("NET SYSTEM LOAD",'Actual NPC (Total System)'!$A:$A,0),0,1000,1),MATCH($C197,OFFSET('Actual NPC (Total System)'!$C$1,MATCH("NET SYSTEM LOAD",'Actual NPC (Total System)'!$A:$A,0),0,1000,1),0),1)*$E197</f>
        <v>0</v>
      </c>
      <c r="O197" s="194">
        <f ca="1">INDEX(OFFSET('Actual NPC (Total System)'!M$1,MATCH("NET SYSTEM LOAD",'Actual NPC (Total System)'!$A:$A,0),0,1000,1),MATCH($C197,OFFSET('Actual NPC (Total System)'!$C$1,MATCH("NET SYSTEM LOAD",'Actual NPC (Total System)'!$A:$A,0),0,1000,1),0),1)*$E197</f>
        <v>0</v>
      </c>
      <c r="P197" s="194">
        <f ca="1">INDEX(OFFSET('Actual NPC (Total System)'!N$1,MATCH("NET SYSTEM LOAD",'Actual NPC (Total System)'!$A:$A,0),0,1000,1),MATCH($C197,OFFSET('Actual NPC (Total System)'!$C$1,MATCH("NET SYSTEM LOAD",'Actual NPC (Total System)'!$A:$A,0),0,1000,1),0),1)*$E197</f>
        <v>0</v>
      </c>
      <c r="Q197" s="194">
        <f ca="1">INDEX(OFFSET('Actual NPC (Total System)'!O$1,MATCH("NET SYSTEM LOAD",'Actual NPC (Total System)'!$A:$A,0),0,1000,1),MATCH($C197,OFFSET('Actual NPC (Total System)'!$C$1,MATCH("NET SYSTEM LOAD",'Actual NPC (Total System)'!$A:$A,0),0,1000,1),0),1)*$E197</f>
        <v>0</v>
      </c>
      <c r="R197" s="194">
        <f ca="1">INDEX(OFFSET('Actual NPC (Total System)'!P$1,MATCH("NET SYSTEM LOAD",'Actual NPC (Total System)'!$A:$A,0),0,1000,1),MATCH($C197,OFFSET('Actual NPC (Total System)'!$C$1,MATCH("NET SYSTEM LOAD",'Actual NPC (Total System)'!$A:$A,0),0,1000,1),0),1)*$E197</f>
        <v>0</v>
      </c>
      <c r="S197" s="59"/>
    </row>
    <row r="198" spans="1:19" ht="12.75">
      <c r="A198" s="153"/>
      <c r="B198" s="165"/>
      <c r="C198" s="167" t="s">
        <v>155</v>
      </c>
      <c r="D198" s="327" t="s">
        <v>204</v>
      </c>
      <c r="E198" s="326">
        <f>VLOOKUP(D198,'Actual Factors'!$A$4:$B$9,2,FALSE)</f>
        <v>8.0167500527458579E-2</v>
      </c>
      <c r="F198" s="187">
        <f t="shared" ref="F198:F223" ca="1" si="52">SUM(G198:R198)</f>
        <v>61093.559700044905</v>
      </c>
      <c r="G198" s="194">
        <f ca="1">INDEX(OFFSET('Actual NPC (Total System)'!E$1,MATCH("NET SYSTEM LOAD",'Actual NPC (Total System)'!$A:$A,0),0,1000,1),MATCH($C198,OFFSET('Actual NPC (Total System)'!$C$1,MATCH("NET SYSTEM LOAD",'Actual NPC (Total System)'!$A:$A,0),0,1000,1),0),1)*$E198</f>
        <v>7415.9293488202848</v>
      </c>
      <c r="H198" s="194">
        <f ca="1">INDEX(OFFSET('Actual NPC (Total System)'!F$1,MATCH("NET SYSTEM LOAD",'Actual NPC (Total System)'!$A:$A,0),0,1000,1),MATCH($C198,OFFSET('Actual NPC (Total System)'!$C$1,MATCH("NET SYSTEM LOAD",'Actual NPC (Total System)'!$A:$A,0),0,1000,1),0),1)*$E198</f>
        <v>4776.8183579888682</v>
      </c>
      <c r="I198" s="194">
        <f ca="1">INDEX(OFFSET('Actual NPC (Total System)'!G$1,MATCH("NET SYSTEM LOAD",'Actual NPC (Total System)'!$A:$A,0),0,1000,1),MATCH($C198,OFFSET('Actual NPC (Total System)'!$C$1,MATCH("NET SYSTEM LOAD",'Actual NPC (Total System)'!$A:$A,0),0,1000,1),0),1)*$E198</f>
        <v>4966.1004806367418</v>
      </c>
      <c r="J198" s="194">
        <f ca="1">INDEX(OFFSET('Actual NPC (Total System)'!H$1,MATCH("NET SYSTEM LOAD",'Actual NPC (Total System)'!$A:$A,0),0,1000,1),MATCH($C198,OFFSET('Actual NPC (Total System)'!$C$1,MATCH("NET SYSTEM LOAD",'Actual NPC (Total System)'!$A:$A,0),0,1000,1),0),1)*$E198</f>
        <v>4665.616254322219</v>
      </c>
      <c r="K198" s="194">
        <f ca="1">INDEX(OFFSET('Actual NPC (Total System)'!I$1,MATCH("NET SYSTEM LOAD",'Actual NPC (Total System)'!$A:$A,0),0,1000,1),MATCH($C198,OFFSET('Actual NPC (Total System)'!$C$1,MATCH("NET SYSTEM LOAD",'Actual NPC (Total System)'!$A:$A,0),0,1000,1),0),1)*$E198</f>
        <v>4556.8314412989739</v>
      </c>
      <c r="L198" s="194">
        <f ca="1">INDEX(OFFSET('Actual NPC (Total System)'!J$1,MATCH("NET SYSTEM LOAD",'Actual NPC (Total System)'!$A:$A,0),0,1000,1),MATCH($C198,OFFSET('Actual NPC (Total System)'!$C$1,MATCH("NET SYSTEM LOAD",'Actual NPC (Total System)'!$A:$A,0),0,1000,1),0),1)*$E198</f>
        <v>3801.5906548424</v>
      </c>
      <c r="M198" s="194">
        <f ca="1">INDEX(OFFSET('Actual NPC (Total System)'!K$1,MATCH("NET SYSTEM LOAD",'Actual NPC (Total System)'!$A:$A,0),0,1000,1),MATCH($C198,OFFSET('Actual NPC (Total System)'!$C$1,MATCH("NET SYSTEM LOAD",'Actual NPC (Total System)'!$A:$A,0),0,1000,1),0),1)*$E198</f>
        <v>3263.1664810998618</v>
      </c>
      <c r="N198" s="194">
        <f ca="1">INDEX(OFFSET('Actual NPC (Total System)'!L$1,MATCH("NET SYSTEM LOAD",'Actual NPC (Total System)'!$A:$A,0),0,1000,1),MATCH($C198,OFFSET('Actual NPC (Total System)'!$C$1,MATCH("NET SYSTEM LOAD",'Actual NPC (Total System)'!$A:$A,0),0,1000,1),0),1)*$E198</f>
        <v>3786.0682225527717</v>
      </c>
      <c r="O198" s="194">
        <f ca="1">INDEX(OFFSET('Actual NPC (Total System)'!M$1,MATCH("NET SYSTEM LOAD",'Actual NPC (Total System)'!$A:$A,0),0,1000,1),MATCH($C198,OFFSET('Actual NPC (Total System)'!$C$1,MATCH("NET SYSTEM LOAD",'Actual NPC (Total System)'!$A:$A,0),0,1000,1),0),1)*$E198</f>
        <v>3981.5011165111137</v>
      </c>
      <c r="P198" s="194">
        <f ca="1">INDEX(OFFSET('Actual NPC (Total System)'!N$1,MATCH("NET SYSTEM LOAD",'Actual NPC (Total System)'!$A:$A,0),0,1000,1),MATCH($C198,OFFSET('Actual NPC (Total System)'!$C$1,MATCH("NET SYSTEM LOAD",'Actual NPC (Total System)'!$A:$A,0),0,1000,1),0),1)*$E198</f>
        <v>5518.2582290621394</v>
      </c>
      <c r="Q198" s="194">
        <f ca="1">INDEX(OFFSET('Actual NPC (Total System)'!O$1,MATCH("NET SYSTEM LOAD",'Actual NPC (Total System)'!$A:$A,0),0,1000,1),MATCH($C198,OFFSET('Actual NPC (Total System)'!$C$1,MATCH("NET SYSTEM LOAD",'Actual NPC (Total System)'!$A:$A,0),0,1000,1),0),1)*$E198</f>
        <v>6922.2666989972531</v>
      </c>
      <c r="R198" s="194">
        <f ca="1">INDEX(OFFSET('Actual NPC (Total System)'!P$1,MATCH("NET SYSTEM LOAD",'Actual NPC (Total System)'!$A:$A,0),0,1000,1),MATCH($C198,OFFSET('Actual NPC (Total System)'!$C$1,MATCH("NET SYSTEM LOAD",'Actual NPC (Total System)'!$A:$A,0),0,1000,1),0),1)*$E198</f>
        <v>7439.4124139122905</v>
      </c>
      <c r="S198" s="59"/>
    </row>
    <row r="199" spans="1:19" ht="12.75">
      <c r="A199" s="153"/>
      <c r="B199" s="165"/>
      <c r="C199" s="167" t="s">
        <v>158</v>
      </c>
      <c r="D199" s="327" t="s">
        <v>204</v>
      </c>
      <c r="E199" s="326">
        <f>VLOOKUP(D199,'Actual Factors'!$A$4:$B$9,2,FALSE)</f>
        <v>8.0167500527458579E-2</v>
      </c>
      <c r="F199" s="187">
        <f t="shared" ca="1" si="52"/>
        <v>42329.95921213062</v>
      </c>
      <c r="G199" s="194">
        <f ca="1">INDEX(OFFSET('Actual NPC (Total System)'!E$1,MATCH("NET SYSTEM LOAD",'Actual NPC (Total System)'!$A:$A,0),0,1000,1),MATCH($C199,OFFSET('Actual NPC (Total System)'!$C$1,MATCH("NET SYSTEM LOAD",'Actual NPC (Total System)'!$A:$A,0),0,1000,1),0),1)*$E199</f>
        <v>5162.0029156456731</v>
      </c>
      <c r="H199" s="194">
        <f ca="1">INDEX(OFFSET('Actual NPC (Total System)'!F$1,MATCH("NET SYSTEM LOAD",'Actual NPC (Total System)'!$A:$A,0),0,1000,1),MATCH($C199,OFFSET('Actual NPC (Total System)'!$C$1,MATCH("NET SYSTEM LOAD",'Actual NPC (Total System)'!$A:$A,0),0,1000,1),0),1)*$E199</f>
        <v>3445.1572894072624</v>
      </c>
      <c r="I199" s="194">
        <f ca="1">INDEX(OFFSET('Actual NPC (Total System)'!G$1,MATCH("NET SYSTEM LOAD",'Actual NPC (Total System)'!$A:$A,0),0,1000,1),MATCH($C199,OFFSET('Actual NPC (Total System)'!$C$1,MATCH("NET SYSTEM LOAD",'Actual NPC (Total System)'!$A:$A,0),0,1000,1),0),1)*$E199</f>
        <v>3498.9479987436757</v>
      </c>
      <c r="J199" s="194">
        <f ca="1">INDEX(OFFSET('Actual NPC (Total System)'!H$1,MATCH("NET SYSTEM LOAD",'Actual NPC (Total System)'!$A:$A,0),0,1000,1),MATCH($C199,OFFSET('Actual NPC (Total System)'!$C$1,MATCH("NET SYSTEM LOAD",'Actual NPC (Total System)'!$A:$A,0),0,1000,1),0),1)*$E199</f>
        <v>3398.9189999605401</v>
      </c>
      <c r="K199" s="194">
        <f ca="1">INDEX(OFFSET('Actual NPC (Total System)'!I$1,MATCH("NET SYSTEM LOAD",'Actual NPC (Total System)'!$A:$A,0),0,1000,1),MATCH($C199,OFFSET('Actual NPC (Total System)'!$C$1,MATCH("NET SYSTEM LOAD",'Actual NPC (Total System)'!$A:$A,0),0,1000,1),0),1)*$E199</f>
        <v>3107.3939728349633</v>
      </c>
      <c r="L199" s="194">
        <f ca="1">INDEX(OFFSET('Actual NPC (Total System)'!J$1,MATCH("NET SYSTEM LOAD",'Actual NPC (Total System)'!$A:$A,0),0,1000,1),MATCH($C199,OFFSET('Actual NPC (Total System)'!$C$1,MATCH("NET SYSTEM LOAD",'Actual NPC (Total System)'!$A:$A,0),0,1000,1),0),1)*$E199</f>
        <v>2474.132607978448</v>
      </c>
      <c r="M199" s="194">
        <f ca="1">INDEX(OFFSET('Actual NPC (Total System)'!K$1,MATCH("NET SYSTEM LOAD",'Actual NPC (Total System)'!$A:$A,0),0,1000,1),MATCH($C199,OFFSET('Actual NPC (Total System)'!$C$1,MATCH("NET SYSTEM LOAD",'Actual NPC (Total System)'!$A:$A,0),0,1000,1),0),1)*$E199</f>
        <v>1846.0854976912392</v>
      </c>
      <c r="N199" s="194">
        <f ca="1">INDEX(OFFSET('Actual NPC (Total System)'!L$1,MATCH("NET SYSTEM LOAD",'Actual NPC (Total System)'!$A:$A,0),0,1000,1),MATCH($C199,OFFSET('Actual NPC (Total System)'!$C$1,MATCH("NET SYSTEM LOAD",'Actual NPC (Total System)'!$A:$A,0),0,1000,1),0),1)*$E199</f>
        <v>2539.1000297358983</v>
      </c>
      <c r="O199" s="194">
        <f ca="1">INDEX(OFFSET('Actual NPC (Total System)'!M$1,MATCH("NET SYSTEM LOAD",'Actual NPC (Total System)'!$A:$A,0),0,1000,1),MATCH($C199,OFFSET('Actual NPC (Total System)'!$C$1,MATCH("NET SYSTEM LOAD",'Actual NPC (Total System)'!$A:$A,0),0,1000,1),0),1)*$E199</f>
        <v>2752.7897090918595</v>
      </c>
      <c r="P199" s="194">
        <f ca="1">INDEX(OFFSET('Actual NPC (Total System)'!N$1,MATCH("NET SYSTEM LOAD",'Actual NPC (Total System)'!$A:$A,0),0,1000,1),MATCH($C199,OFFSET('Actual NPC (Total System)'!$C$1,MATCH("NET SYSTEM LOAD",'Actual NPC (Total System)'!$A:$A,0),0,1000,1),0),1)*$E199</f>
        <v>3983.673735942908</v>
      </c>
      <c r="Q199" s="194">
        <f ca="1">INDEX(OFFSET('Actual NPC (Total System)'!O$1,MATCH("NET SYSTEM LOAD",'Actual NPC (Total System)'!$A:$A,0),0,1000,1),MATCH($C199,OFFSET('Actual NPC (Total System)'!$C$1,MATCH("NET SYSTEM LOAD",'Actual NPC (Total System)'!$A:$A,0),0,1000,1),0),1)*$E199</f>
        <v>4685.7192972569856</v>
      </c>
      <c r="R199" s="194">
        <f ca="1">INDEX(OFFSET('Actual NPC (Total System)'!P$1,MATCH("NET SYSTEM LOAD",'Actual NPC (Total System)'!$A:$A,0),0,1000,1),MATCH($C199,OFFSET('Actual NPC (Total System)'!$C$1,MATCH("NET SYSTEM LOAD",'Actual NPC (Total System)'!$A:$A,0),0,1000,1),0),1)*$E199</f>
        <v>5436.0371578411705</v>
      </c>
      <c r="S199" s="59"/>
    </row>
    <row r="200" spans="1:19" ht="12.75">
      <c r="B200" s="23"/>
      <c r="C200" s="117" t="s">
        <v>90</v>
      </c>
      <c r="D200" s="327" t="s">
        <v>204</v>
      </c>
      <c r="E200" s="326">
        <f>VLOOKUP(D200,'Actual Factors'!$A$4:$B$9,2,FALSE)</f>
        <v>8.0167500527458579E-2</v>
      </c>
      <c r="F200" s="187">
        <f t="shared" ca="1" si="52"/>
        <v>8410.275718162542</v>
      </c>
      <c r="G200" s="194">
        <f ca="1">INDEX(OFFSET('Actual NPC (Total System)'!E$1,MATCH("NET SYSTEM LOAD",'Actual NPC (Total System)'!$A:$A,0),0,1000,1),MATCH($C200,OFFSET('Actual NPC (Total System)'!$C$1,MATCH("NET SYSTEM LOAD",'Actual NPC (Total System)'!$A:$A,0),0,1000,1),0),1)*$E200</f>
        <v>707.6822184436644</v>
      </c>
      <c r="H200" s="194">
        <f ca="1">INDEX(OFFSET('Actual NPC (Total System)'!F$1,MATCH("NET SYSTEM LOAD",'Actual NPC (Total System)'!$A:$A,0),0,1000,1),MATCH($C200,OFFSET('Actual NPC (Total System)'!$C$1,MATCH("NET SYSTEM LOAD",'Actual NPC (Total System)'!$A:$A,0),0,1000,1),0),1)*$E200</f>
        <v>878.07110590723062</v>
      </c>
      <c r="I200" s="194">
        <f ca="1">INDEX(OFFSET('Actual NPC (Total System)'!G$1,MATCH("NET SYSTEM LOAD",'Actual NPC (Total System)'!$A:$A,0),0,1000,1),MATCH($C200,OFFSET('Actual NPC (Total System)'!$C$1,MATCH("NET SYSTEM LOAD",'Actual NPC (Total System)'!$A:$A,0),0,1000,1),0),1)*$E200</f>
        <v>857.00933983365564</v>
      </c>
      <c r="J200" s="194">
        <f ca="1">INDEX(OFFSET('Actual NPC (Total System)'!H$1,MATCH("NET SYSTEM LOAD",'Actual NPC (Total System)'!$A:$A,0),0,1000,1),MATCH($C200,OFFSET('Actual NPC (Total System)'!$C$1,MATCH("NET SYSTEM LOAD",'Actual NPC (Total System)'!$A:$A,0),0,1000,1),0),1)*$E200</f>
        <v>513.48414449594657</v>
      </c>
      <c r="K200" s="194">
        <f ca="1">INDEX(OFFSET('Actual NPC (Total System)'!I$1,MATCH("NET SYSTEM LOAD",'Actual NPC (Total System)'!$A:$A,0),0,1000,1),MATCH($C200,OFFSET('Actual NPC (Total System)'!$C$1,MATCH("NET SYSTEM LOAD",'Actual NPC (Total System)'!$A:$A,0),0,1000,1),0),1)*$E200</f>
        <v>684.59582214426837</v>
      </c>
      <c r="L200" s="194">
        <f ca="1">INDEX(OFFSET('Actual NPC (Total System)'!J$1,MATCH("NET SYSTEM LOAD",'Actual NPC (Total System)'!$A:$A,0),0,1000,1),MATCH($C200,OFFSET('Actual NPC (Total System)'!$C$1,MATCH("NET SYSTEM LOAD",'Actual NPC (Total System)'!$A:$A,0),0,1000,1),0),1)*$E200</f>
        <v>570.51803006619855</v>
      </c>
      <c r="M200" s="194">
        <f ca="1">INDEX(OFFSET('Actual NPC (Total System)'!K$1,MATCH("NET SYSTEM LOAD",'Actual NPC (Total System)'!$A:$A,0),0,1000,1),MATCH($C200,OFFSET('Actual NPC (Total System)'!$C$1,MATCH("NET SYSTEM LOAD",'Actual NPC (Total System)'!$A:$A,0),0,1000,1),0),1)*$E200</f>
        <v>638.00158899520363</v>
      </c>
      <c r="N200" s="194">
        <f ca="1">INDEX(OFFSET('Actual NPC (Total System)'!L$1,MATCH("NET SYSTEM LOAD",'Actual NPC (Total System)'!$A:$A,0),0,1000,1),MATCH($C200,OFFSET('Actual NPC (Total System)'!$C$1,MATCH("NET SYSTEM LOAD",'Actual NPC (Total System)'!$A:$A,0),0,1000,1),0),1)*$E200</f>
        <v>687.1734477887278</v>
      </c>
      <c r="O200" s="194">
        <f ca="1">INDEX(OFFSET('Actual NPC (Total System)'!M$1,MATCH("NET SYSTEM LOAD",'Actual NPC (Total System)'!$A:$A,0),0,1000,1),MATCH($C200,OFFSET('Actual NPC (Total System)'!$C$1,MATCH("NET SYSTEM LOAD",'Actual NPC (Total System)'!$A:$A,0),0,1000,1),0),1)*$E200</f>
        <v>590.05509044724181</v>
      </c>
      <c r="P200" s="194">
        <f ca="1">INDEX(OFFSET('Actual NPC (Total System)'!N$1,MATCH("NET SYSTEM LOAD",'Actual NPC (Total System)'!$A:$A,0),0,1000,1),MATCH($C200,OFFSET('Actual NPC (Total System)'!$C$1,MATCH("NET SYSTEM LOAD",'Actual NPC (Total System)'!$A:$A,0),0,1000,1),0),1)*$E200</f>
        <v>639.13772281267882</v>
      </c>
      <c r="Q200" s="194">
        <f ca="1">INDEX(OFFSET('Actual NPC (Total System)'!O$1,MATCH("NET SYSTEM LOAD",'Actual NPC (Total System)'!$A:$A,0),0,1000,1),MATCH($C200,OFFSET('Actual NPC (Total System)'!$C$1,MATCH("NET SYSTEM LOAD",'Actual NPC (Total System)'!$A:$A,0),0,1000,1),0),1)*$E200</f>
        <v>783.61190455824044</v>
      </c>
      <c r="R200" s="194">
        <f ca="1">INDEX(OFFSET('Actual NPC (Total System)'!P$1,MATCH("NET SYSTEM LOAD",'Actual NPC (Total System)'!$A:$A,0),0,1000,1),MATCH($C200,OFFSET('Actual NPC (Total System)'!$C$1,MATCH("NET SYSTEM LOAD",'Actual NPC (Total System)'!$A:$A,0),0,1000,1),0),1)*$E200</f>
        <v>860.9353026694863</v>
      </c>
      <c r="S200" s="59"/>
    </row>
    <row r="201" spans="1:19" ht="12.75">
      <c r="A201" s="250"/>
      <c r="B201" s="236"/>
      <c r="C201" s="251" t="s">
        <v>154</v>
      </c>
      <c r="D201" s="327" t="s">
        <v>204</v>
      </c>
      <c r="E201" s="326">
        <f>VLOOKUP(D201,'Actual Factors'!$A$4:$B$9,2,FALSE)</f>
        <v>8.0167500527458579E-2</v>
      </c>
      <c r="F201" s="187">
        <f t="shared" ca="1" si="52"/>
        <v>12758.014800704168</v>
      </c>
      <c r="G201" s="194">
        <f ca="1">INDEX(OFFSET('Actual NPC (Total System)'!E$1,MATCH("NET SYSTEM LOAD",'Actual NPC (Total System)'!$A:$A,0),0,1000,1),MATCH($C201,OFFSET('Actual NPC (Total System)'!$C$1,MATCH("NET SYSTEM LOAD",'Actual NPC (Total System)'!$A:$A,0),0,1000,1),0),1)*$E201</f>
        <v>633.80313682508017</v>
      </c>
      <c r="H201" s="194">
        <f ca="1">INDEX(OFFSET('Actual NPC (Total System)'!F$1,MATCH("NET SYSTEM LOAD",'Actual NPC (Total System)'!$A:$A,0),0,1000,1),MATCH($C201,OFFSET('Actual NPC (Total System)'!$C$1,MATCH("NET SYSTEM LOAD",'Actual NPC (Total System)'!$A:$A,0),0,1000,1),0),1)*$E201</f>
        <v>805.7560120564367</v>
      </c>
      <c r="I201" s="194">
        <f ca="1">INDEX(OFFSET('Actual NPC (Total System)'!G$1,MATCH("NET SYSTEM LOAD",'Actual NPC (Total System)'!$A:$A,0),0,1000,1),MATCH($C201,OFFSET('Actual NPC (Total System)'!$C$1,MATCH("NET SYSTEM LOAD",'Actual NPC (Total System)'!$A:$A,0),0,1000,1),0),1)*$E201</f>
        <v>925.88484707431905</v>
      </c>
      <c r="J201" s="194">
        <f ca="1">INDEX(OFFSET('Actual NPC (Total System)'!H$1,MATCH("NET SYSTEM LOAD",'Actual NPC (Total System)'!$A:$A,0),0,1000,1),MATCH($C201,OFFSET('Actual NPC (Total System)'!$C$1,MATCH("NET SYSTEM LOAD",'Actual NPC (Total System)'!$A:$A,0),0,1000,1),0),1)*$E201</f>
        <v>1322.6094362645513</v>
      </c>
      <c r="K201" s="194">
        <f ca="1">INDEX(OFFSET('Actual NPC (Total System)'!I$1,MATCH("NET SYSTEM LOAD",'Actual NPC (Total System)'!$A:$A,0),0,1000,1),MATCH($C201,OFFSET('Actual NPC (Total System)'!$C$1,MATCH("NET SYSTEM LOAD",'Actual NPC (Total System)'!$A:$A,0),0,1000,1),0),1)*$E201</f>
        <v>1592.0804992758897</v>
      </c>
      <c r="L201" s="194">
        <f ca="1">INDEX(OFFSET('Actual NPC (Total System)'!J$1,MATCH("NET SYSTEM LOAD",'Actual NPC (Total System)'!$A:$A,0),0,1000,1),MATCH($C201,OFFSET('Actual NPC (Total System)'!$C$1,MATCH("NET SYSTEM LOAD",'Actual NPC (Total System)'!$A:$A,0),0,1000,1),0),1)*$E201</f>
        <v>1472.008227400014</v>
      </c>
      <c r="M201" s="194">
        <f ca="1">INDEX(OFFSET('Actual NPC (Total System)'!K$1,MATCH("NET SYSTEM LOAD",'Actual NPC (Total System)'!$A:$A,0),0,1000,1),MATCH($C201,OFFSET('Actual NPC (Total System)'!$C$1,MATCH("NET SYSTEM LOAD",'Actual NPC (Total System)'!$A:$A,0),0,1000,1),0),1)*$E201</f>
        <v>1182.7274894517041</v>
      </c>
      <c r="N201" s="194">
        <f ca="1">INDEX(OFFSET('Actual NPC (Total System)'!L$1,MATCH("NET SYSTEM LOAD",'Actual NPC (Total System)'!$A:$A,0),0,1000,1),MATCH($C201,OFFSET('Actual NPC (Total System)'!$C$1,MATCH("NET SYSTEM LOAD",'Actual NPC (Total System)'!$A:$A,0),0,1000,1),0),1)*$E201</f>
        <v>1315.0498814673135</v>
      </c>
      <c r="O201" s="194">
        <f ca="1">INDEX(OFFSET('Actual NPC (Total System)'!M$1,MATCH("NET SYSTEM LOAD",'Actual NPC (Total System)'!$A:$A,0),0,1000,1),MATCH($C201,OFFSET('Actual NPC (Total System)'!$C$1,MATCH("NET SYSTEM LOAD",'Actual NPC (Total System)'!$A:$A,0),0,1000,1),0),1)*$E201</f>
        <v>1240.5604846672136</v>
      </c>
      <c r="P201" s="194">
        <f ca="1">INDEX(OFFSET('Actual NPC (Total System)'!N$1,MATCH("NET SYSTEM LOAD",'Actual NPC (Total System)'!$A:$A,0),0,1000,1),MATCH($C201,OFFSET('Actual NPC (Total System)'!$C$1,MATCH("NET SYSTEM LOAD",'Actual NPC (Total System)'!$A:$A,0),0,1000,1),0),1)*$E201</f>
        <v>929.71581142202467</v>
      </c>
      <c r="Q201" s="194">
        <f ca="1">INDEX(OFFSET('Actual NPC (Total System)'!O$1,MATCH("NET SYSTEM LOAD",'Actual NPC (Total System)'!$A:$A,0),0,1000,1),MATCH($C201,OFFSET('Actual NPC (Total System)'!$C$1,MATCH("NET SYSTEM LOAD",'Actual NPC (Total System)'!$A:$A,0),0,1000,1),0),1)*$E201</f>
        <v>787.6646122124049</v>
      </c>
      <c r="R201" s="194">
        <f ca="1">INDEX(OFFSET('Actual NPC (Total System)'!P$1,MATCH("NET SYSTEM LOAD",'Actual NPC (Total System)'!$A:$A,0),0,1000,1),MATCH($C201,OFFSET('Actual NPC (Total System)'!$C$1,MATCH("NET SYSTEM LOAD",'Actual NPC (Total System)'!$A:$A,0),0,1000,1),0),1)*$E201</f>
        <v>550.15436258721661</v>
      </c>
      <c r="S201" s="59"/>
    </row>
    <row r="202" spans="1:19" ht="12.75">
      <c r="A202" s="250"/>
      <c r="B202" s="236"/>
      <c r="C202" s="251" t="s">
        <v>165</v>
      </c>
      <c r="D202" s="327" t="s">
        <v>178</v>
      </c>
      <c r="E202" s="326">
        <f>VLOOKUP(D202,'Actual Factors'!$A$4:$B$9,2,FALSE)</f>
        <v>0</v>
      </c>
      <c r="F202" s="187">
        <f t="shared" ca="1" si="52"/>
        <v>0</v>
      </c>
      <c r="G202" s="194">
        <f ca="1">INDEX(OFFSET('Actual NPC (Total System)'!E$1,MATCH("NET SYSTEM LOAD",'Actual NPC (Total System)'!$A:$A,0),0,1000,1),MATCH($C202,OFFSET('Actual NPC (Total System)'!$C$1,MATCH("NET SYSTEM LOAD",'Actual NPC (Total System)'!$A:$A,0),0,1000,1),0),1)*$E202</f>
        <v>0</v>
      </c>
      <c r="H202" s="194">
        <f ca="1">INDEX(OFFSET('Actual NPC (Total System)'!F$1,MATCH("NET SYSTEM LOAD",'Actual NPC (Total System)'!$A:$A,0),0,1000,1),MATCH($C202,OFFSET('Actual NPC (Total System)'!$C$1,MATCH("NET SYSTEM LOAD",'Actual NPC (Total System)'!$A:$A,0),0,1000,1),0),1)*$E202</f>
        <v>0</v>
      </c>
      <c r="I202" s="194">
        <f ca="1">INDEX(OFFSET('Actual NPC (Total System)'!G$1,MATCH("NET SYSTEM LOAD",'Actual NPC (Total System)'!$A:$A,0),0,1000,1),MATCH($C202,OFFSET('Actual NPC (Total System)'!$C$1,MATCH("NET SYSTEM LOAD",'Actual NPC (Total System)'!$A:$A,0),0,1000,1),0),1)*$E202</f>
        <v>0</v>
      </c>
      <c r="J202" s="194">
        <f ca="1">INDEX(OFFSET('Actual NPC (Total System)'!H$1,MATCH("NET SYSTEM LOAD",'Actual NPC (Total System)'!$A:$A,0),0,1000,1),MATCH($C202,OFFSET('Actual NPC (Total System)'!$C$1,MATCH("NET SYSTEM LOAD",'Actual NPC (Total System)'!$A:$A,0),0,1000,1),0),1)*$E202</f>
        <v>0</v>
      </c>
      <c r="K202" s="194">
        <f ca="1">INDEX(OFFSET('Actual NPC (Total System)'!I$1,MATCH("NET SYSTEM LOAD",'Actual NPC (Total System)'!$A:$A,0),0,1000,1),MATCH($C202,OFFSET('Actual NPC (Total System)'!$C$1,MATCH("NET SYSTEM LOAD",'Actual NPC (Total System)'!$A:$A,0),0,1000,1),0),1)*$E202</f>
        <v>0</v>
      </c>
      <c r="L202" s="194">
        <f ca="1">INDEX(OFFSET('Actual NPC (Total System)'!J$1,MATCH("NET SYSTEM LOAD",'Actual NPC (Total System)'!$A:$A,0),0,1000,1),MATCH($C202,OFFSET('Actual NPC (Total System)'!$C$1,MATCH("NET SYSTEM LOAD",'Actual NPC (Total System)'!$A:$A,0),0,1000,1),0),1)*$E202</f>
        <v>0</v>
      </c>
      <c r="M202" s="194">
        <f ca="1">INDEX(OFFSET('Actual NPC (Total System)'!K$1,MATCH("NET SYSTEM LOAD",'Actual NPC (Total System)'!$A:$A,0),0,1000,1),MATCH($C202,OFFSET('Actual NPC (Total System)'!$C$1,MATCH("NET SYSTEM LOAD",'Actual NPC (Total System)'!$A:$A,0),0,1000,1),0),1)*$E202</f>
        <v>0</v>
      </c>
      <c r="N202" s="194">
        <f ca="1">INDEX(OFFSET('Actual NPC (Total System)'!L$1,MATCH("NET SYSTEM LOAD",'Actual NPC (Total System)'!$A:$A,0),0,1000,1),MATCH($C202,OFFSET('Actual NPC (Total System)'!$C$1,MATCH("NET SYSTEM LOAD",'Actual NPC (Total System)'!$A:$A,0),0,1000,1),0),1)*$E202</f>
        <v>0</v>
      </c>
      <c r="O202" s="194">
        <f ca="1">INDEX(OFFSET('Actual NPC (Total System)'!M$1,MATCH("NET SYSTEM LOAD",'Actual NPC (Total System)'!$A:$A,0),0,1000,1),MATCH($C202,OFFSET('Actual NPC (Total System)'!$C$1,MATCH("NET SYSTEM LOAD",'Actual NPC (Total System)'!$A:$A,0),0,1000,1),0),1)*$E202</f>
        <v>0</v>
      </c>
      <c r="P202" s="194">
        <f ca="1">INDEX(OFFSET('Actual NPC (Total System)'!N$1,MATCH("NET SYSTEM LOAD",'Actual NPC (Total System)'!$A:$A,0),0,1000,1),MATCH($C202,OFFSET('Actual NPC (Total System)'!$C$1,MATCH("NET SYSTEM LOAD",'Actual NPC (Total System)'!$A:$A,0),0,1000,1),0),1)*$E202</f>
        <v>0</v>
      </c>
      <c r="Q202" s="194">
        <f ca="1">INDEX(OFFSET('Actual NPC (Total System)'!O$1,MATCH("NET SYSTEM LOAD",'Actual NPC (Total System)'!$A:$A,0),0,1000,1),MATCH($C202,OFFSET('Actual NPC (Total System)'!$C$1,MATCH("NET SYSTEM LOAD",'Actual NPC (Total System)'!$A:$A,0),0,1000,1),0),1)*$E202</f>
        <v>0</v>
      </c>
      <c r="R202" s="194">
        <f ca="1">INDEX(OFFSET('Actual NPC (Total System)'!P$1,MATCH("NET SYSTEM LOAD",'Actual NPC (Total System)'!$A:$A,0),0,1000,1),MATCH($C202,OFFSET('Actual NPC (Total System)'!$C$1,MATCH("NET SYSTEM LOAD",'Actual NPC (Total System)'!$A:$A,0),0,1000,1),0),1)*$E202</f>
        <v>0</v>
      </c>
      <c r="S202" s="59"/>
    </row>
    <row r="203" spans="1:19" ht="12.75">
      <c r="A203" s="153"/>
      <c r="B203" s="165"/>
      <c r="C203" s="167" t="s">
        <v>8</v>
      </c>
      <c r="D203" s="327" t="s">
        <v>178</v>
      </c>
      <c r="E203" s="326">
        <f>VLOOKUP(D203,'Actual Factors'!$A$4:$B$9,2,FALSE)</f>
        <v>0</v>
      </c>
      <c r="F203" s="187">
        <f t="shared" ca="1" si="52"/>
        <v>0</v>
      </c>
      <c r="G203" s="194">
        <f ca="1">INDEX(OFFSET('Actual NPC (Total System)'!E$1,MATCH("NET SYSTEM LOAD",'Actual NPC (Total System)'!$A:$A,0),0,1000,1),MATCH($C203,OFFSET('Actual NPC (Total System)'!$C$1,MATCH("NET SYSTEM LOAD",'Actual NPC (Total System)'!$A:$A,0),0,1000,1),0),1)*$E203</f>
        <v>0</v>
      </c>
      <c r="H203" s="194">
        <f ca="1">INDEX(OFFSET('Actual NPC (Total System)'!F$1,MATCH("NET SYSTEM LOAD",'Actual NPC (Total System)'!$A:$A,0),0,1000,1),MATCH($C203,OFFSET('Actual NPC (Total System)'!$C$1,MATCH("NET SYSTEM LOAD",'Actual NPC (Total System)'!$A:$A,0),0,1000,1),0),1)*$E203</f>
        <v>0</v>
      </c>
      <c r="I203" s="194">
        <f ca="1">INDEX(OFFSET('Actual NPC (Total System)'!G$1,MATCH("NET SYSTEM LOAD",'Actual NPC (Total System)'!$A:$A,0),0,1000,1),MATCH($C203,OFFSET('Actual NPC (Total System)'!$C$1,MATCH("NET SYSTEM LOAD",'Actual NPC (Total System)'!$A:$A,0),0,1000,1),0),1)*$E203</f>
        <v>0</v>
      </c>
      <c r="J203" s="194">
        <f ca="1">INDEX(OFFSET('Actual NPC (Total System)'!H$1,MATCH("NET SYSTEM LOAD",'Actual NPC (Total System)'!$A:$A,0),0,1000,1),MATCH($C203,OFFSET('Actual NPC (Total System)'!$C$1,MATCH("NET SYSTEM LOAD",'Actual NPC (Total System)'!$A:$A,0),0,1000,1),0),1)*$E203</f>
        <v>0</v>
      </c>
      <c r="K203" s="194">
        <f ca="1">INDEX(OFFSET('Actual NPC (Total System)'!I$1,MATCH("NET SYSTEM LOAD",'Actual NPC (Total System)'!$A:$A,0),0,1000,1),MATCH($C203,OFFSET('Actual NPC (Total System)'!$C$1,MATCH("NET SYSTEM LOAD",'Actual NPC (Total System)'!$A:$A,0),0,1000,1),0),1)*$E203</f>
        <v>0</v>
      </c>
      <c r="L203" s="194">
        <f ca="1">INDEX(OFFSET('Actual NPC (Total System)'!J$1,MATCH("NET SYSTEM LOAD",'Actual NPC (Total System)'!$A:$A,0),0,1000,1),MATCH($C203,OFFSET('Actual NPC (Total System)'!$C$1,MATCH("NET SYSTEM LOAD",'Actual NPC (Total System)'!$A:$A,0),0,1000,1),0),1)*$E203</f>
        <v>0</v>
      </c>
      <c r="M203" s="194">
        <f ca="1">INDEX(OFFSET('Actual NPC (Total System)'!K$1,MATCH("NET SYSTEM LOAD",'Actual NPC (Total System)'!$A:$A,0),0,1000,1),MATCH($C203,OFFSET('Actual NPC (Total System)'!$C$1,MATCH("NET SYSTEM LOAD",'Actual NPC (Total System)'!$A:$A,0),0,1000,1),0),1)*$E203</f>
        <v>0</v>
      </c>
      <c r="N203" s="194">
        <f ca="1">INDEX(OFFSET('Actual NPC (Total System)'!L$1,MATCH("NET SYSTEM LOAD",'Actual NPC (Total System)'!$A:$A,0),0,1000,1),MATCH($C203,OFFSET('Actual NPC (Total System)'!$C$1,MATCH("NET SYSTEM LOAD",'Actual NPC (Total System)'!$A:$A,0),0,1000,1),0),1)*$E203</f>
        <v>0</v>
      </c>
      <c r="O203" s="194">
        <f ca="1">INDEX(OFFSET('Actual NPC (Total System)'!M$1,MATCH("NET SYSTEM LOAD",'Actual NPC (Total System)'!$A:$A,0),0,1000,1),MATCH($C203,OFFSET('Actual NPC (Total System)'!$C$1,MATCH("NET SYSTEM LOAD",'Actual NPC (Total System)'!$A:$A,0),0,1000,1),0),1)*$E203</f>
        <v>0</v>
      </c>
      <c r="P203" s="194">
        <f ca="1">INDEX(OFFSET('Actual NPC (Total System)'!N$1,MATCH("NET SYSTEM LOAD",'Actual NPC (Total System)'!$A:$A,0),0,1000,1),MATCH($C203,OFFSET('Actual NPC (Total System)'!$C$1,MATCH("NET SYSTEM LOAD",'Actual NPC (Total System)'!$A:$A,0),0,1000,1),0),1)*$E203</f>
        <v>0</v>
      </c>
      <c r="Q203" s="194">
        <f ca="1">INDEX(OFFSET('Actual NPC (Total System)'!O$1,MATCH("NET SYSTEM LOAD",'Actual NPC (Total System)'!$A:$A,0),0,1000,1),MATCH($C203,OFFSET('Actual NPC (Total System)'!$C$1,MATCH("NET SYSTEM LOAD",'Actual NPC (Total System)'!$A:$A,0),0,1000,1),0),1)*$E203</f>
        <v>0</v>
      </c>
      <c r="R203" s="194">
        <f ca="1">INDEX(OFFSET('Actual NPC (Total System)'!P$1,MATCH("NET SYSTEM LOAD",'Actual NPC (Total System)'!$A:$A,0),0,1000,1),MATCH($C203,OFFSET('Actual NPC (Total System)'!$C$1,MATCH("NET SYSTEM LOAD",'Actual NPC (Total System)'!$A:$A,0),0,1000,1),0),1)*$E203</f>
        <v>0</v>
      </c>
      <c r="S203" s="59"/>
    </row>
    <row r="204" spans="1:19" ht="12.75">
      <c r="A204" s="153"/>
      <c r="B204" s="165"/>
      <c r="C204" s="167" t="s">
        <v>120</v>
      </c>
      <c r="D204" s="327" t="s">
        <v>178</v>
      </c>
      <c r="E204" s="326">
        <f>VLOOKUP(D204,'Actual Factors'!$A$4:$B$9,2,FALSE)</f>
        <v>0</v>
      </c>
      <c r="F204" s="187">
        <f t="shared" ca="1" si="52"/>
        <v>0</v>
      </c>
      <c r="G204" s="194">
        <f ca="1">INDEX(OFFSET('Actual NPC (Total System)'!E$1,MATCH("NET SYSTEM LOAD",'Actual NPC (Total System)'!$A:$A,0),0,1000,1),MATCH($C204,OFFSET('Actual NPC (Total System)'!$C$1,MATCH("NET SYSTEM LOAD",'Actual NPC (Total System)'!$A:$A,0),0,1000,1),0),1)*$E204</f>
        <v>0</v>
      </c>
      <c r="H204" s="194">
        <f ca="1">INDEX(OFFSET('Actual NPC (Total System)'!F$1,MATCH("NET SYSTEM LOAD",'Actual NPC (Total System)'!$A:$A,0),0,1000,1),MATCH($C204,OFFSET('Actual NPC (Total System)'!$C$1,MATCH("NET SYSTEM LOAD",'Actual NPC (Total System)'!$A:$A,0),0,1000,1),0),1)*$E204</f>
        <v>0</v>
      </c>
      <c r="I204" s="194">
        <f ca="1">INDEX(OFFSET('Actual NPC (Total System)'!G$1,MATCH("NET SYSTEM LOAD",'Actual NPC (Total System)'!$A:$A,0),0,1000,1),MATCH($C204,OFFSET('Actual NPC (Total System)'!$C$1,MATCH("NET SYSTEM LOAD",'Actual NPC (Total System)'!$A:$A,0),0,1000,1),0),1)*$E204</f>
        <v>0</v>
      </c>
      <c r="J204" s="194">
        <f ca="1">INDEX(OFFSET('Actual NPC (Total System)'!H$1,MATCH("NET SYSTEM LOAD",'Actual NPC (Total System)'!$A:$A,0),0,1000,1),MATCH($C204,OFFSET('Actual NPC (Total System)'!$C$1,MATCH("NET SYSTEM LOAD",'Actual NPC (Total System)'!$A:$A,0),0,1000,1),0),1)*$E204</f>
        <v>0</v>
      </c>
      <c r="K204" s="194">
        <f ca="1">INDEX(OFFSET('Actual NPC (Total System)'!I$1,MATCH("NET SYSTEM LOAD",'Actual NPC (Total System)'!$A:$A,0),0,1000,1),MATCH($C204,OFFSET('Actual NPC (Total System)'!$C$1,MATCH("NET SYSTEM LOAD",'Actual NPC (Total System)'!$A:$A,0),0,1000,1),0),1)*$E204</f>
        <v>0</v>
      </c>
      <c r="L204" s="194">
        <f ca="1">INDEX(OFFSET('Actual NPC (Total System)'!J$1,MATCH("NET SYSTEM LOAD",'Actual NPC (Total System)'!$A:$A,0),0,1000,1),MATCH($C204,OFFSET('Actual NPC (Total System)'!$C$1,MATCH("NET SYSTEM LOAD",'Actual NPC (Total System)'!$A:$A,0),0,1000,1),0),1)*$E204</f>
        <v>0</v>
      </c>
      <c r="M204" s="194">
        <f ca="1">INDEX(OFFSET('Actual NPC (Total System)'!K$1,MATCH("NET SYSTEM LOAD",'Actual NPC (Total System)'!$A:$A,0),0,1000,1),MATCH($C204,OFFSET('Actual NPC (Total System)'!$C$1,MATCH("NET SYSTEM LOAD",'Actual NPC (Total System)'!$A:$A,0),0,1000,1),0),1)*$E204</f>
        <v>0</v>
      </c>
      <c r="N204" s="194">
        <f ca="1">INDEX(OFFSET('Actual NPC (Total System)'!L$1,MATCH("NET SYSTEM LOAD",'Actual NPC (Total System)'!$A:$A,0),0,1000,1),MATCH($C204,OFFSET('Actual NPC (Total System)'!$C$1,MATCH("NET SYSTEM LOAD",'Actual NPC (Total System)'!$A:$A,0),0,1000,1),0),1)*$E204</f>
        <v>0</v>
      </c>
      <c r="O204" s="194">
        <f ca="1">INDEX(OFFSET('Actual NPC (Total System)'!M$1,MATCH("NET SYSTEM LOAD",'Actual NPC (Total System)'!$A:$A,0),0,1000,1),MATCH($C204,OFFSET('Actual NPC (Total System)'!$C$1,MATCH("NET SYSTEM LOAD",'Actual NPC (Total System)'!$A:$A,0),0,1000,1),0),1)*$E204</f>
        <v>0</v>
      </c>
      <c r="P204" s="194">
        <f ca="1">INDEX(OFFSET('Actual NPC (Total System)'!N$1,MATCH("NET SYSTEM LOAD",'Actual NPC (Total System)'!$A:$A,0),0,1000,1),MATCH($C204,OFFSET('Actual NPC (Total System)'!$C$1,MATCH("NET SYSTEM LOAD",'Actual NPC (Total System)'!$A:$A,0),0,1000,1),0),1)*$E204</f>
        <v>0</v>
      </c>
      <c r="Q204" s="194">
        <f ca="1">INDEX(OFFSET('Actual NPC (Total System)'!O$1,MATCH("NET SYSTEM LOAD",'Actual NPC (Total System)'!$A:$A,0),0,1000,1),MATCH($C204,OFFSET('Actual NPC (Total System)'!$C$1,MATCH("NET SYSTEM LOAD",'Actual NPC (Total System)'!$A:$A,0),0,1000,1),0),1)*$E204</f>
        <v>0</v>
      </c>
      <c r="R204" s="194">
        <f ca="1">INDEX(OFFSET('Actual NPC (Total System)'!P$1,MATCH("NET SYSTEM LOAD",'Actual NPC (Total System)'!$A:$A,0),0,1000,1),MATCH($C204,OFFSET('Actual NPC (Total System)'!$C$1,MATCH("NET SYSTEM LOAD",'Actual NPC (Total System)'!$A:$A,0),0,1000,1),0),1)*$E204</f>
        <v>0</v>
      </c>
      <c r="S204" s="59"/>
    </row>
    <row r="205" spans="1:19" ht="12.75">
      <c r="B205" s="23"/>
      <c r="C205" s="117" t="s">
        <v>91</v>
      </c>
      <c r="D205" s="327" t="s">
        <v>203</v>
      </c>
      <c r="E205" s="326">
        <f>VLOOKUP(D205,'Actual Factors'!$A$4:$B$9,2,FALSE)</f>
        <v>7.6181305813992017E-2</v>
      </c>
      <c r="F205" s="187">
        <f t="shared" ca="1" si="52"/>
        <v>4024.8869300706401</v>
      </c>
      <c r="G205" s="194">
        <f ca="1">INDEX(OFFSET('Actual NPC (Total System)'!E$1,MATCH("NET SYSTEM LOAD",'Actual NPC (Total System)'!$A:$A,0),0,1000,1),MATCH($C205,OFFSET('Actual NPC (Total System)'!$C$1,MATCH("NET SYSTEM LOAD",'Actual NPC (Total System)'!$A:$A,0),0,1000,1),0),1)*$E205</f>
        <v>0</v>
      </c>
      <c r="H205" s="194">
        <f ca="1">INDEX(OFFSET('Actual NPC (Total System)'!F$1,MATCH("NET SYSTEM LOAD",'Actual NPC (Total System)'!$A:$A,0),0,1000,1),MATCH($C205,OFFSET('Actual NPC (Total System)'!$C$1,MATCH("NET SYSTEM LOAD",'Actual NPC (Total System)'!$A:$A,0),0,1000,1),0),1)*$E205</f>
        <v>0</v>
      </c>
      <c r="I205" s="194">
        <f ca="1">INDEX(OFFSET('Actual NPC (Total System)'!G$1,MATCH("NET SYSTEM LOAD",'Actual NPC (Total System)'!$A:$A,0),0,1000,1),MATCH($C205,OFFSET('Actual NPC (Total System)'!$C$1,MATCH("NET SYSTEM LOAD",'Actual NPC (Total System)'!$A:$A,0),0,1000,1),0),1)*$E205</f>
        <v>0</v>
      </c>
      <c r="J205" s="194">
        <f ca="1">INDEX(OFFSET('Actual NPC (Total System)'!H$1,MATCH("NET SYSTEM LOAD",'Actual NPC (Total System)'!$A:$A,0),0,1000,1),MATCH($C205,OFFSET('Actual NPC (Total System)'!$C$1,MATCH("NET SYSTEM LOAD",'Actual NPC (Total System)'!$A:$A,0),0,1000,1),0),1)*$E205</f>
        <v>0</v>
      </c>
      <c r="K205" s="194">
        <f ca="1">INDEX(OFFSET('Actual NPC (Total System)'!I$1,MATCH("NET SYSTEM LOAD",'Actual NPC (Total System)'!$A:$A,0),0,1000,1),MATCH($C205,OFFSET('Actual NPC (Total System)'!$C$1,MATCH("NET SYSTEM LOAD",'Actual NPC (Total System)'!$A:$A,0),0,1000,1),0),1)*$E205</f>
        <v>441.39448588626976</v>
      </c>
      <c r="L205" s="194">
        <f ca="1">INDEX(OFFSET('Actual NPC (Total System)'!J$1,MATCH("NET SYSTEM LOAD",'Actual NPC (Total System)'!$A:$A,0),0,1000,1),MATCH($C205,OFFSET('Actual NPC (Total System)'!$C$1,MATCH("NET SYSTEM LOAD",'Actual NPC (Total System)'!$A:$A,0),0,1000,1),0),1)*$E205</f>
        <v>1023.4196623051688</v>
      </c>
      <c r="M205" s="194">
        <f ca="1">INDEX(OFFSET('Actual NPC (Total System)'!K$1,MATCH("NET SYSTEM LOAD",'Actual NPC (Total System)'!$A:$A,0),0,1000,1),MATCH($C205,OFFSET('Actual NPC (Total System)'!$C$1,MATCH("NET SYSTEM LOAD",'Actual NPC (Total System)'!$A:$A,0),0,1000,1),0),1)*$E205</f>
        <v>1188.2760080866474</v>
      </c>
      <c r="N205" s="194">
        <f ca="1">INDEX(OFFSET('Actual NPC (Total System)'!L$1,MATCH("NET SYSTEM LOAD",'Actual NPC (Total System)'!$A:$A,0),0,1000,1),MATCH($C205,OFFSET('Actual NPC (Total System)'!$C$1,MATCH("NET SYSTEM LOAD",'Actual NPC (Total System)'!$A:$A,0),0,1000,1),0),1)*$E205</f>
        <v>1187.0571071936236</v>
      </c>
      <c r="O205" s="194">
        <f ca="1">INDEX(OFFSET('Actual NPC (Total System)'!M$1,MATCH("NET SYSTEM LOAD",'Actual NPC (Total System)'!$A:$A,0),0,1000,1),MATCH($C205,OFFSET('Actual NPC (Total System)'!$C$1,MATCH("NET SYSTEM LOAD",'Actual NPC (Total System)'!$A:$A,0),0,1000,1),0),1)*$E205</f>
        <v>184.73966659893065</v>
      </c>
      <c r="P205" s="194">
        <f ca="1">INDEX(OFFSET('Actual NPC (Total System)'!N$1,MATCH("NET SYSTEM LOAD",'Actual NPC (Total System)'!$A:$A,0),0,1000,1),MATCH($C205,OFFSET('Actual NPC (Total System)'!$C$1,MATCH("NET SYSTEM LOAD",'Actual NPC (Total System)'!$A:$A,0),0,1000,1),0),1)*$E205</f>
        <v>0</v>
      </c>
      <c r="Q205" s="194">
        <f ca="1">INDEX(OFFSET('Actual NPC (Total System)'!O$1,MATCH("NET SYSTEM LOAD",'Actual NPC (Total System)'!$A:$A,0),0,1000,1),MATCH($C205,OFFSET('Actual NPC (Total System)'!$C$1,MATCH("NET SYSTEM LOAD",'Actual NPC (Total System)'!$A:$A,0),0,1000,1),0),1)*$E205</f>
        <v>0</v>
      </c>
      <c r="R205" s="194">
        <f ca="1">INDEX(OFFSET('Actual NPC (Total System)'!P$1,MATCH("NET SYSTEM LOAD",'Actual NPC (Total System)'!$A:$A,0),0,1000,1),MATCH($C205,OFFSET('Actual NPC (Total System)'!$C$1,MATCH("NET SYSTEM LOAD",'Actual NPC (Total System)'!$A:$A,0),0,1000,1),0),1)*$E205</f>
        <v>0</v>
      </c>
      <c r="S205" s="59"/>
    </row>
    <row r="206" spans="1:19" ht="12.75">
      <c r="A206" s="153"/>
      <c r="B206" s="165"/>
      <c r="C206" s="147" t="s">
        <v>166</v>
      </c>
      <c r="D206" s="327" t="s">
        <v>204</v>
      </c>
      <c r="E206" s="326">
        <f>VLOOKUP(D206,'Actual Factors'!$A$4:$B$9,2,FALSE)</f>
        <v>8.0167500527458579E-2</v>
      </c>
      <c r="F206" s="187">
        <f t="shared" ca="1" si="52"/>
        <v>20100.432913355504</v>
      </c>
      <c r="G206" s="194">
        <f ca="1">INDEX(OFFSET('Actual NPC (Total System)'!E$1,MATCH("NET SYSTEM LOAD",'Actual NPC (Total System)'!$A:$A,0),0,1000,1),MATCH($C206,OFFSET('Actual NPC (Total System)'!$C$1,MATCH("NET SYSTEM LOAD",'Actual NPC (Total System)'!$A:$A,0),0,1000,1),0),1)*$E206</f>
        <v>0</v>
      </c>
      <c r="H206" s="194">
        <f ca="1">INDEX(OFFSET('Actual NPC (Total System)'!F$1,MATCH("NET SYSTEM LOAD",'Actual NPC (Total System)'!$A:$A,0),0,1000,1),MATCH($C206,OFFSET('Actual NPC (Total System)'!$C$1,MATCH("NET SYSTEM LOAD",'Actual NPC (Total System)'!$A:$A,0),0,1000,1),0),1)*$E206</f>
        <v>1107.6761184729069</v>
      </c>
      <c r="I206" s="194">
        <f ca="1">INDEX(OFFSET('Actual NPC (Total System)'!G$1,MATCH("NET SYSTEM LOAD",'Actual NPC (Total System)'!$A:$A,0),0,1000,1),MATCH($C206,OFFSET('Actual NPC (Total System)'!$C$1,MATCH("NET SYSTEM LOAD",'Actual NPC (Total System)'!$A:$A,0),0,1000,1),0),1)*$E206</f>
        <v>1937.7645702894374</v>
      </c>
      <c r="J206" s="194">
        <f ca="1">INDEX(OFFSET('Actual NPC (Total System)'!H$1,MATCH("NET SYSTEM LOAD",'Actual NPC (Total System)'!$A:$A,0),0,1000,1),MATCH($C206,OFFSET('Actual NPC (Total System)'!$C$1,MATCH("NET SYSTEM LOAD",'Actual NPC (Total System)'!$A:$A,0),0,1000,1),0),1)*$E206</f>
        <v>2545.0644917751411</v>
      </c>
      <c r="K206" s="194">
        <f ca="1">INDEX(OFFSET('Actual NPC (Total System)'!I$1,MATCH("NET SYSTEM LOAD",'Actual NPC (Total System)'!$A:$A,0),0,1000,1),MATCH($C206,OFFSET('Actual NPC (Total System)'!$C$1,MATCH("NET SYSTEM LOAD",'Actual NPC (Total System)'!$A:$A,0),0,1000,1),0),1)*$E206</f>
        <v>2331.1373481856986</v>
      </c>
      <c r="L206" s="194">
        <f ca="1">INDEX(OFFSET('Actual NPC (Total System)'!J$1,MATCH("NET SYSTEM LOAD",'Actual NPC (Total System)'!$A:$A,0),0,1000,1),MATCH($C206,OFFSET('Actual NPC (Total System)'!$C$1,MATCH("NET SYSTEM LOAD",'Actual NPC (Total System)'!$A:$A,0),0,1000,1),0),1)*$E206</f>
        <v>2424.1399943145238</v>
      </c>
      <c r="M206" s="194">
        <f ca="1">INDEX(OFFSET('Actual NPC (Total System)'!K$1,MATCH("NET SYSTEM LOAD",'Actual NPC (Total System)'!$A:$A,0),0,1000,1),MATCH($C206,OFFSET('Actual NPC (Total System)'!$C$1,MATCH("NET SYSTEM LOAD",'Actual NPC (Total System)'!$A:$A,0),0,1000,1),0),1)*$E206</f>
        <v>2154.2349395686947</v>
      </c>
      <c r="N206" s="194">
        <f ca="1">INDEX(OFFSET('Actual NPC (Total System)'!L$1,MATCH("NET SYSTEM LOAD",'Actual NPC (Total System)'!$A:$A,0),0,1000,1),MATCH($C206,OFFSET('Actual NPC (Total System)'!$C$1,MATCH("NET SYSTEM LOAD",'Actual NPC (Total System)'!$A:$A,0),0,1000,1),0),1)*$E206</f>
        <v>1857.8233024484673</v>
      </c>
      <c r="O206" s="194">
        <f ca="1">INDEX(OFFSET('Actual NPC (Total System)'!M$1,MATCH("NET SYSTEM LOAD",'Actual NPC (Total System)'!$A:$A,0),0,1000,1),MATCH($C206,OFFSET('Actual NPC (Total System)'!$C$1,MATCH("NET SYSTEM LOAD",'Actual NPC (Total System)'!$A:$A,0),0,1000,1),0),1)*$E206</f>
        <v>1996.800478850362</v>
      </c>
      <c r="P206" s="194">
        <f ca="1">INDEX(OFFSET('Actual NPC (Total System)'!N$1,MATCH("NET SYSTEM LOAD",'Actual NPC (Total System)'!$A:$A,0),0,1000,1),MATCH($C206,OFFSET('Actual NPC (Total System)'!$C$1,MATCH("NET SYSTEM LOAD",'Actual NPC (Total System)'!$A:$A,0),0,1000,1),0),1)*$E206</f>
        <v>1493.8105006759611</v>
      </c>
      <c r="Q206" s="194">
        <f ca="1">INDEX(OFFSET('Actual NPC (Total System)'!O$1,MATCH("NET SYSTEM LOAD",'Actual NPC (Total System)'!$A:$A,0),0,1000,1),MATCH($C206,OFFSET('Actual NPC (Total System)'!$C$1,MATCH("NET SYSTEM LOAD",'Actual NPC (Total System)'!$A:$A,0),0,1000,1),0),1)*$E206</f>
        <v>1299.5722628104791</v>
      </c>
      <c r="R206" s="194">
        <f ca="1">INDEX(OFFSET('Actual NPC (Total System)'!P$1,MATCH("NET SYSTEM LOAD",'Actual NPC (Total System)'!$A:$A,0),0,1000,1),MATCH($C206,OFFSET('Actual NPC (Total System)'!$C$1,MATCH("NET SYSTEM LOAD",'Actual NPC (Total System)'!$A:$A,0),0,1000,1),0),1)*$E206</f>
        <v>952.40890596383304</v>
      </c>
      <c r="S206" s="59"/>
    </row>
    <row r="207" spans="1:19" ht="12.75">
      <c r="B207" s="23"/>
      <c r="C207" s="117" t="s">
        <v>9</v>
      </c>
      <c r="D207" s="327" t="s">
        <v>178</v>
      </c>
      <c r="E207" s="326">
        <f>VLOOKUP(D207,'Actual Factors'!$A$4:$B$9,2,FALSE)</f>
        <v>0</v>
      </c>
      <c r="F207" s="187">
        <f t="shared" ca="1" si="52"/>
        <v>0</v>
      </c>
      <c r="G207" s="194">
        <f ca="1">INDEX(OFFSET('Actual NPC (Total System)'!E$1,MATCH("NET SYSTEM LOAD",'Actual NPC (Total System)'!$A:$A,0),0,1000,1),MATCH($C207,OFFSET('Actual NPC (Total System)'!$C$1,MATCH("NET SYSTEM LOAD",'Actual NPC (Total System)'!$A:$A,0),0,1000,1),0),1)*$E207</f>
        <v>0</v>
      </c>
      <c r="H207" s="194">
        <f ca="1">INDEX(OFFSET('Actual NPC (Total System)'!F$1,MATCH("NET SYSTEM LOAD",'Actual NPC (Total System)'!$A:$A,0),0,1000,1),MATCH($C207,OFFSET('Actual NPC (Total System)'!$C$1,MATCH("NET SYSTEM LOAD",'Actual NPC (Total System)'!$A:$A,0),0,1000,1),0),1)*$E207</f>
        <v>0</v>
      </c>
      <c r="I207" s="194">
        <f ca="1">INDEX(OFFSET('Actual NPC (Total System)'!G$1,MATCH("NET SYSTEM LOAD",'Actual NPC (Total System)'!$A:$A,0),0,1000,1),MATCH($C207,OFFSET('Actual NPC (Total System)'!$C$1,MATCH("NET SYSTEM LOAD",'Actual NPC (Total System)'!$A:$A,0),0,1000,1),0),1)*$E207</f>
        <v>0</v>
      </c>
      <c r="J207" s="194">
        <f ca="1">INDEX(OFFSET('Actual NPC (Total System)'!H$1,MATCH("NET SYSTEM LOAD",'Actual NPC (Total System)'!$A:$A,0),0,1000,1),MATCH($C207,OFFSET('Actual NPC (Total System)'!$C$1,MATCH("NET SYSTEM LOAD",'Actual NPC (Total System)'!$A:$A,0),0,1000,1),0),1)*$E207</f>
        <v>0</v>
      </c>
      <c r="K207" s="194">
        <f ca="1">INDEX(OFFSET('Actual NPC (Total System)'!I$1,MATCH("NET SYSTEM LOAD",'Actual NPC (Total System)'!$A:$A,0),0,1000,1),MATCH($C207,OFFSET('Actual NPC (Total System)'!$C$1,MATCH("NET SYSTEM LOAD",'Actual NPC (Total System)'!$A:$A,0),0,1000,1),0),1)*$E207</f>
        <v>0</v>
      </c>
      <c r="L207" s="194">
        <f ca="1">INDEX(OFFSET('Actual NPC (Total System)'!J$1,MATCH("NET SYSTEM LOAD",'Actual NPC (Total System)'!$A:$A,0),0,1000,1),MATCH($C207,OFFSET('Actual NPC (Total System)'!$C$1,MATCH("NET SYSTEM LOAD",'Actual NPC (Total System)'!$A:$A,0),0,1000,1),0),1)*$E207</f>
        <v>0</v>
      </c>
      <c r="M207" s="194">
        <f ca="1">INDEX(OFFSET('Actual NPC (Total System)'!K$1,MATCH("NET SYSTEM LOAD",'Actual NPC (Total System)'!$A:$A,0),0,1000,1),MATCH($C207,OFFSET('Actual NPC (Total System)'!$C$1,MATCH("NET SYSTEM LOAD",'Actual NPC (Total System)'!$A:$A,0),0,1000,1),0),1)*$E207</f>
        <v>0</v>
      </c>
      <c r="N207" s="194">
        <f ca="1">INDEX(OFFSET('Actual NPC (Total System)'!L$1,MATCH("NET SYSTEM LOAD",'Actual NPC (Total System)'!$A:$A,0),0,1000,1),MATCH($C207,OFFSET('Actual NPC (Total System)'!$C$1,MATCH("NET SYSTEM LOAD",'Actual NPC (Total System)'!$A:$A,0),0,1000,1),0),1)*$E207</f>
        <v>0</v>
      </c>
      <c r="O207" s="194">
        <f ca="1">INDEX(OFFSET('Actual NPC (Total System)'!M$1,MATCH("NET SYSTEM LOAD",'Actual NPC (Total System)'!$A:$A,0),0,1000,1),MATCH($C207,OFFSET('Actual NPC (Total System)'!$C$1,MATCH("NET SYSTEM LOAD",'Actual NPC (Total System)'!$A:$A,0),0,1000,1),0),1)*$E207</f>
        <v>0</v>
      </c>
      <c r="P207" s="194">
        <f ca="1">INDEX(OFFSET('Actual NPC (Total System)'!N$1,MATCH("NET SYSTEM LOAD",'Actual NPC (Total System)'!$A:$A,0),0,1000,1),MATCH($C207,OFFSET('Actual NPC (Total System)'!$C$1,MATCH("NET SYSTEM LOAD",'Actual NPC (Total System)'!$A:$A,0),0,1000,1),0),1)*$E207</f>
        <v>0</v>
      </c>
      <c r="Q207" s="194">
        <f ca="1">INDEX(OFFSET('Actual NPC (Total System)'!O$1,MATCH("NET SYSTEM LOAD",'Actual NPC (Total System)'!$A:$A,0),0,1000,1),MATCH($C207,OFFSET('Actual NPC (Total System)'!$C$1,MATCH("NET SYSTEM LOAD",'Actual NPC (Total System)'!$A:$A,0),0,1000,1),0),1)*$E207</f>
        <v>0</v>
      </c>
      <c r="R207" s="194">
        <f ca="1">INDEX(OFFSET('Actual NPC (Total System)'!P$1,MATCH("NET SYSTEM LOAD",'Actual NPC (Total System)'!$A:$A,0),0,1000,1),MATCH($C207,OFFSET('Actual NPC (Total System)'!$C$1,MATCH("NET SYSTEM LOAD",'Actual NPC (Total System)'!$A:$A,0),0,1000,1),0),1)*$E207</f>
        <v>0</v>
      </c>
      <c r="S207" s="59"/>
    </row>
    <row r="208" spans="1:19" ht="12.75">
      <c r="C208" s="117" t="s">
        <v>92</v>
      </c>
      <c r="D208" s="327" t="s">
        <v>204</v>
      </c>
      <c r="E208" s="326">
        <f>VLOOKUP(D208,'Actual Factors'!$A$4:$B$9,2,FALSE)</f>
        <v>8.0167500527458579E-2</v>
      </c>
      <c r="F208" s="187">
        <f t="shared" ca="1" si="52"/>
        <v>0</v>
      </c>
      <c r="G208" s="194">
        <f ca="1">INDEX(OFFSET('Actual NPC (Total System)'!E$1,MATCH("NET SYSTEM LOAD",'Actual NPC (Total System)'!$A:$A,0),0,1000,1),MATCH($C208,OFFSET('Actual NPC (Total System)'!$C$1,MATCH("NET SYSTEM LOAD",'Actual NPC (Total System)'!$A:$A,0),0,1000,1),0),1)*$E208</f>
        <v>0</v>
      </c>
      <c r="H208" s="194">
        <f ca="1">INDEX(OFFSET('Actual NPC (Total System)'!F$1,MATCH("NET SYSTEM LOAD",'Actual NPC (Total System)'!$A:$A,0),0,1000,1),MATCH($C208,OFFSET('Actual NPC (Total System)'!$C$1,MATCH("NET SYSTEM LOAD",'Actual NPC (Total System)'!$A:$A,0),0,1000,1),0),1)*$E208</f>
        <v>0</v>
      </c>
      <c r="I208" s="194">
        <f ca="1">INDEX(OFFSET('Actual NPC (Total System)'!G$1,MATCH("NET SYSTEM LOAD",'Actual NPC (Total System)'!$A:$A,0),0,1000,1),MATCH($C208,OFFSET('Actual NPC (Total System)'!$C$1,MATCH("NET SYSTEM LOAD",'Actual NPC (Total System)'!$A:$A,0),0,1000,1),0),1)*$E208</f>
        <v>0</v>
      </c>
      <c r="J208" s="194">
        <f ca="1">INDEX(OFFSET('Actual NPC (Total System)'!H$1,MATCH("NET SYSTEM LOAD",'Actual NPC (Total System)'!$A:$A,0),0,1000,1),MATCH($C208,OFFSET('Actual NPC (Total System)'!$C$1,MATCH("NET SYSTEM LOAD",'Actual NPC (Total System)'!$A:$A,0),0,1000,1),0),1)*$E208</f>
        <v>0</v>
      </c>
      <c r="K208" s="194">
        <f ca="1">INDEX(OFFSET('Actual NPC (Total System)'!I$1,MATCH("NET SYSTEM LOAD",'Actual NPC (Total System)'!$A:$A,0),0,1000,1),MATCH($C208,OFFSET('Actual NPC (Total System)'!$C$1,MATCH("NET SYSTEM LOAD",'Actual NPC (Total System)'!$A:$A,0),0,1000,1),0),1)*$E208</f>
        <v>0</v>
      </c>
      <c r="L208" s="194">
        <f ca="1">INDEX(OFFSET('Actual NPC (Total System)'!J$1,MATCH("NET SYSTEM LOAD",'Actual NPC (Total System)'!$A:$A,0),0,1000,1),MATCH($C208,OFFSET('Actual NPC (Total System)'!$C$1,MATCH("NET SYSTEM LOAD",'Actual NPC (Total System)'!$A:$A,0),0,1000,1),0),1)*$E208</f>
        <v>0</v>
      </c>
      <c r="M208" s="194">
        <f ca="1">INDEX(OFFSET('Actual NPC (Total System)'!K$1,MATCH("NET SYSTEM LOAD",'Actual NPC (Total System)'!$A:$A,0),0,1000,1),MATCH($C208,OFFSET('Actual NPC (Total System)'!$C$1,MATCH("NET SYSTEM LOAD",'Actual NPC (Total System)'!$A:$A,0),0,1000,1),0),1)*$E208</f>
        <v>0</v>
      </c>
      <c r="N208" s="194">
        <f ca="1">INDEX(OFFSET('Actual NPC (Total System)'!L$1,MATCH("NET SYSTEM LOAD",'Actual NPC (Total System)'!$A:$A,0),0,1000,1),MATCH($C208,OFFSET('Actual NPC (Total System)'!$C$1,MATCH("NET SYSTEM LOAD",'Actual NPC (Total System)'!$A:$A,0),0,1000,1),0),1)*$E208</f>
        <v>0</v>
      </c>
      <c r="O208" s="194">
        <f ca="1">INDEX(OFFSET('Actual NPC (Total System)'!M$1,MATCH("NET SYSTEM LOAD",'Actual NPC (Total System)'!$A:$A,0),0,1000,1),MATCH($C208,OFFSET('Actual NPC (Total System)'!$C$1,MATCH("NET SYSTEM LOAD",'Actual NPC (Total System)'!$A:$A,0),0,1000,1),0),1)*$E208</f>
        <v>0</v>
      </c>
      <c r="P208" s="194">
        <f ca="1">INDEX(OFFSET('Actual NPC (Total System)'!N$1,MATCH("NET SYSTEM LOAD",'Actual NPC (Total System)'!$A:$A,0),0,1000,1),MATCH($C208,OFFSET('Actual NPC (Total System)'!$C$1,MATCH("NET SYSTEM LOAD",'Actual NPC (Total System)'!$A:$A,0),0,1000,1),0),1)*$E208</f>
        <v>0</v>
      </c>
      <c r="Q208" s="194">
        <f ca="1">INDEX(OFFSET('Actual NPC (Total System)'!O$1,MATCH("NET SYSTEM LOAD",'Actual NPC (Total System)'!$A:$A,0),0,1000,1),MATCH($C208,OFFSET('Actual NPC (Total System)'!$C$1,MATCH("NET SYSTEM LOAD",'Actual NPC (Total System)'!$A:$A,0),0,1000,1),0),1)*$E208</f>
        <v>0</v>
      </c>
      <c r="R208" s="194">
        <f ca="1">INDEX(OFFSET('Actual NPC (Total System)'!P$1,MATCH("NET SYSTEM LOAD",'Actual NPC (Total System)'!$A:$A,0),0,1000,1),MATCH($C208,OFFSET('Actual NPC (Total System)'!$C$1,MATCH("NET SYSTEM LOAD",'Actual NPC (Total System)'!$A:$A,0),0,1000,1),0),1)*$E208</f>
        <v>0</v>
      </c>
      <c r="S208" s="59"/>
    </row>
    <row r="209" spans="1:19" ht="12.75">
      <c r="A209" s="24"/>
      <c r="C209" s="167" t="s">
        <v>167</v>
      </c>
      <c r="D209" s="327" t="s">
        <v>204</v>
      </c>
      <c r="E209" s="326">
        <f>VLOOKUP(D209,'Actual Factors'!$A$4:$B$9,2,FALSE)</f>
        <v>8.0167500527458579E-2</v>
      </c>
      <c r="F209" s="187">
        <f t="shared" ca="1" si="52"/>
        <v>21557.080464275557</v>
      </c>
      <c r="G209" s="194">
        <f ca="1">INDEX(OFFSET('Actual NPC (Total System)'!E$1,MATCH("NET SYSTEM LOAD",'Actual NPC (Total System)'!$A:$A,0),0,1000,1),MATCH($C209,OFFSET('Actual NPC (Total System)'!$C$1,MATCH("NET SYSTEM LOAD",'Actual NPC (Total System)'!$A:$A,0),0,1000,1),0),1)*$E209</f>
        <v>1177.0730351370007</v>
      </c>
      <c r="H209" s="194">
        <f ca="1">INDEX(OFFSET('Actual NPC (Total System)'!F$1,MATCH("NET SYSTEM LOAD",'Actual NPC (Total System)'!$A:$A,0),0,1000,1),MATCH($C209,OFFSET('Actual NPC (Total System)'!$C$1,MATCH("NET SYSTEM LOAD",'Actual NPC (Total System)'!$A:$A,0),0,1000,1),0),1)*$E209</f>
        <v>1285.1880486933387</v>
      </c>
      <c r="I209" s="194">
        <f ca="1">INDEX(OFFSET('Actual NPC (Total System)'!G$1,MATCH("NET SYSTEM LOAD",'Actual NPC (Total System)'!$A:$A,0),0,1000,1),MATCH($C209,OFFSET('Actual NPC (Total System)'!$C$1,MATCH("NET SYSTEM LOAD",'Actual NPC (Total System)'!$A:$A,0),0,1000,1),0),1)*$E209</f>
        <v>1853.554463212881</v>
      </c>
      <c r="J209" s="194">
        <f ca="1">INDEX(OFFSET('Actual NPC (Total System)'!H$1,MATCH("NET SYSTEM LOAD",'Actual NPC (Total System)'!$A:$A,0),0,1000,1),MATCH($C209,OFFSET('Actual NPC (Total System)'!$C$1,MATCH("NET SYSTEM LOAD",'Actual NPC (Total System)'!$A:$A,0),0,1000,1),0),1)*$E209</f>
        <v>2198.9983875082139</v>
      </c>
      <c r="K209" s="194">
        <f ca="1">INDEX(OFFSET('Actual NPC (Total System)'!I$1,MATCH("NET SYSTEM LOAD",'Actual NPC (Total System)'!$A:$A,0),0,1000,1),MATCH($C209,OFFSET('Actual NPC (Total System)'!$C$1,MATCH("NET SYSTEM LOAD",'Actual NPC (Total System)'!$A:$A,0),0,1000,1),0),1)*$E209</f>
        <v>2651.0065349263668</v>
      </c>
      <c r="L209" s="194">
        <f ca="1">INDEX(OFFSET('Actual NPC (Total System)'!J$1,MATCH("NET SYSTEM LOAD",'Actual NPC (Total System)'!$A:$A,0),0,1000,1),MATCH($C209,OFFSET('Actual NPC (Total System)'!$C$1,MATCH("NET SYSTEM LOAD",'Actual NPC (Total System)'!$A:$A,0),0,1000,1),0),1)*$E209</f>
        <v>2594.9116815931084</v>
      </c>
      <c r="M209" s="194">
        <f ca="1">INDEX(OFFSET('Actual NPC (Total System)'!K$1,MATCH("NET SYSTEM LOAD",'Actual NPC (Total System)'!$A:$A,0),0,1000,1),MATCH($C209,OFFSET('Actual NPC (Total System)'!$C$1,MATCH("NET SYSTEM LOAD",'Actual NPC (Total System)'!$A:$A,0),0,1000,1),0),1)*$E209</f>
        <v>1995.434745311376</v>
      </c>
      <c r="N209" s="194">
        <f ca="1">INDEX(OFFSET('Actual NPC (Total System)'!L$1,MATCH("NET SYSTEM LOAD",'Actual NPC (Total System)'!$A:$A,0),0,1000,1),MATCH($C209,OFFSET('Actual NPC (Total System)'!$C$1,MATCH("NET SYSTEM LOAD",'Actual NPC (Total System)'!$A:$A,0),0,1000,1),0),1)*$E209</f>
        <v>2149.693530831315</v>
      </c>
      <c r="O209" s="194">
        <f ca="1">INDEX(OFFSET('Actual NPC (Total System)'!M$1,MATCH("NET SYSTEM LOAD",'Actual NPC (Total System)'!$A:$A,0),0,1000,1),MATCH($C209,OFFSET('Actual NPC (Total System)'!$C$1,MATCH("NET SYSTEM LOAD",'Actual NPC (Total System)'!$A:$A,0),0,1000,1),0),1)*$E209</f>
        <v>2017.1830658594681</v>
      </c>
      <c r="P209" s="194">
        <f ca="1">INDEX(OFFSET('Actual NPC (Total System)'!N$1,MATCH("NET SYSTEM LOAD",'Actual NPC (Total System)'!$A:$A,0),0,1000,1),MATCH($C209,OFFSET('Actual NPC (Total System)'!$C$1,MATCH("NET SYSTEM LOAD",'Actual NPC (Total System)'!$A:$A,0),0,1000,1),0),1)*$E209</f>
        <v>1485.3369562052096</v>
      </c>
      <c r="Q209" s="194">
        <f ca="1">INDEX(OFFSET('Actual NPC (Total System)'!O$1,MATCH("NET SYSTEM LOAD",'Actual NPC (Total System)'!$A:$A,0),0,1000,1),MATCH($C209,OFFSET('Actual NPC (Total System)'!$C$1,MATCH("NET SYSTEM LOAD",'Actual NPC (Total System)'!$A:$A,0),0,1000,1),0),1)*$E209</f>
        <v>1294.9577413126181</v>
      </c>
      <c r="R209" s="194">
        <f ca="1">INDEX(OFFSET('Actual NPC (Total System)'!P$1,MATCH("NET SYSTEM LOAD",'Actual NPC (Total System)'!$A:$A,0),0,1000,1),MATCH($C209,OFFSET('Actual NPC (Total System)'!$C$1,MATCH("NET SYSTEM LOAD",'Actual NPC (Total System)'!$A:$A,0),0,1000,1),0),1)*$E209</f>
        <v>853.74227368466006</v>
      </c>
      <c r="S209" s="59"/>
    </row>
    <row r="210" spans="1:19" ht="12.75">
      <c r="A210" s="166"/>
      <c r="B210" s="153"/>
      <c r="C210" s="167" t="s">
        <v>168</v>
      </c>
      <c r="D210" s="327" t="s">
        <v>204</v>
      </c>
      <c r="E210" s="326">
        <f>VLOOKUP(D210,'Actual Factors'!$A$4:$B$9,2,FALSE)</f>
        <v>8.0167500527458579E-2</v>
      </c>
      <c r="F210" s="187">
        <f t="shared" ca="1" si="52"/>
        <v>9519.9641349351677</v>
      </c>
      <c r="G210" s="194">
        <f ca="1">INDEX(OFFSET('Actual NPC (Total System)'!E$1,MATCH("NET SYSTEM LOAD",'Actual NPC (Total System)'!$A:$A,0),0,1000,1),MATCH($C210,OFFSET('Actual NPC (Total System)'!$C$1,MATCH("NET SYSTEM LOAD",'Actual NPC (Total System)'!$A:$A,0),0,1000,1),0),1)*$E210</f>
        <v>0</v>
      </c>
      <c r="H210" s="194">
        <f ca="1">INDEX(OFFSET('Actual NPC (Total System)'!F$1,MATCH("NET SYSTEM LOAD",'Actual NPC (Total System)'!$A:$A,0),0,1000,1),MATCH($C210,OFFSET('Actual NPC (Total System)'!$C$1,MATCH("NET SYSTEM LOAD",'Actual NPC (Total System)'!$A:$A,0),0,1000,1),0),1)*$E210</f>
        <v>381.58014666558995</v>
      </c>
      <c r="I210" s="194">
        <f ca="1">INDEX(OFFSET('Actual NPC (Total System)'!G$1,MATCH("NET SYSTEM LOAD",'Actual NPC (Total System)'!$A:$A,0),0,1000,1),MATCH($C210,OFFSET('Actual NPC (Total System)'!$C$1,MATCH("NET SYSTEM LOAD",'Actual NPC (Total System)'!$A:$A,0),0,1000,1),0),1)*$E210</f>
        <v>951.45964259008736</v>
      </c>
      <c r="J210" s="194">
        <f ca="1">INDEX(OFFSET('Actual NPC (Total System)'!H$1,MATCH("NET SYSTEM LOAD",'Actual NPC (Total System)'!$A:$A,0),0,1000,1),MATCH($C210,OFFSET('Actual NPC (Total System)'!$C$1,MATCH("NET SYSTEM LOAD",'Actual NPC (Total System)'!$A:$A,0),0,1000,1),0),1)*$E210</f>
        <v>1314.2506114870548</v>
      </c>
      <c r="K210" s="194">
        <f ca="1">INDEX(OFFSET('Actual NPC (Total System)'!I$1,MATCH("NET SYSTEM LOAD",'Actual NPC (Total System)'!$A:$A,0),0,1000,1),MATCH($C210,OFFSET('Actual NPC (Total System)'!$C$1,MATCH("NET SYSTEM LOAD",'Actual NPC (Total System)'!$A:$A,0),0,1000,1),0),1)*$E210</f>
        <v>1045.0805462550397</v>
      </c>
      <c r="L210" s="194">
        <f ca="1">INDEX(OFFSET('Actual NPC (Total System)'!J$1,MATCH("NET SYSTEM LOAD",'Actual NPC (Total System)'!$A:$A,0),0,1000,1),MATCH($C210,OFFSET('Actual NPC (Total System)'!$C$1,MATCH("NET SYSTEM LOAD",'Actual NPC (Total System)'!$A:$A,0),0,1000,1),0),1)*$E210</f>
        <v>1122.9731999185533</v>
      </c>
      <c r="M210" s="194">
        <f ca="1">INDEX(OFFSET('Actual NPC (Total System)'!K$1,MATCH("NET SYSTEM LOAD",'Actual NPC (Total System)'!$A:$A,0),0,1000,1),MATCH($C210,OFFSET('Actual NPC (Total System)'!$C$1,MATCH("NET SYSTEM LOAD",'Actual NPC (Total System)'!$A:$A,0),0,1000,1),0),1)*$E210</f>
        <v>1358.386989237448</v>
      </c>
      <c r="N210" s="194">
        <f ca="1">INDEX(OFFSET('Actual NPC (Total System)'!L$1,MATCH("NET SYSTEM LOAD",'Actual NPC (Total System)'!$A:$A,0),0,1000,1),MATCH($C210,OFFSET('Actual NPC (Total System)'!$C$1,MATCH("NET SYSTEM LOAD",'Actual NPC (Total System)'!$A:$A,0),0,1000,1),0),1)*$E210</f>
        <v>831.43975520542176</v>
      </c>
      <c r="O210" s="194">
        <f ca="1">INDEX(OFFSET('Actual NPC (Total System)'!M$1,MATCH("NET SYSTEM LOAD",'Actual NPC (Total System)'!$A:$A,0),0,1000,1),MATCH($C210,OFFSET('Actual NPC (Total System)'!$C$1,MATCH("NET SYSTEM LOAD",'Actual NPC (Total System)'!$A:$A,0),0,1000,1),0),1)*$E210</f>
        <v>1127.1458381535069</v>
      </c>
      <c r="P210" s="194">
        <f ca="1">INDEX(OFFSET('Actual NPC (Total System)'!N$1,MATCH("NET SYSTEM LOAD",'Actual NPC (Total System)'!$A:$A,0),0,1000,1),MATCH($C210,OFFSET('Actual NPC (Total System)'!$C$1,MATCH("NET SYSTEM LOAD",'Actual NPC (Total System)'!$A:$A,0),0,1000,1),0),1)*$E210</f>
        <v>740.03830266154978</v>
      </c>
      <c r="Q210" s="194">
        <f ca="1">INDEX(OFFSET('Actual NPC (Total System)'!O$1,MATCH("NET SYSTEM LOAD",'Actual NPC (Total System)'!$A:$A,0),0,1000,1),MATCH($C210,OFFSET('Actual NPC (Total System)'!$C$1,MATCH("NET SYSTEM LOAD",'Actual NPC (Total System)'!$A:$A,0),0,1000,1),0),1)*$E210</f>
        <v>359.73161674183854</v>
      </c>
      <c r="R210" s="194">
        <f ca="1">INDEX(OFFSET('Actual NPC (Total System)'!P$1,MATCH("NET SYSTEM LOAD",'Actual NPC (Total System)'!$A:$A,0),0,1000,1),MATCH($C210,OFFSET('Actual NPC (Total System)'!$C$1,MATCH("NET SYSTEM LOAD",'Actual NPC (Total System)'!$A:$A,0),0,1000,1),0),1)*$E210</f>
        <v>287.87748601907742</v>
      </c>
      <c r="S210" s="59"/>
    </row>
    <row r="211" spans="1:19" ht="12.75">
      <c r="C211" s="167" t="s">
        <v>141</v>
      </c>
      <c r="D211" s="327" t="s">
        <v>204</v>
      </c>
      <c r="E211" s="326">
        <f>VLOOKUP(D211,'Actual Factors'!$A$4:$B$9,2,FALSE)</f>
        <v>8.0167500527458579E-2</v>
      </c>
      <c r="F211" s="187">
        <f t="shared" ca="1" si="52"/>
        <v>0</v>
      </c>
      <c r="G211" s="194">
        <f ca="1">INDEX(OFFSET('Actual NPC (Total System)'!E$1,MATCH("NET SYSTEM LOAD",'Actual NPC (Total System)'!$A:$A,0),0,1000,1),MATCH($C211,OFFSET('Actual NPC (Total System)'!$C$1,MATCH("NET SYSTEM LOAD",'Actual NPC (Total System)'!$A:$A,0),0,1000,1),0),1)*$E211</f>
        <v>0</v>
      </c>
      <c r="H211" s="194">
        <f ca="1">INDEX(OFFSET('Actual NPC (Total System)'!F$1,MATCH("NET SYSTEM LOAD",'Actual NPC (Total System)'!$A:$A,0),0,1000,1),MATCH($C211,OFFSET('Actual NPC (Total System)'!$C$1,MATCH("NET SYSTEM LOAD",'Actual NPC (Total System)'!$A:$A,0),0,1000,1),0),1)*$E211</f>
        <v>0</v>
      </c>
      <c r="I211" s="194">
        <f ca="1">INDEX(OFFSET('Actual NPC (Total System)'!G$1,MATCH("NET SYSTEM LOAD",'Actual NPC (Total System)'!$A:$A,0),0,1000,1),MATCH($C211,OFFSET('Actual NPC (Total System)'!$C$1,MATCH("NET SYSTEM LOAD",'Actual NPC (Total System)'!$A:$A,0),0,1000,1),0),1)*$E211</f>
        <v>0</v>
      </c>
      <c r="J211" s="194">
        <f ca="1">INDEX(OFFSET('Actual NPC (Total System)'!H$1,MATCH("NET SYSTEM LOAD",'Actual NPC (Total System)'!$A:$A,0),0,1000,1),MATCH($C211,OFFSET('Actual NPC (Total System)'!$C$1,MATCH("NET SYSTEM LOAD",'Actual NPC (Total System)'!$A:$A,0),0,1000,1),0),1)*$E211</f>
        <v>0</v>
      </c>
      <c r="K211" s="194">
        <f ca="1">INDEX(OFFSET('Actual NPC (Total System)'!I$1,MATCH("NET SYSTEM LOAD",'Actual NPC (Total System)'!$A:$A,0),0,1000,1),MATCH($C211,OFFSET('Actual NPC (Total System)'!$C$1,MATCH("NET SYSTEM LOAD",'Actual NPC (Total System)'!$A:$A,0),0,1000,1),0),1)*$E211</f>
        <v>0</v>
      </c>
      <c r="L211" s="194">
        <f ca="1">INDEX(OFFSET('Actual NPC (Total System)'!J$1,MATCH("NET SYSTEM LOAD",'Actual NPC (Total System)'!$A:$A,0),0,1000,1),MATCH($C211,OFFSET('Actual NPC (Total System)'!$C$1,MATCH("NET SYSTEM LOAD",'Actual NPC (Total System)'!$A:$A,0),0,1000,1),0),1)*$E211</f>
        <v>0</v>
      </c>
      <c r="M211" s="194">
        <f ca="1">INDEX(OFFSET('Actual NPC (Total System)'!K$1,MATCH("NET SYSTEM LOAD",'Actual NPC (Total System)'!$A:$A,0),0,1000,1),MATCH($C211,OFFSET('Actual NPC (Total System)'!$C$1,MATCH("NET SYSTEM LOAD",'Actual NPC (Total System)'!$A:$A,0),0,1000,1),0),1)*$E211</f>
        <v>0</v>
      </c>
      <c r="N211" s="194">
        <f ca="1">INDEX(OFFSET('Actual NPC (Total System)'!L$1,MATCH("NET SYSTEM LOAD",'Actual NPC (Total System)'!$A:$A,0),0,1000,1),MATCH($C211,OFFSET('Actual NPC (Total System)'!$C$1,MATCH("NET SYSTEM LOAD",'Actual NPC (Total System)'!$A:$A,0),0,1000,1),0),1)*$E211</f>
        <v>0</v>
      </c>
      <c r="O211" s="194">
        <f ca="1">INDEX(OFFSET('Actual NPC (Total System)'!M$1,MATCH("NET SYSTEM LOAD",'Actual NPC (Total System)'!$A:$A,0),0,1000,1),MATCH($C211,OFFSET('Actual NPC (Total System)'!$C$1,MATCH("NET SYSTEM LOAD",'Actual NPC (Total System)'!$A:$A,0),0,1000,1),0),1)*$E211</f>
        <v>0</v>
      </c>
      <c r="P211" s="194">
        <f ca="1">INDEX(OFFSET('Actual NPC (Total System)'!N$1,MATCH("NET SYSTEM LOAD",'Actual NPC (Total System)'!$A:$A,0),0,1000,1),MATCH($C211,OFFSET('Actual NPC (Total System)'!$C$1,MATCH("NET SYSTEM LOAD",'Actual NPC (Total System)'!$A:$A,0),0,1000,1),0),1)*$E211</f>
        <v>0</v>
      </c>
      <c r="Q211" s="194">
        <f ca="1">INDEX(OFFSET('Actual NPC (Total System)'!O$1,MATCH("NET SYSTEM LOAD",'Actual NPC (Total System)'!$A:$A,0),0,1000,1),MATCH($C211,OFFSET('Actual NPC (Total System)'!$C$1,MATCH("NET SYSTEM LOAD",'Actual NPC (Total System)'!$A:$A,0),0,1000,1),0),1)*$E211</f>
        <v>0</v>
      </c>
      <c r="R211" s="194">
        <f ca="1">INDEX(OFFSET('Actual NPC (Total System)'!P$1,MATCH("NET SYSTEM LOAD",'Actual NPC (Total System)'!$A:$A,0),0,1000,1),MATCH($C211,OFFSET('Actual NPC (Total System)'!$C$1,MATCH("NET SYSTEM LOAD",'Actual NPC (Total System)'!$A:$A,0),0,1000,1),0),1)*$E211</f>
        <v>0</v>
      </c>
      <c r="S211" s="59"/>
    </row>
    <row r="212" spans="1:19" ht="12.75">
      <c r="A212" s="153"/>
      <c r="B212" s="153"/>
      <c r="C212" s="167" t="s">
        <v>93</v>
      </c>
      <c r="D212" s="327" t="s">
        <v>204</v>
      </c>
      <c r="E212" s="326">
        <f>VLOOKUP(D212,'Actual Factors'!$A$4:$B$9,2,FALSE)</f>
        <v>8.0167500527458579E-2</v>
      </c>
      <c r="F212" s="187">
        <f t="shared" ca="1" si="52"/>
        <v>0</v>
      </c>
      <c r="G212" s="194">
        <f ca="1">INDEX(OFFSET('Actual NPC (Total System)'!E$1,MATCH("NET SYSTEM LOAD",'Actual NPC (Total System)'!$A:$A,0),0,1000,1),MATCH($C212,OFFSET('Actual NPC (Total System)'!$C$1,MATCH("NET SYSTEM LOAD",'Actual NPC (Total System)'!$A:$A,0),0,1000,1),0),1)*$E212</f>
        <v>0</v>
      </c>
      <c r="H212" s="194">
        <f ca="1">INDEX(OFFSET('Actual NPC (Total System)'!F$1,MATCH("NET SYSTEM LOAD",'Actual NPC (Total System)'!$A:$A,0),0,1000,1),MATCH($C212,OFFSET('Actual NPC (Total System)'!$C$1,MATCH("NET SYSTEM LOAD",'Actual NPC (Total System)'!$A:$A,0),0,1000,1),0),1)*$E212</f>
        <v>0</v>
      </c>
      <c r="I212" s="194">
        <f ca="1">INDEX(OFFSET('Actual NPC (Total System)'!G$1,MATCH("NET SYSTEM LOAD",'Actual NPC (Total System)'!$A:$A,0),0,1000,1),MATCH($C212,OFFSET('Actual NPC (Total System)'!$C$1,MATCH("NET SYSTEM LOAD",'Actual NPC (Total System)'!$A:$A,0),0,1000,1),0),1)*$E212</f>
        <v>0</v>
      </c>
      <c r="J212" s="194">
        <f ca="1">INDEX(OFFSET('Actual NPC (Total System)'!H$1,MATCH("NET SYSTEM LOAD",'Actual NPC (Total System)'!$A:$A,0),0,1000,1),MATCH($C212,OFFSET('Actual NPC (Total System)'!$C$1,MATCH("NET SYSTEM LOAD",'Actual NPC (Total System)'!$A:$A,0),0,1000,1),0),1)*$E212</f>
        <v>0</v>
      </c>
      <c r="K212" s="194">
        <f ca="1">INDEX(OFFSET('Actual NPC (Total System)'!I$1,MATCH("NET SYSTEM LOAD",'Actual NPC (Total System)'!$A:$A,0),0,1000,1),MATCH($C212,OFFSET('Actual NPC (Total System)'!$C$1,MATCH("NET SYSTEM LOAD",'Actual NPC (Total System)'!$A:$A,0),0,1000,1),0),1)*$E212</f>
        <v>0</v>
      </c>
      <c r="L212" s="194">
        <f ca="1">INDEX(OFFSET('Actual NPC (Total System)'!J$1,MATCH("NET SYSTEM LOAD",'Actual NPC (Total System)'!$A:$A,0),0,1000,1),MATCH($C212,OFFSET('Actual NPC (Total System)'!$C$1,MATCH("NET SYSTEM LOAD",'Actual NPC (Total System)'!$A:$A,0),0,1000,1),0),1)*$E212</f>
        <v>0</v>
      </c>
      <c r="M212" s="194">
        <f ca="1">INDEX(OFFSET('Actual NPC (Total System)'!K$1,MATCH("NET SYSTEM LOAD",'Actual NPC (Total System)'!$A:$A,0),0,1000,1),MATCH($C212,OFFSET('Actual NPC (Total System)'!$C$1,MATCH("NET SYSTEM LOAD",'Actual NPC (Total System)'!$A:$A,0),0,1000,1),0),1)*$E212</f>
        <v>0</v>
      </c>
      <c r="N212" s="194">
        <f ca="1">INDEX(OFFSET('Actual NPC (Total System)'!L$1,MATCH("NET SYSTEM LOAD",'Actual NPC (Total System)'!$A:$A,0),0,1000,1),MATCH($C212,OFFSET('Actual NPC (Total System)'!$C$1,MATCH("NET SYSTEM LOAD",'Actual NPC (Total System)'!$A:$A,0),0,1000,1),0),1)*$E212</f>
        <v>0</v>
      </c>
      <c r="O212" s="194">
        <f ca="1">INDEX(OFFSET('Actual NPC (Total System)'!M$1,MATCH("NET SYSTEM LOAD",'Actual NPC (Total System)'!$A:$A,0),0,1000,1),MATCH($C212,OFFSET('Actual NPC (Total System)'!$C$1,MATCH("NET SYSTEM LOAD",'Actual NPC (Total System)'!$A:$A,0),0,1000,1),0),1)*$E212</f>
        <v>0</v>
      </c>
      <c r="P212" s="194">
        <f ca="1">INDEX(OFFSET('Actual NPC (Total System)'!N$1,MATCH("NET SYSTEM LOAD",'Actual NPC (Total System)'!$A:$A,0),0,1000,1),MATCH($C212,OFFSET('Actual NPC (Total System)'!$C$1,MATCH("NET SYSTEM LOAD",'Actual NPC (Total System)'!$A:$A,0),0,1000,1),0),1)*$E212</f>
        <v>0</v>
      </c>
      <c r="Q212" s="194">
        <f ca="1">INDEX(OFFSET('Actual NPC (Total System)'!O$1,MATCH("NET SYSTEM LOAD",'Actual NPC (Total System)'!$A:$A,0),0,1000,1),MATCH($C212,OFFSET('Actual NPC (Total System)'!$C$1,MATCH("NET SYSTEM LOAD",'Actual NPC (Total System)'!$A:$A,0),0,1000,1),0),1)*$E212</f>
        <v>0</v>
      </c>
      <c r="R212" s="194">
        <f ca="1">INDEX(OFFSET('Actual NPC (Total System)'!P$1,MATCH("NET SYSTEM LOAD",'Actual NPC (Total System)'!$A:$A,0),0,1000,1),MATCH($C212,OFFSET('Actual NPC (Total System)'!$C$1,MATCH("NET SYSTEM LOAD",'Actual NPC (Total System)'!$A:$A,0),0,1000,1),0),1)*$E212</f>
        <v>0</v>
      </c>
      <c r="S212" s="59"/>
    </row>
    <row r="213" spans="1:19" ht="12.75">
      <c r="A213" s="153"/>
      <c r="B213" s="153"/>
      <c r="C213" s="167" t="s">
        <v>124</v>
      </c>
      <c r="D213" s="327" t="s">
        <v>178</v>
      </c>
      <c r="E213" s="326">
        <f>VLOOKUP(D213,'Actual Factors'!$A$4:$B$9,2,FALSE)</f>
        <v>0</v>
      </c>
      <c r="F213" s="187">
        <f t="shared" ca="1" si="52"/>
        <v>0</v>
      </c>
      <c r="G213" s="194">
        <f ca="1">INDEX(OFFSET('Actual NPC (Total System)'!E$1,MATCH("NET SYSTEM LOAD",'Actual NPC (Total System)'!$A:$A,0),0,1000,1),MATCH($C213,OFFSET('Actual NPC (Total System)'!$C$1,MATCH("NET SYSTEM LOAD",'Actual NPC (Total System)'!$A:$A,0),0,1000,1),0),1)*$E213</f>
        <v>0</v>
      </c>
      <c r="H213" s="194">
        <f ca="1">INDEX(OFFSET('Actual NPC (Total System)'!F$1,MATCH("NET SYSTEM LOAD",'Actual NPC (Total System)'!$A:$A,0),0,1000,1),MATCH($C213,OFFSET('Actual NPC (Total System)'!$C$1,MATCH("NET SYSTEM LOAD",'Actual NPC (Total System)'!$A:$A,0),0,1000,1),0),1)*$E213</f>
        <v>0</v>
      </c>
      <c r="I213" s="194">
        <f ca="1">INDEX(OFFSET('Actual NPC (Total System)'!G$1,MATCH("NET SYSTEM LOAD",'Actual NPC (Total System)'!$A:$A,0),0,1000,1),MATCH($C213,OFFSET('Actual NPC (Total System)'!$C$1,MATCH("NET SYSTEM LOAD",'Actual NPC (Total System)'!$A:$A,0),0,1000,1),0),1)*$E213</f>
        <v>0</v>
      </c>
      <c r="J213" s="194">
        <f ca="1">INDEX(OFFSET('Actual NPC (Total System)'!H$1,MATCH("NET SYSTEM LOAD",'Actual NPC (Total System)'!$A:$A,0),0,1000,1),MATCH($C213,OFFSET('Actual NPC (Total System)'!$C$1,MATCH("NET SYSTEM LOAD",'Actual NPC (Total System)'!$A:$A,0),0,1000,1),0),1)*$E213</f>
        <v>0</v>
      </c>
      <c r="K213" s="194">
        <f ca="1">INDEX(OFFSET('Actual NPC (Total System)'!I$1,MATCH("NET SYSTEM LOAD",'Actual NPC (Total System)'!$A:$A,0),0,1000,1),MATCH($C213,OFFSET('Actual NPC (Total System)'!$C$1,MATCH("NET SYSTEM LOAD",'Actual NPC (Total System)'!$A:$A,0),0,1000,1),0),1)*$E213</f>
        <v>0</v>
      </c>
      <c r="L213" s="194">
        <f ca="1">INDEX(OFFSET('Actual NPC (Total System)'!J$1,MATCH("NET SYSTEM LOAD",'Actual NPC (Total System)'!$A:$A,0),0,1000,1),MATCH($C213,OFFSET('Actual NPC (Total System)'!$C$1,MATCH("NET SYSTEM LOAD",'Actual NPC (Total System)'!$A:$A,0),0,1000,1),0),1)*$E213</f>
        <v>0</v>
      </c>
      <c r="M213" s="194">
        <f ca="1">INDEX(OFFSET('Actual NPC (Total System)'!K$1,MATCH("NET SYSTEM LOAD",'Actual NPC (Total System)'!$A:$A,0),0,1000,1),MATCH($C213,OFFSET('Actual NPC (Total System)'!$C$1,MATCH("NET SYSTEM LOAD",'Actual NPC (Total System)'!$A:$A,0),0,1000,1),0),1)*$E213</f>
        <v>0</v>
      </c>
      <c r="N213" s="194">
        <f ca="1">INDEX(OFFSET('Actual NPC (Total System)'!L$1,MATCH("NET SYSTEM LOAD",'Actual NPC (Total System)'!$A:$A,0),0,1000,1),MATCH($C213,OFFSET('Actual NPC (Total System)'!$C$1,MATCH("NET SYSTEM LOAD",'Actual NPC (Total System)'!$A:$A,0),0,1000,1),0),1)*$E213</f>
        <v>0</v>
      </c>
      <c r="O213" s="194">
        <f ca="1">INDEX(OFFSET('Actual NPC (Total System)'!M$1,MATCH("NET SYSTEM LOAD",'Actual NPC (Total System)'!$A:$A,0),0,1000,1),MATCH($C213,OFFSET('Actual NPC (Total System)'!$C$1,MATCH("NET SYSTEM LOAD",'Actual NPC (Total System)'!$A:$A,0),0,1000,1),0),1)*$E213</f>
        <v>0</v>
      </c>
      <c r="P213" s="194">
        <f ca="1">INDEX(OFFSET('Actual NPC (Total System)'!N$1,MATCH("NET SYSTEM LOAD",'Actual NPC (Total System)'!$A:$A,0),0,1000,1),MATCH($C213,OFFSET('Actual NPC (Total System)'!$C$1,MATCH("NET SYSTEM LOAD",'Actual NPC (Total System)'!$A:$A,0),0,1000,1),0),1)*$E213</f>
        <v>0</v>
      </c>
      <c r="Q213" s="194">
        <f ca="1">INDEX(OFFSET('Actual NPC (Total System)'!O$1,MATCH("NET SYSTEM LOAD",'Actual NPC (Total System)'!$A:$A,0),0,1000,1),MATCH($C213,OFFSET('Actual NPC (Total System)'!$C$1,MATCH("NET SYSTEM LOAD",'Actual NPC (Total System)'!$A:$A,0),0,1000,1),0),1)*$E213</f>
        <v>0</v>
      </c>
      <c r="R213" s="194">
        <f ca="1">INDEX(OFFSET('Actual NPC (Total System)'!P$1,MATCH("NET SYSTEM LOAD",'Actual NPC (Total System)'!$A:$A,0),0,1000,1),MATCH($C213,OFFSET('Actual NPC (Total System)'!$C$1,MATCH("NET SYSTEM LOAD",'Actual NPC (Total System)'!$A:$A,0),0,1000,1),0),1)*$E213</f>
        <v>0</v>
      </c>
      <c r="S213" s="59"/>
    </row>
    <row r="214" spans="1:19" ht="12.75">
      <c r="A214" s="24"/>
      <c r="C214" s="167" t="s">
        <v>137</v>
      </c>
      <c r="D214" s="327" t="s">
        <v>178</v>
      </c>
      <c r="E214" s="326">
        <f>VLOOKUP(D214,'Actual Factors'!$A$4:$B$9,2,FALSE)</f>
        <v>0</v>
      </c>
      <c r="F214" s="187">
        <f t="shared" ca="1" si="52"/>
        <v>0</v>
      </c>
      <c r="G214" s="194">
        <f ca="1">INDEX(OFFSET('Actual NPC (Total System)'!E$1,MATCH("NET SYSTEM LOAD",'Actual NPC (Total System)'!$A:$A,0),0,1000,1),MATCH($C214,OFFSET('Actual NPC (Total System)'!$C$1,MATCH("NET SYSTEM LOAD",'Actual NPC (Total System)'!$A:$A,0),0,1000,1),0),1)*$E214</f>
        <v>0</v>
      </c>
      <c r="H214" s="194">
        <f ca="1">INDEX(OFFSET('Actual NPC (Total System)'!F$1,MATCH("NET SYSTEM LOAD",'Actual NPC (Total System)'!$A:$A,0),0,1000,1),MATCH($C214,OFFSET('Actual NPC (Total System)'!$C$1,MATCH("NET SYSTEM LOAD",'Actual NPC (Total System)'!$A:$A,0),0,1000,1),0),1)*$E214</f>
        <v>0</v>
      </c>
      <c r="I214" s="194">
        <f ca="1">INDEX(OFFSET('Actual NPC (Total System)'!G$1,MATCH("NET SYSTEM LOAD",'Actual NPC (Total System)'!$A:$A,0),0,1000,1),MATCH($C214,OFFSET('Actual NPC (Total System)'!$C$1,MATCH("NET SYSTEM LOAD",'Actual NPC (Total System)'!$A:$A,0),0,1000,1),0),1)*$E214</f>
        <v>0</v>
      </c>
      <c r="J214" s="194">
        <f ca="1">INDEX(OFFSET('Actual NPC (Total System)'!H$1,MATCH("NET SYSTEM LOAD",'Actual NPC (Total System)'!$A:$A,0),0,1000,1),MATCH($C214,OFFSET('Actual NPC (Total System)'!$C$1,MATCH("NET SYSTEM LOAD",'Actual NPC (Total System)'!$A:$A,0),0,1000,1),0),1)*$E214</f>
        <v>0</v>
      </c>
      <c r="K214" s="194">
        <f ca="1">INDEX(OFFSET('Actual NPC (Total System)'!I$1,MATCH("NET SYSTEM LOAD",'Actual NPC (Total System)'!$A:$A,0),0,1000,1),MATCH($C214,OFFSET('Actual NPC (Total System)'!$C$1,MATCH("NET SYSTEM LOAD",'Actual NPC (Total System)'!$A:$A,0),0,1000,1),0),1)*$E214</f>
        <v>0</v>
      </c>
      <c r="L214" s="194">
        <f ca="1">INDEX(OFFSET('Actual NPC (Total System)'!J$1,MATCH("NET SYSTEM LOAD",'Actual NPC (Total System)'!$A:$A,0),0,1000,1),MATCH($C214,OFFSET('Actual NPC (Total System)'!$C$1,MATCH("NET SYSTEM LOAD",'Actual NPC (Total System)'!$A:$A,0),0,1000,1),0),1)*$E214</f>
        <v>0</v>
      </c>
      <c r="M214" s="194">
        <f ca="1">INDEX(OFFSET('Actual NPC (Total System)'!K$1,MATCH("NET SYSTEM LOAD",'Actual NPC (Total System)'!$A:$A,0),0,1000,1),MATCH($C214,OFFSET('Actual NPC (Total System)'!$C$1,MATCH("NET SYSTEM LOAD",'Actual NPC (Total System)'!$A:$A,0),0,1000,1),0),1)*$E214</f>
        <v>0</v>
      </c>
      <c r="N214" s="194">
        <f ca="1">INDEX(OFFSET('Actual NPC (Total System)'!L$1,MATCH("NET SYSTEM LOAD",'Actual NPC (Total System)'!$A:$A,0),0,1000,1),MATCH($C214,OFFSET('Actual NPC (Total System)'!$C$1,MATCH("NET SYSTEM LOAD",'Actual NPC (Total System)'!$A:$A,0),0,1000,1),0),1)*$E214</f>
        <v>0</v>
      </c>
      <c r="O214" s="194">
        <f ca="1">INDEX(OFFSET('Actual NPC (Total System)'!M$1,MATCH("NET SYSTEM LOAD",'Actual NPC (Total System)'!$A:$A,0),0,1000,1),MATCH($C214,OFFSET('Actual NPC (Total System)'!$C$1,MATCH("NET SYSTEM LOAD",'Actual NPC (Total System)'!$A:$A,0),0,1000,1),0),1)*$E214</f>
        <v>0</v>
      </c>
      <c r="P214" s="194">
        <f ca="1">INDEX(OFFSET('Actual NPC (Total System)'!N$1,MATCH("NET SYSTEM LOAD",'Actual NPC (Total System)'!$A:$A,0),0,1000,1),MATCH($C214,OFFSET('Actual NPC (Total System)'!$C$1,MATCH("NET SYSTEM LOAD",'Actual NPC (Total System)'!$A:$A,0),0,1000,1),0),1)*$E214</f>
        <v>0</v>
      </c>
      <c r="Q214" s="194">
        <f ca="1">INDEX(OFFSET('Actual NPC (Total System)'!O$1,MATCH("NET SYSTEM LOAD",'Actual NPC (Total System)'!$A:$A,0),0,1000,1),MATCH($C214,OFFSET('Actual NPC (Total System)'!$C$1,MATCH("NET SYSTEM LOAD",'Actual NPC (Total System)'!$A:$A,0),0,1000,1),0),1)*$E214</f>
        <v>0</v>
      </c>
      <c r="R214" s="194">
        <f ca="1">INDEX(OFFSET('Actual NPC (Total System)'!P$1,MATCH("NET SYSTEM LOAD",'Actual NPC (Total System)'!$A:$A,0),0,1000,1),MATCH($C214,OFFSET('Actual NPC (Total System)'!$C$1,MATCH("NET SYSTEM LOAD",'Actual NPC (Total System)'!$A:$A,0),0,1000,1),0),1)*$E214</f>
        <v>0</v>
      </c>
      <c r="S214" s="59"/>
    </row>
    <row r="215" spans="1:19" ht="12.75">
      <c r="C215" s="167" t="s">
        <v>10</v>
      </c>
      <c r="D215" s="327" t="s">
        <v>203</v>
      </c>
      <c r="E215" s="326">
        <f>VLOOKUP(D215,'Actual Factors'!$A$4:$B$9,2,FALSE)</f>
        <v>7.6181305813992017E-2</v>
      </c>
      <c r="F215" s="187">
        <f t="shared" ca="1" si="52"/>
        <v>898.2347315263263</v>
      </c>
      <c r="G215" s="194">
        <f ca="1">INDEX(OFFSET('Actual NPC (Total System)'!E$1,MATCH("NET SYSTEM LOAD",'Actual NPC (Total System)'!$A:$A,0),0,1000,1),MATCH($C215,OFFSET('Actual NPC (Total System)'!$C$1,MATCH("NET SYSTEM LOAD",'Actual NPC (Total System)'!$A:$A,0),0,1000,1),0),1)*$E215</f>
        <v>77.171662789573915</v>
      </c>
      <c r="H215" s="194">
        <f ca="1">INDEX(OFFSET('Actual NPC (Total System)'!F$1,MATCH("NET SYSTEM LOAD",'Actual NPC (Total System)'!$A:$A,0),0,1000,1),MATCH($C215,OFFSET('Actual NPC (Total System)'!$C$1,MATCH("NET SYSTEM LOAD",'Actual NPC (Total System)'!$A:$A,0),0,1000,1),0),1)*$E215</f>
        <v>71.686608770966487</v>
      </c>
      <c r="I215" s="194">
        <f ca="1">INDEX(OFFSET('Actual NPC (Total System)'!G$1,MATCH("NET SYSTEM LOAD",'Actual NPC (Total System)'!$A:$A,0),0,1000,1),MATCH($C215,OFFSET('Actual NPC (Total System)'!$C$1,MATCH("NET SYSTEM LOAD",'Actual NPC (Total System)'!$A:$A,0),0,1000,1),0),1)*$E215</f>
        <v>77.019300177945937</v>
      </c>
      <c r="J215" s="194">
        <f ca="1">INDEX(OFFSET('Actual NPC (Total System)'!H$1,MATCH("NET SYSTEM LOAD",'Actual NPC (Total System)'!$A:$A,0),0,1000,1),MATCH($C215,OFFSET('Actual NPC (Total System)'!$C$1,MATCH("NET SYSTEM LOAD",'Actual NPC (Total System)'!$A:$A,0),0,1000,1),0),1)*$E215</f>
        <v>74.486271759630696</v>
      </c>
      <c r="K215" s="194">
        <f ca="1">INDEX(OFFSET('Actual NPC (Total System)'!I$1,MATCH("NET SYSTEM LOAD",'Actual NPC (Total System)'!$A:$A,0),0,1000,1),MATCH($C215,OFFSET('Actual NPC (Total System)'!$C$1,MATCH("NET SYSTEM LOAD",'Actual NPC (Total System)'!$A:$A,0),0,1000,1),0),1)*$E215</f>
        <v>77.247844095387904</v>
      </c>
      <c r="L215" s="194">
        <f ca="1">INDEX(OFFSET('Actual NPC (Total System)'!J$1,MATCH("NET SYSTEM LOAD",'Actual NPC (Total System)'!$A:$A,0),0,1000,1),MATCH($C215,OFFSET('Actual NPC (Total System)'!$C$1,MATCH("NET SYSTEM LOAD",'Actual NPC (Total System)'!$A:$A,0),0,1000,1),0),1)*$E215</f>
        <v>75.41949275585209</v>
      </c>
      <c r="M215" s="194">
        <f ca="1">INDEX(OFFSET('Actual NPC (Total System)'!K$1,MATCH("NET SYSTEM LOAD",'Actual NPC (Total System)'!$A:$A,0),0,1000,1),MATCH($C215,OFFSET('Actual NPC (Total System)'!$C$1,MATCH("NET SYSTEM LOAD",'Actual NPC (Total System)'!$A:$A,0),0,1000,1),0),1)*$E215</f>
        <v>77.247844095387904</v>
      </c>
      <c r="N215" s="194">
        <f ca="1">INDEX(OFFSET('Actual NPC (Total System)'!L$1,MATCH("NET SYSTEM LOAD",'Actual NPC (Total System)'!$A:$A,0),0,1000,1),MATCH($C215,OFFSET('Actual NPC (Total System)'!$C$1,MATCH("NET SYSTEM LOAD",'Actual NPC (Total System)'!$A:$A,0),0,1000,1),0),1)*$E215</f>
        <v>77.247844095387904</v>
      </c>
      <c r="O215" s="194">
        <f ca="1">INDEX(OFFSET('Actual NPC (Total System)'!M$1,MATCH("NET SYSTEM LOAD",'Actual NPC (Total System)'!$A:$A,0),0,1000,1),MATCH($C215,OFFSET('Actual NPC (Total System)'!$C$1,MATCH("NET SYSTEM LOAD",'Actual NPC (Total System)'!$A:$A,0),0,1000,1),0),1)*$E215</f>
        <v>75.41949275585209</v>
      </c>
      <c r="P215" s="194">
        <f ca="1">INDEX(OFFSET('Actual NPC (Total System)'!N$1,MATCH("NET SYSTEM LOAD",'Actual NPC (Total System)'!$A:$A,0),0,1000,1),MATCH($C215,OFFSET('Actual NPC (Total System)'!$C$1,MATCH("NET SYSTEM LOAD",'Actual NPC (Total System)'!$A:$A,0),0,1000,1),0),1)*$E215</f>
        <v>77.247844095387904</v>
      </c>
      <c r="Q215" s="194">
        <f ca="1">INDEX(OFFSET('Actual NPC (Total System)'!O$1,MATCH("NET SYSTEM LOAD",'Actual NPC (Total System)'!$A:$A,0),0,1000,1),MATCH($C215,OFFSET('Actual NPC (Total System)'!$C$1,MATCH("NET SYSTEM LOAD",'Actual NPC (Total System)'!$A:$A,0),0,1000,1),0),1)*$E215</f>
        <v>64.525566024451237</v>
      </c>
      <c r="R215" s="194">
        <f ca="1">INDEX(OFFSET('Actual NPC (Total System)'!P$1,MATCH("NET SYSTEM LOAD",'Actual NPC (Total System)'!$A:$A,0),0,1000,1),MATCH($C215,OFFSET('Actual NPC (Total System)'!$C$1,MATCH("NET SYSTEM LOAD",'Actual NPC (Total System)'!$A:$A,0),0,1000,1),0),1)*$E215</f>
        <v>73.514960110502301</v>
      </c>
      <c r="S215" s="59"/>
    </row>
    <row r="216" spans="1:19" ht="12.75">
      <c r="A216" s="16"/>
      <c r="C216" s="167" t="s">
        <v>169</v>
      </c>
      <c r="D216" s="327" t="s">
        <v>204</v>
      </c>
      <c r="E216" s="326">
        <f>VLOOKUP(D216,'Actual Factors'!$A$4:$B$9,2,FALSE)</f>
        <v>8.0167500527458579E-2</v>
      </c>
      <c r="F216" s="187">
        <f t="shared" ca="1" si="52"/>
        <v>7847.6411580761142</v>
      </c>
      <c r="G216" s="194">
        <f ca="1">INDEX(OFFSET('Actual NPC (Total System)'!E$1,MATCH("NET SYSTEM LOAD",'Actual NPC (Total System)'!$A:$A,0),0,1000,1),MATCH($C216,OFFSET('Actual NPC (Total System)'!$C$1,MATCH("NET SYSTEM LOAD",'Actual NPC (Total System)'!$A:$A,0),0,1000,1),0),1)*$E216</f>
        <v>0</v>
      </c>
      <c r="H216" s="194">
        <f ca="1">INDEX(OFFSET('Actual NPC (Total System)'!F$1,MATCH("NET SYSTEM LOAD",'Actual NPC (Total System)'!$A:$A,0),0,1000,1),MATCH($C216,OFFSET('Actual NPC (Total System)'!$C$1,MATCH("NET SYSTEM LOAD",'Actual NPC (Total System)'!$A:$A,0),0,1000,1),0),1)*$E216</f>
        <v>633.36766696221503</v>
      </c>
      <c r="I216" s="194">
        <f ca="1">INDEX(OFFSET('Actual NPC (Total System)'!G$1,MATCH("NET SYSTEM LOAD",'Actual NPC (Total System)'!$A:$A,0),0,1000,1),MATCH($C216,OFFSET('Actual NPC (Total System)'!$C$1,MATCH("NET SYSTEM LOAD",'Actual NPC (Total System)'!$A:$A,0),0,1000,1),0),1)*$E216</f>
        <v>656.15551948964662</v>
      </c>
      <c r="J216" s="194">
        <f ca="1">INDEX(OFFSET('Actual NPC (Total System)'!H$1,MATCH("NET SYSTEM LOAD",'Actual NPC (Total System)'!$A:$A,0),0,1000,1),MATCH($C216,OFFSET('Actual NPC (Total System)'!$C$1,MATCH("NET SYSTEM LOAD",'Actual NPC (Total System)'!$A:$A,0),0,1000,1),0),1)*$E216</f>
        <v>908.53395443265958</v>
      </c>
      <c r="K216" s="194">
        <f ca="1">INDEX(OFFSET('Actual NPC (Total System)'!I$1,MATCH("NET SYSTEM LOAD",'Actual NPC (Total System)'!$A:$A,0),0,1000,1),MATCH($C216,OFFSET('Actual NPC (Total System)'!$C$1,MATCH("NET SYSTEM LOAD",'Actual NPC (Total System)'!$A:$A,0),0,1000,1),0),1)*$E216</f>
        <v>969.58010154970998</v>
      </c>
      <c r="L216" s="194">
        <f ca="1">INDEX(OFFSET('Actual NPC (Total System)'!J$1,MATCH("NET SYSTEM LOAD",'Actual NPC (Total System)'!$A:$A,0),0,1000,1),MATCH($C216,OFFSET('Actual NPC (Total System)'!$C$1,MATCH("NET SYSTEM LOAD",'Actual NPC (Total System)'!$A:$A,0),0,1000,1),0),1)*$E216</f>
        <v>956.30913503199429</v>
      </c>
      <c r="M216" s="194">
        <f ca="1">INDEX(OFFSET('Actual NPC (Total System)'!K$1,MATCH("NET SYSTEM LOAD",'Actual NPC (Total System)'!$A:$A,0),0,1000,1),MATCH($C216,OFFSET('Actual NPC (Total System)'!$C$1,MATCH("NET SYSTEM LOAD",'Actual NPC (Total System)'!$A:$A,0),0,1000,1),0),1)*$E216</f>
        <v>1055.8172855642038</v>
      </c>
      <c r="N216" s="194">
        <f ca="1">INDEX(OFFSET('Actual NPC (Total System)'!L$1,MATCH("NET SYSTEM LOAD",'Actual NPC (Total System)'!$A:$A,0),0,1000,1),MATCH($C216,OFFSET('Actual NPC (Total System)'!$C$1,MATCH("NET SYSTEM LOAD",'Actual NPC (Total System)'!$A:$A,0),0,1000,1),0),1)*$E216</f>
        <v>934.29505921965369</v>
      </c>
      <c r="O216" s="194">
        <f ca="1">INDEX(OFFSET('Actual NPC (Total System)'!M$1,MATCH("NET SYSTEM LOAD",'Actual NPC (Total System)'!$A:$A,0),0,1000,1),MATCH($C216,OFFSET('Actual NPC (Total System)'!$C$1,MATCH("NET SYSTEM LOAD",'Actual NPC (Total System)'!$A:$A,0),0,1000,1),0),1)*$E216</f>
        <v>743.8125885863825</v>
      </c>
      <c r="P216" s="194">
        <f ca="1">INDEX(OFFSET('Actual NPC (Total System)'!N$1,MATCH("NET SYSTEM LOAD",'Actual NPC (Total System)'!$A:$A,0),0,1000,1),MATCH($C216,OFFSET('Actual NPC (Total System)'!$C$1,MATCH("NET SYSTEM LOAD",'Actual NPC (Total System)'!$A:$A,0),0,1000,1),0),1)*$E216</f>
        <v>498.23500321561551</v>
      </c>
      <c r="Q216" s="194">
        <f ca="1">INDEX(OFFSET('Actual NPC (Total System)'!O$1,MATCH("NET SYSTEM LOAD",'Actual NPC (Total System)'!$A:$A,0),0,1000,1),MATCH($C216,OFFSET('Actual NPC (Total System)'!$C$1,MATCH("NET SYSTEM LOAD",'Actual NPC (Total System)'!$A:$A,0),0,1000,1),0),1)*$E216</f>
        <v>287.68901222533736</v>
      </c>
      <c r="R216" s="194">
        <f ca="1">INDEX(OFFSET('Actual NPC (Total System)'!P$1,MATCH("NET SYSTEM LOAD",'Actual NPC (Total System)'!$A:$A,0),0,1000,1),MATCH($C216,OFFSET('Actual NPC (Total System)'!$C$1,MATCH("NET SYSTEM LOAD",'Actual NPC (Total System)'!$A:$A,0),0,1000,1),0),1)*$E216</f>
        <v>203.84583179869475</v>
      </c>
      <c r="S216" s="59"/>
    </row>
    <row r="217" spans="1:19" ht="12.75">
      <c r="C217" s="167" t="s">
        <v>94</v>
      </c>
      <c r="D217" s="327" t="s">
        <v>204</v>
      </c>
      <c r="E217" s="326">
        <f>VLOOKUP(D217,'Actual Factors'!$A$4:$B$9,2,FALSE)</f>
        <v>8.0167500527458579E-2</v>
      </c>
      <c r="F217" s="187">
        <f t="shared" ca="1" si="52"/>
        <v>8688.6210478664034</v>
      </c>
      <c r="G217" s="194">
        <f ca="1">INDEX(OFFSET('Actual NPC (Total System)'!E$1,MATCH("NET SYSTEM LOAD",'Actual NPC (Total System)'!$A:$A,0),0,1000,1),MATCH($C217,OFFSET('Actual NPC (Total System)'!$C$1,MATCH("NET SYSTEM LOAD",'Actual NPC (Total System)'!$A:$A,0),0,1000,1),0),1)*$E217</f>
        <v>1161.4297904240768</v>
      </c>
      <c r="H217" s="194">
        <f ca="1">INDEX(OFFSET('Actual NPC (Total System)'!F$1,MATCH("NET SYSTEM LOAD",'Actual NPC (Total System)'!$A:$A,0),0,1000,1),MATCH($C217,OFFSET('Actual NPC (Total System)'!$C$1,MATCH("NET SYSTEM LOAD",'Actual NPC (Total System)'!$A:$A,0),0,1000,1),0),1)*$E217</f>
        <v>1348.7609567791139</v>
      </c>
      <c r="I217" s="194">
        <f ca="1">INDEX(OFFSET('Actual NPC (Total System)'!G$1,MATCH("NET SYSTEM LOAD",'Actual NPC (Total System)'!$A:$A,0),0,1000,1),MATCH($C217,OFFSET('Actual NPC (Total System)'!$C$1,MATCH("NET SYSTEM LOAD",'Actual NPC (Total System)'!$A:$A,0),0,1000,1),0),1)*$E217</f>
        <v>982.26007646023743</v>
      </c>
      <c r="J217" s="194">
        <f ca="1">INDEX(OFFSET('Actual NPC (Total System)'!H$1,MATCH("NET SYSTEM LOAD",'Actual NPC (Total System)'!$A:$A,0),0,1000,1),MATCH($C217,OFFSET('Actual NPC (Total System)'!$C$1,MATCH("NET SYSTEM LOAD",'Actual NPC (Total System)'!$A:$A,0),0,1000,1),0),1)*$E217</f>
        <v>839.09214396827019</v>
      </c>
      <c r="K217" s="194">
        <f ca="1">INDEX(OFFSET('Actual NPC (Total System)'!I$1,MATCH("NET SYSTEM LOAD",'Actual NPC (Total System)'!$A:$A,0),0,1000,1),MATCH($C217,OFFSET('Actual NPC (Total System)'!$C$1,MATCH("NET SYSTEM LOAD",'Actual NPC (Total System)'!$A:$A,0),0,1000,1),0),1)*$E217</f>
        <v>603.31615788199235</v>
      </c>
      <c r="L217" s="194">
        <f ca="1">INDEX(OFFSET('Actual NPC (Total System)'!J$1,MATCH("NET SYSTEM LOAD",'Actual NPC (Total System)'!$A:$A,0),0,1000,1),MATCH($C217,OFFSET('Actual NPC (Total System)'!$C$1,MATCH("NET SYSTEM LOAD",'Actual NPC (Total System)'!$A:$A,0),0,1000,1),0),1)*$E217</f>
        <v>415.44337989339164</v>
      </c>
      <c r="M217" s="194">
        <f ca="1">INDEX(OFFSET('Actual NPC (Total System)'!K$1,MATCH("NET SYSTEM LOAD",'Actual NPC (Total System)'!$A:$A,0),0,1000,1),MATCH($C217,OFFSET('Actual NPC (Total System)'!$C$1,MATCH("NET SYSTEM LOAD",'Actual NPC (Total System)'!$A:$A,0),0,1000,1),0),1)*$E217</f>
        <v>298.8960279615734</v>
      </c>
      <c r="N217" s="194">
        <f ca="1">INDEX(OFFSET('Actual NPC (Total System)'!L$1,MATCH("NET SYSTEM LOAD",'Actual NPC (Total System)'!$A:$A,0),0,1000,1),MATCH($C217,OFFSET('Actual NPC (Total System)'!$C$1,MATCH("NET SYSTEM LOAD",'Actual NPC (Total System)'!$A:$A,0),0,1000,1),0),1)*$E217</f>
        <v>517.55881804525575</v>
      </c>
      <c r="O217" s="194">
        <f ca="1">INDEX(OFFSET('Actual NPC (Total System)'!M$1,MATCH("NET SYSTEM LOAD",'Actual NPC (Total System)'!$A:$A,0),0,1000,1),MATCH($C217,OFFSET('Actual NPC (Total System)'!$C$1,MATCH("NET SYSTEM LOAD",'Actual NPC (Total System)'!$A:$A,0),0,1000,1),0),1)*$E217</f>
        <v>573.22344270649864</v>
      </c>
      <c r="P217" s="194">
        <f ca="1">INDEX(OFFSET('Actual NPC (Total System)'!N$1,MATCH("NET SYSTEM LOAD",'Actual NPC (Total System)'!$A:$A,0),0,1000,1),MATCH($C217,OFFSET('Actual NPC (Total System)'!$C$1,MATCH("NET SYSTEM LOAD",'Actual NPC (Total System)'!$A:$A,0),0,1000,1),0),1)*$E217</f>
        <v>809.3584188601385</v>
      </c>
      <c r="Q217" s="194">
        <f ca="1">INDEX(OFFSET('Actual NPC (Total System)'!O$1,MATCH("NET SYSTEM LOAD",'Actual NPC (Total System)'!$A:$A,0),0,1000,1),MATCH($C217,OFFSET('Actual NPC (Total System)'!$C$1,MATCH("NET SYSTEM LOAD",'Actual NPC (Total System)'!$A:$A,0),0,1000,1),0),1)*$E217</f>
        <v>1139.2818348858552</v>
      </c>
      <c r="R217" s="194">
        <f ca="1">INDEX(OFFSET('Actual NPC (Total System)'!P$1,MATCH("NET SYSTEM LOAD",'Actual NPC (Total System)'!$A:$A,0),0,1000,1),MATCH($C217,OFFSET('Actual NPC (Total System)'!$C$1,MATCH("NET SYSTEM LOAD",'Actual NPC (Total System)'!$A:$A,0),0,1000,1),0),1)*$E217</f>
        <v>0</v>
      </c>
      <c r="S217" s="59"/>
    </row>
    <row r="218" spans="1:19" ht="12.75">
      <c r="A218" s="25"/>
      <c r="C218" s="167" t="s">
        <v>170</v>
      </c>
      <c r="D218" s="327" t="s">
        <v>204</v>
      </c>
      <c r="E218" s="326">
        <f>VLOOKUP(D218,'Actual Factors'!$A$4:$B$9,2,FALSE)</f>
        <v>8.0167500527458579E-2</v>
      </c>
      <c r="F218" s="187">
        <f t="shared" ca="1" si="52"/>
        <v>14327.238404555641</v>
      </c>
      <c r="G218" s="194">
        <f ca="1">INDEX(OFFSET('Actual NPC (Total System)'!E$1,MATCH("NET SYSTEM LOAD",'Actual NPC (Total System)'!$A:$A,0),0,1000,1),MATCH($C218,OFFSET('Actual NPC (Total System)'!$C$1,MATCH("NET SYSTEM LOAD",'Actual NPC (Total System)'!$A:$A,0),0,1000,1),0),1)*$E218</f>
        <v>0</v>
      </c>
      <c r="H218" s="194">
        <f ca="1">INDEX(OFFSET('Actual NPC (Total System)'!F$1,MATCH("NET SYSTEM LOAD",'Actual NPC (Total System)'!$A:$A,0),0,1000,1),MATCH($C218,OFFSET('Actual NPC (Total System)'!$C$1,MATCH("NET SYSTEM LOAD",'Actual NPC (Total System)'!$A:$A,0),0,1000,1),0),1)*$E218</f>
        <v>0</v>
      </c>
      <c r="I218" s="194">
        <f ca="1">INDEX(OFFSET('Actual NPC (Total System)'!G$1,MATCH("NET SYSTEM LOAD",'Actual NPC (Total System)'!$A:$A,0),0,1000,1),MATCH($C218,OFFSET('Actual NPC (Total System)'!$C$1,MATCH("NET SYSTEM LOAD",'Actual NPC (Total System)'!$A:$A,0),0,1000,1),0),1)*$E218</f>
        <v>535.66055949685529</v>
      </c>
      <c r="J218" s="194">
        <f ca="1">INDEX(OFFSET('Actual NPC (Total System)'!H$1,MATCH("NET SYSTEM LOAD",'Actual NPC (Total System)'!$A:$A,0),0,1000,1),MATCH($C218,OFFSET('Actual NPC (Total System)'!$C$1,MATCH("NET SYSTEM LOAD",'Actual NPC (Total System)'!$A:$A,0),0,1000,1),0),1)*$E218</f>
        <v>1731.3610745539147</v>
      </c>
      <c r="K218" s="194">
        <f ca="1">INDEX(OFFSET('Actual NPC (Total System)'!I$1,MATCH("NET SYSTEM LOAD",'Actual NPC (Total System)'!$A:$A,0),0,1000,1),MATCH($C218,OFFSET('Actual NPC (Total System)'!$C$1,MATCH("NET SYSTEM LOAD",'Actual NPC (Total System)'!$A:$A,0),0,1000,1),0),1)*$E218</f>
        <v>1949.0776991765733</v>
      </c>
      <c r="L218" s="194">
        <f ca="1">INDEX(OFFSET('Actual NPC (Total System)'!J$1,MATCH("NET SYSTEM LOAD",'Actual NPC (Total System)'!$A:$A,0),0,1000,1),MATCH($C218,OFFSET('Actual NPC (Total System)'!$C$1,MATCH("NET SYSTEM LOAD",'Actual NPC (Total System)'!$A:$A,0),0,1000,1),0),1)*$E218</f>
        <v>1929.3893111743328</v>
      </c>
      <c r="M218" s="194">
        <f ca="1">INDEX(OFFSET('Actual NPC (Total System)'!K$1,MATCH("NET SYSTEM LOAD",'Actual NPC (Total System)'!$A:$A,0),0,1000,1),MATCH($C218,OFFSET('Actual NPC (Total System)'!$C$1,MATCH("NET SYSTEM LOAD",'Actual NPC (Total System)'!$A:$A,0),0,1000,1),0),1)*$E218</f>
        <v>1615.8561406314552</v>
      </c>
      <c r="N218" s="194">
        <f ca="1">INDEX(OFFSET('Actual NPC (Total System)'!L$1,MATCH("NET SYSTEM LOAD",'Actual NPC (Total System)'!$A:$A,0),0,1000,1),MATCH($C218,OFFSET('Actual NPC (Total System)'!$C$1,MATCH("NET SYSTEM LOAD",'Actual NPC (Total System)'!$A:$A,0),0,1000,1),0),1)*$E218</f>
        <v>1882.8895153408896</v>
      </c>
      <c r="O218" s="194">
        <f ca="1">INDEX(OFFSET('Actual NPC (Total System)'!M$1,MATCH("NET SYSTEM LOAD",'Actual NPC (Total System)'!$A:$A,0),0,1000,1),MATCH($C218,OFFSET('Actual NPC (Total System)'!$C$1,MATCH("NET SYSTEM LOAD",'Actual NPC (Total System)'!$A:$A,0),0,1000,1),0),1)*$E218</f>
        <v>1761.5391681174704</v>
      </c>
      <c r="P218" s="194">
        <f ca="1">INDEX(OFFSET('Actual NPC (Total System)'!N$1,MATCH("NET SYSTEM LOAD",'Actual NPC (Total System)'!$A:$A,0),0,1000,1),MATCH($C218,OFFSET('Actual NPC (Total System)'!$C$1,MATCH("NET SYSTEM LOAD",'Actual NPC (Total System)'!$A:$A,0),0,1000,1),0),1)*$E218</f>
        <v>928.00944617329765</v>
      </c>
      <c r="Q218" s="194">
        <f ca="1">INDEX(OFFSET('Actual NPC (Total System)'!O$1,MATCH("NET SYSTEM LOAD",'Actual NPC (Total System)'!$A:$A,0),0,1000,1),MATCH($C218,OFFSET('Actual NPC (Total System)'!$C$1,MATCH("NET SYSTEM LOAD",'Actual NPC (Total System)'!$A:$A,0),0,1000,1),0),1)*$E218</f>
        <v>1176.2583729966407</v>
      </c>
      <c r="R218" s="194">
        <f ca="1">INDEX(OFFSET('Actual NPC (Total System)'!P$1,MATCH("NET SYSTEM LOAD",'Actual NPC (Total System)'!$A:$A,0),0,1000,1),MATCH($C218,OFFSET('Actual NPC (Total System)'!$C$1,MATCH("NET SYSTEM LOAD",'Actual NPC (Total System)'!$A:$A,0),0,1000,1),0),1)*$E218</f>
        <v>817.19711689421274</v>
      </c>
      <c r="S218" s="59"/>
    </row>
    <row r="219" spans="1:19" ht="12.75">
      <c r="A219" s="167"/>
      <c r="B219" s="153"/>
      <c r="C219" s="167" t="s">
        <v>171</v>
      </c>
      <c r="D219" s="327" t="s">
        <v>203</v>
      </c>
      <c r="E219" s="326">
        <f>VLOOKUP(D219,'Actual Factors'!$A$4:$B$9,2,FALSE)</f>
        <v>7.6181305813992017E-2</v>
      </c>
      <c r="F219" s="187">
        <f t="shared" ca="1" si="52"/>
        <v>2.1795946365184542</v>
      </c>
      <c r="G219" s="194">
        <f ca="1">INDEX(OFFSET('Actual NPC (Total System)'!E$1,MATCH("NET SYSTEM LOAD",'Actual NPC (Total System)'!$A:$A,0),0,1000,1),MATCH($C219,OFFSET('Actual NPC (Total System)'!$C$1,MATCH("NET SYSTEM LOAD",'Actual NPC (Total System)'!$A:$A,0),0,1000,1),0),1)*$E219</f>
        <v>2.1367474394598824</v>
      </c>
      <c r="H219" s="194">
        <f ca="1">INDEX(OFFSET('Actual NPC (Total System)'!F$1,MATCH("NET SYSTEM LOAD",'Actual NPC (Total System)'!$A:$A,0),0,1000,1),MATCH($C219,OFFSET('Actual NPC (Total System)'!$C$1,MATCH("NET SYSTEM LOAD",'Actual NPC (Total System)'!$A:$A,0),0,1000,1),0),1)*$E219</f>
        <v>2.033313034522894</v>
      </c>
      <c r="I219" s="194">
        <f ca="1">INDEX(OFFSET('Actual NPC (Total System)'!G$1,MATCH("NET SYSTEM LOAD",'Actual NPC (Total System)'!$A:$A,0),0,1000,1),MATCH($C219,OFFSET('Actual NPC (Total System)'!$C$1,MATCH("NET SYSTEM LOAD",'Actual NPC (Total System)'!$A:$A,0),0,1000,1),0),1)*$E219</f>
        <v>1.9202007792494342</v>
      </c>
      <c r="J219" s="194">
        <f ca="1">INDEX(OFFSET('Actual NPC (Total System)'!H$1,MATCH("NET SYSTEM LOAD",'Actual NPC (Total System)'!$A:$A,0),0,1000,1),MATCH($C219,OFFSET('Actual NPC (Total System)'!$C$1,MATCH("NET SYSTEM LOAD",'Actual NPC (Total System)'!$A:$A,0),0,1000,1),0),1)*$E219</f>
        <v>1.5797535176200279</v>
      </c>
      <c r="K219" s="194">
        <f ca="1">INDEX(OFFSET('Actual NPC (Total System)'!I$1,MATCH("NET SYSTEM LOAD",'Actual NPC (Total System)'!$A:$A,0),0,1000,1),MATCH($C219,OFFSET('Actual NPC (Total System)'!$C$1,MATCH("NET SYSTEM LOAD",'Actual NPC (Total System)'!$A:$A,0),0,1000,1),0),1)*$E219</f>
        <v>1.3567865306798224</v>
      </c>
      <c r="L219" s="194">
        <f ca="1">INDEX(OFFSET('Actual NPC (Total System)'!J$1,MATCH("NET SYSTEM LOAD",'Actual NPC (Total System)'!$A:$A,0),0,1000,1),MATCH($C219,OFFSET('Actual NPC (Total System)'!$C$1,MATCH("NET SYSTEM LOAD",'Actual NPC (Total System)'!$A:$A,0),0,1000,1),0),1)*$E219</f>
        <v>1.4981881086830149</v>
      </c>
      <c r="M219" s="194">
        <f ca="1">INDEX(OFFSET('Actual NPC (Total System)'!K$1,MATCH("NET SYSTEM LOAD",'Actual NPC (Total System)'!$A:$A,0),0,1000,1),MATCH($C219,OFFSET('Actual NPC (Total System)'!$C$1,MATCH("NET SYSTEM LOAD",'Actual NPC (Total System)'!$A:$A,0),0,1000,1),0),1)*$E219</f>
        <v>1.5112449814483162</v>
      </c>
      <c r="N219" s="194">
        <f ca="1">INDEX(OFFSET('Actual NPC (Total System)'!L$1,MATCH("NET SYSTEM LOAD",'Actual NPC (Total System)'!$A:$A,0),0,1000,1),MATCH($C219,OFFSET('Actual NPC (Total System)'!$C$1,MATCH("NET SYSTEM LOAD",'Actual NPC (Total System)'!$A:$A,0),0,1000,1),0),1)*$E219</f>
        <v>1.793023969691973</v>
      </c>
      <c r="O219" s="194">
        <f ca="1">INDEX(OFFSET('Actual NPC (Total System)'!M$1,MATCH("NET SYSTEM LOAD",'Actual NPC (Total System)'!$A:$A,0),0,1000,1),MATCH($C219,OFFSET('Actual NPC (Total System)'!$C$1,MATCH("NET SYSTEM LOAD",'Actual NPC (Total System)'!$A:$A,0),0,1000,1),0),1)*$E219</f>
        <v>1.754583174095546</v>
      </c>
      <c r="P219" s="194">
        <f ca="1">INDEX(OFFSET('Actual NPC (Total System)'!N$1,MATCH("NET SYSTEM LOAD",'Actual NPC (Total System)'!$A:$A,0),0,1000,1),MATCH($C219,OFFSET('Actual NPC (Total System)'!$C$1,MATCH("NET SYSTEM LOAD",'Actual NPC (Total System)'!$A:$A,0),0,1000,1),0),1)*$E219</f>
        <v>-17.577208253662597</v>
      </c>
      <c r="Q219" s="194">
        <f ca="1">INDEX(OFFSET('Actual NPC (Total System)'!O$1,MATCH("NET SYSTEM LOAD",'Actual NPC (Total System)'!$A:$A,0),0,1000,1),MATCH($C219,OFFSET('Actual NPC (Total System)'!$C$1,MATCH("NET SYSTEM LOAD",'Actual NPC (Total System)'!$A:$A,0),0,1000,1),0),1)*$E219</f>
        <v>2.0590635984003067</v>
      </c>
      <c r="R219" s="194">
        <f ca="1">INDEX(OFFSET('Actual NPC (Total System)'!P$1,MATCH("NET SYSTEM LOAD",'Actual NPC (Total System)'!$A:$A,0),0,1000,1),MATCH($C219,OFFSET('Actual NPC (Total System)'!$C$1,MATCH("NET SYSTEM LOAD",'Actual NPC (Total System)'!$A:$A,0),0,1000,1),0),1)*$E219</f>
        <v>2.1138977563298349</v>
      </c>
      <c r="S219" s="59"/>
    </row>
    <row r="220" spans="1:19" ht="12.75">
      <c r="C220" s="167" t="s">
        <v>172</v>
      </c>
      <c r="D220" s="327" t="s">
        <v>203</v>
      </c>
      <c r="E220" s="326">
        <f>VLOOKUP(D220,'Actual Factors'!$A$4:$B$9,2,FALSE)</f>
        <v>7.6181305813992017E-2</v>
      </c>
      <c r="F220" s="187">
        <f t="shared" ca="1" si="52"/>
        <v>0</v>
      </c>
      <c r="G220" s="194">
        <f ca="1">INDEX(OFFSET('Actual NPC (Total System)'!E$1,MATCH("NET SYSTEM LOAD",'Actual NPC (Total System)'!$A:$A,0),0,1000,1),MATCH($C220,OFFSET('Actual NPC (Total System)'!$C$1,MATCH("NET SYSTEM LOAD",'Actual NPC (Total System)'!$A:$A,0),0,1000,1),0),1)*$E220</f>
        <v>0</v>
      </c>
      <c r="H220" s="194">
        <f ca="1">INDEX(OFFSET('Actual NPC (Total System)'!F$1,MATCH("NET SYSTEM LOAD",'Actual NPC (Total System)'!$A:$A,0),0,1000,1),MATCH($C220,OFFSET('Actual NPC (Total System)'!$C$1,MATCH("NET SYSTEM LOAD",'Actual NPC (Total System)'!$A:$A,0),0,1000,1),0),1)*$E220</f>
        <v>0</v>
      </c>
      <c r="I220" s="194">
        <f ca="1">INDEX(OFFSET('Actual NPC (Total System)'!G$1,MATCH("NET SYSTEM LOAD",'Actual NPC (Total System)'!$A:$A,0),0,1000,1),MATCH($C220,OFFSET('Actual NPC (Total System)'!$C$1,MATCH("NET SYSTEM LOAD",'Actual NPC (Total System)'!$A:$A,0),0,1000,1),0),1)*$E220</f>
        <v>0</v>
      </c>
      <c r="J220" s="194">
        <f ca="1">INDEX(OFFSET('Actual NPC (Total System)'!H$1,MATCH("NET SYSTEM LOAD",'Actual NPC (Total System)'!$A:$A,0),0,1000,1),MATCH($C220,OFFSET('Actual NPC (Total System)'!$C$1,MATCH("NET SYSTEM LOAD",'Actual NPC (Total System)'!$A:$A,0),0,1000,1),0),1)*$E220</f>
        <v>0</v>
      </c>
      <c r="K220" s="194">
        <f ca="1">INDEX(OFFSET('Actual NPC (Total System)'!I$1,MATCH("NET SYSTEM LOAD",'Actual NPC (Total System)'!$A:$A,0),0,1000,1),MATCH($C220,OFFSET('Actual NPC (Total System)'!$C$1,MATCH("NET SYSTEM LOAD",'Actual NPC (Total System)'!$A:$A,0),0,1000,1),0),1)*$E220</f>
        <v>0</v>
      </c>
      <c r="L220" s="194">
        <f ca="1">INDEX(OFFSET('Actual NPC (Total System)'!J$1,MATCH("NET SYSTEM LOAD",'Actual NPC (Total System)'!$A:$A,0),0,1000,1),MATCH($C220,OFFSET('Actual NPC (Total System)'!$C$1,MATCH("NET SYSTEM LOAD",'Actual NPC (Total System)'!$A:$A,0),0,1000,1),0),1)*$E220</f>
        <v>0</v>
      </c>
      <c r="M220" s="194">
        <f ca="1">INDEX(OFFSET('Actual NPC (Total System)'!K$1,MATCH("NET SYSTEM LOAD",'Actual NPC (Total System)'!$A:$A,0),0,1000,1),MATCH($C220,OFFSET('Actual NPC (Total System)'!$C$1,MATCH("NET SYSTEM LOAD",'Actual NPC (Total System)'!$A:$A,0),0,1000,1),0),1)*$E220</f>
        <v>0</v>
      </c>
      <c r="N220" s="194">
        <f ca="1">INDEX(OFFSET('Actual NPC (Total System)'!L$1,MATCH("NET SYSTEM LOAD",'Actual NPC (Total System)'!$A:$A,0),0,1000,1),MATCH($C220,OFFSET('Actual NPC (Total System)'!$C$1,MATCH("NET SYSTEM LOAD",'Actual NPC (Total System)'!$A:$A,0),0,1000,1),0),1)*$E220</f>
        <v>0</v>
      </c>
      <c r="O220" s="194">
        <f ca="1">INDEX(OFFSET('Actual NPC (Total System)'!M$1,MATCH("NET SYSTEM LOAD",'Actual NPC (Total System)'!$A:$A,0),0,1000,1),MATCH($C220,OFFSET('Actual NPC (Total System)'!$C$1,MATCH("NET SYSTEM LOAD",'Actual NPC (Total System)'!$A:$A,0),0,1000,1),0),1)*$E220</f>
        <v>0</v>
      </c>
      <c r="P220" s="194">
        <f ca="1">INDEX(OFFSET('Actual NPC (Total System)'!N$1,MATCH("NET SYSTEM LOAD",'Actual NPC (Total System)'!$A:$A,0),0,1000,1),MATCH($C220,OFFSET('Actual NPC (Total System)'!$C$1,MATCH("NET SYSTEM LOAD",'Actual NPC (Total System)'!$A:$A,0),0,1000,1),0),1)*$E220</f>
        <v>0</v>
      </c>
      <c r="Q220" s="194">
        <f ca="1">INDEX(OFFSET('Actual NPC (Total System)'!O$1,MATCH("NET SYSTEM LOAD",'Actual NPC (Total System)'!$A:$A,0),0,1000,1),MATCH($C220,OFFSET('Actual NPC (Total System)'!$C$1,MATCH("NET SYSTEM LOAD",'Actual NPC (Total System)'!$A:$A,0),0,1000,1),0),1)*$E220</f>
        <v>0</v>
      </c>
      <c r="R220" s="194">
        <f ca="1">INDEX(OFFSET('Actual NPC (Total System)'!P$1,MATCH("NET SYSTEM LOAD",'Actual NPC (Total System)'!$A:$A,0),0,1000,1),MATCH($C220,OFFSET('Actual NPC (Total System)'!$C$1,MATCH("NET SYSTEM LOAD",'Actual NPC (Total System)'!$A:$A,0),0,1000,1),0),1)*$E220</f>
        <v>0</v>
      </c>
      <c r="S220" s="59"/>
    </row>
    <row r="221" spans="1:19" ht="12.75">
      <c r="C221" s="167" t="s">
        <v>11</v>
      </c>
      <c r="D221" s="327" t="s">
        <v>204</v>
      </c>
      <c r="E221" s="326">
        <f>VLOOKUP(D221,'Actual Factors'!$A$4:$B$9,2,FALSE)</f>
        <v>8.0167500527458579E-2</v>
      </c>
      <c r="F221" s="187">
        <f t="shared" ca="1" si="52"/>
        <v>24168.588852968678</v>
      </c>
      <c r="G221" s="194">
        <f ca="1">INDEX(OFFSET('Actual NPC (Total System)'!E$1,MATCH("NET SYSTEM LOAD",'Actual NPC (Total System)'!$A:$A,0),0,1000,1),MATCH($C221,OFFSET('Actual NPC (Total System)'!$C$1,MATCH("NET SYSTEM LOAD",'Actual NPC (Total System)'!$A:$A,0),0,1000,1),0),1)*$E221</f>
        <v>2660.7126850210429</v>
      </c>
      <c r="H221" s="194">
        <f ca="1">INDEX(OFFSET('Actual NPC (Total System)'!F$1,MATCH("NET SYSTEM LOAD",'Actual NPC (Total System)'!$A:$A,0),0,1000,1),MATCH($C221,OFFSET('Actual NPC (Total System)'!$C$1,MATCH("NET SYSTEM LOAD",'Actual NPC (Total System)'!$A:$A,0),0,1000,1),0),1)*$E221</f>
        <v>2048.4717999753311</v>
      </c>
      <c r="I221" s="194">
        <f ca="1">INDEX(OFFSET('Actual NPC (Total System)'!G$1,MATCH("NET SYSTEM LOAD",'Actual NPC (Total System)'!$A:$A,0),0,1000,1),MATCH($C221,OFFSET('Actual NPC (Total System)'!$C$1,MATCH("NET SYSTEM LOAD",'Actual NPC (Total System)'!$A:$A,0),0,1000,1),0),1)*$E221</f>
        <v>1705.1803730691602</v>
      </c>
      <c r="J221" s="194">
        <f ca="1">INDEX(OFFSET('Actual NPC (Total System)'!H$1,MATCH("NET SYSTEM LOAD",'Actual NPC (Total System)'!$A:$A,0),0,1000,1),MATCH($C221,OFFSET('Actual NPC (Total System)'!$C$1,MATCH("NET SYSTEM LOAD",'Actual NPC (Total System)'!$A:$A,0),0,1000,1),0),1)*$E221</f>
        <v>1699.2689819152663</v>
      </c>
      <c r="K221" s="194">
        <f ca="1">INDEX(OFFSET('Actual NPC (Total System)'!I$1,MATCH("NET SYSTEM LOAD",'Actual NPC (Total System)'!$A:$A,0),0,1000,1),MATCH($C221,OFFSET('Actual NPC (Total System)'!$C$1,MATCH("NET SYSTEM LOAD",'Actual NPC (Total System)'!$A:$A,0),0,1000,1),0),1)*$E221</f>
        <v>1640.7040574199409</v>
      </c>
      <c r="L221" s="194">
        <f ca="1">INDEX(OFFSET('Actual NPC (Total System)'!J$1,MATCH("NET SYSTEM LOAD",'Actual NPC (Total System)'!$A:$A,0),0,1000,1),MATCH($C221,OFFSET('Actual NPC (Total System)'!$C$1,MATCH("NET SYSTEM LOAD",'Actual NPC (Total System)'!$A:$A,0),0,1000,1),0),1)*$E221</f>
        <v>1218.0913781218792</v>
      </c>
      <c r="M221" s="194">
        <f ca="1">INDEX(OFFSET('Actual NPC (Total System)'!K$1,MATCH("NET SYSTEM LOAD",'Actual NPC (Total System)'!$A:$A,0),0,1000,1),MATCH($C221,OFFSET('Actual NPC (Total System)'!$C$1,MATCH("NET SYSTEM LOAD",'Actual NPC (Total System)'!$A:$A,0),0,1000,1),0),1)*$E221</f>
        <v>1176.0566715653138</v>
      </c>
      <c r="N221" s="194">
        <f ca="1">INDEX(OFFSET('Actual NPC (Total System)'!L$1,MATCH("NET SYSTEM LOAD",'Actual NPC (Total System)'!$A:$A,0),0,1000,1),MATCH($C221,OFFSET('Actual NPC (Total System)'!$C$1,MATCH("NET SYSTEM LOAD",'Actual NPC (Total System)'!$A:$A,0),0,1000,1),0),1)*$E221</f>
        <v>1378.6799489809646</v>
      </c>
      <c r="O221" s="194">
        <f ca="1">INDEX(OFFSET('Actual NPC (Total System)'!M$1,MATCH("NET SYSTEM LOAD",'Actual NPC (Total System)'!$A:$A,0),0,1000,1),MATCH($C221,OFFSET('Actual NPC (Total System)'!$C$1,MATCH("NET SYSTEM LOAD",'Actual NPC (Total System)'!$A:$A,0),0,1000,1),0),1)*$E221</f>
        <v>1427.0465252316906</v>
      </c>
      <c r="P221" s="194">
        <f ca="1">INDEX(OFFSET('Actual NPC (Total System)'!N$1,MATCH("NET SYSTEM LOAD",'Actual NPC (Total System)'!$A:$A,0),0,1000,1),MATCH($C221,OFFSET('Actual NPC (Total System)'!$C$1,MATCH("NET SYSTEM LOAD",'Actual NPC (Total System)'!$A:$A,0),0,1000,1),0),1)*$E221</f>
        <v>2255.8041163719649</v>
      </c>
      <c r="Q221" s="194">
        <f ca="1">INDEX(OFFSET('Actual NPC (Total System)'!O$1,MATCH("NET SYSTEM LOAD",'Actual NPC (Total System)'!$A:$A,0),0,1000,1),MATCH($C221,OFFSET('Actual NPC (Total System)'!$C$1,MATCH("NET SYSTEM LOAD",'Actual NPC (Total System)'!$A:$A,0),0,1000,1),0),1)*$E221</f>
        <v>2983.868841657235</v>
      </c>
      <c r="R221" s="194">
        <f ca="1">INDEX(OFFSET('Actual NPC (Total System)'!P$1,MATCH("NET SYSTEM LOAD",'Actual NPC (Total System)'!$A:$A,0),0,1000,1),MATCH($C221,OFFSET('Actual NPC (Total System)'!$C$1,MATCH("NET SYSTEM LOAD",'Actual NPC (Total System)'!$A:$A,0),0,1000,1),0),1)*$E221</f>
        <v>3974.7034736388887</v>
      </c>
      <c r="S221" s="59"/>
    </row>
    <row r="222" spans="1:19" ht="12.75">
      <c r="C222" s="167" t="s">
        <v>95</v>
      </c>
      <c r="D222" s="327" t="s">
        <v>204</v>
      </c>
      <c r="E222" s="326">
        <f>VLOOKUP(D222,'Actual Factors'!$A$4:$B$9,2,FALSE)</f>
        <v>8.0167500527458579E-2</v>
      </c>
      <c r="F222" s="187">
        <f t="shared" ca="1" si="52"/>
        <v>31452.945387206903</v>
      </c>
      <c r="G222" s="194">
        <f ca="1">INDEX(OFFSET('Actual NPC (Total System)'!E$1,MATCH("NET SYSTEM LOAD",'Actual NPC (Total System)'!$A:$A,0),0,1000,1),MATCH($C222,OFFSET('Actual NPC (Total System)'!$C$1,MATCH("NET SYSTEM LOAD",'Actual NPC (Total System)'!$A:$A,0),0,1000,1),0),1)*$E222</f>
        <v>5167.8254010414821</v>
      </c>
      <c r="H222" s="194">
        <f ca="1">INDEX(OFFSET('Actual NPC (Total System)'!F$1,MATCH("NET SYSTEM LOAD",'Actual NPC (Total System)'!$A:$A,0),0,1000,1),MATCH($C222,OFFSET('Actual NPC (Total System)'!$C$1,MATCH("NET SYSTEM LOAD",'Actual NPC (Total System)'!$A:$A,0),0,1000,1),0),1)*$E222</f>
        <v>3542.0673715823777</v>
      </c>
      <c r="I222" s="194">
        <f ca="1">INDEX(OFFSET('Actual NPC (Total System)'!G$1,MATCH("NET SYSTEM LOAD",'Actual NPC (Total System)'!$A:$A,0),0,1000,1),MATCH($C222,OFFSET('Actual NPC (Total System)'!$C$1,MATCH("NET SYSTEM LOAD",'Actual NPC (Total System)'!$A:$A,0),0,1000,1),0),1)*$E222</f>
        <v>2335.0274842457115</v>
      </c>
      <c r="J222" s="194">
        <f ca="1">INDEX(OFFSET('Actual NPC (Total System)'!H$1,MATCH("NET SYSTEM LOAD",'Actual NPC (Total System)'!$A:$A,0),0,1000,1),MATCH($C222,OFFSET('Actual NPC (Total System)'!$C$1,MATCH("NET SYSTEM LOAD",'Actual NPC (Total System)'!$A:$A,0),0,1000,1),0),1)*$E222</f>
        <v>2490.6868761673659</v>
      </c>
      <c r="K222" s="194">
        <f ca="1">INDEX(OFFSET('Actual NPC (Total System)'!I$1,MATCH("NET SYSTEM LOAD",'Actual NPC (Total System)'!$A:$A,0),0,1000,1),MATCH($C222,OFFSET('Actual NPC (Total System)'!$C$1,MATCH("NET SYSTEM LOAD",'Actual NPC (Total System)'!$A:$A,0),0,1000,1),0),1)*$E222</f>
        <v>2343.1818130329802</v>
      </c>
      <c r="L222" s="194">
        <f ca="1">INDEX(OFFSET('Actual NPC (Total System)'!J$1,MATCH("NET SYSTEM LOAD",'Actual NPC (Total System)'!$A:$A,0),0,1000,1),MATCH($C222,OFFSET('Actual NPC (Total System)'!$C$1,MATCH("NET SYSTEM LOAD",'Actual NPC (Total System)'!$A:$A,0),0,1000,1),0),1)*$E222</f>
        <v>1543.0726280750791</v>
      </c>
      <c r="M222" s="194">
        <f ca="1">INDEX(OFFSET('Actual NPC (Total System)'!K$1,MATCH("NET SYSTEM LOAD",'Actual NPC (Total System)'!$A:$A,0),0,1000,1),MATCH($C222,OFFSET('Actual NPC (Total System)'!$C$1,MATCH("NET SYSTEM LOAD",'Actual NPC (Total System)'!$A:$A,0),0,1000,1),0),1)*$E222</f>
        <v>1246.0857089710667</v>
      </c>
      <c r="N222" s="194">
        <f ca="1">INDEX(OFFSET('Actual NPC (Total System)'!L$1,MATCH("NET SYSTEM LOAD",'Actual NPC (Total System)'!$A:$A,0),0,1000,1),MATCH($C222,OFFSET('Actual NPC (Total System)'!$C$1,MATCH("NET SYSTEM LOAD",'Actual NPC (Total System)'!$A:$A,0),0,1000,1),0),1)*$E222</f>
        <v>1455.7415200354878</v>
      </c>
      <c r="O222" s="194">
        <f ca="1">INDEX(OFFSET('Actual NPC (Total System)'!M$1,MATCH("NET SYSTEM LOAD",'Actual NPC (Total System)'!$A:$A,0),0,1000,1),MATCH($C222,OFFSET('Actual NPC (Total System)'!$C$1,MATCH("NET SYSTEM LOAD",'Actual NPC (Total System)'!$A:$A,0),0,1000,1),0),1)*$E222</f>
        <v>1478.4652385624977</v>
      </c>
      <c r="P222" s="194">
        <f ca="1">INDEX(OFFSET('Actual NPC (Total System)'!N$1,MATCH("NET SYSTEM LOAD",'Actual NPC (Total System)'!$A:$A,0),0,1000,1),MATCH($C222,OFFSET('Actual NPC (Total System)'!$C$1,MATCH("NET SYSTEM LOAD",'Actual NPC (Total System)'!$A:$A,0),0,1000,1),0),1)*$E222</f>
        <v>1784.5340932987644</v>
      </c>
      <c r="Q222" s="194">
        <f ca="1">INDEX(OFFSET('Actual NPC (Total System)'!O$1,MATCH("NET SYSTEM LOAD",'Actual NPC (Total System)'!$A:$A,0),0,1000,1),MATCH($C222,OFFSET('Actual NPC (Total System)'!$C$1,MATCH("NET SYSTEM LOAD",'Actual NPC (Total System)'!$A:$A,0),0,1000,1),0),1)*$E222</f>
        <v>3087.5894736721607</v>
      </c>
      <c r="R222" s="194">
        <f ca="1">INDEX(OFFSET('Actual NPC (Total System)'!P$1,MATCH("NET SYSTEM LOAD",'Actual NPC (Total System)'!$A:$A,0),0,1000,1),MATCH($C222,OFFSET('Actual NPC (Total System)'!$C$1,MATCH("NET SYSTEM LOAD",'Actual NPC (Total System)'!$A:$A,0),0,1000,1),0),1)*$E222</f>
        <v>4978.6677785219281</v>
      </c>
      <c r="S222" s="59"/>
    </row>
    <row r="223" spans="1:19" ht="12.75">
      <c r="C223" s="167" t="s">
        <v>96</v>
      </c>
      <c r="D223" s="327" t="s">
        <v>204</v>
      </c>
      <c r="E223" s="326">
        <f>VLOOKUP(D223,'Actual Factors'!$A$4:$B$9,2,FALSE)</f>
        <v>8.0167500527458579E-2</v>
      </c>
      <c r="F223" s="187">
        <f t="shared" ca="1" si="52"/>
        <v>13532.291966387627</v>
      </c>
      <c r="G223" s="194">
        <f ca="1">INDEX(OFFSET('Actual NPC (Total System)'!E$1,MATCH("NET SYSTEM LOAD",'Actual NPC (Total System)'!$A:$A,0),0,1000,1),MATCH($C223,OFFSET('Actual NPC (Total System)'!$C$1,MATCH("NET SYSTEM LOAD",'Actual NPC (Total System)'!$A:$A,0),0,1000,1),0),1)*$E223</f>
        <v>991.24917812688091</v>
      </c>
      <c r="H223" s="194">
        <f ca="1">INDEX(OFFSET('Actual NPC (Total System)'!F$1,MATCH("NET SYSTEM LOAD",'Actual NPC (Total System)'!$A:$A,0),0,1000,1),MATCH($C223,OFFSET('Actual NPC (Total System)'!$C$1,MATCH("NET SYSTEM LOAD",'Actual NPC (Total System)'!$A:$A,0),0,1000,1),0),1)*$E223</f>
        <v>1706.7280066668427</v>
      </c>
      <c r="I223" s="194">
        <f ca="1">INDEX(OFFSET('Actual NPC (Total System)'!G$1,MATCH("NET SYSTEM LOAD",'Actual NPC (Total System)'!$A:$A,0),0,1000,1),MATCH($C223,OFFSET('Actual NPC (Total System)'!$C$1,MATCH("NET SYSTEM LOAD",'Actual NPC (Total System)'!$A:$A,0),0,1000,1),0),1)*$E223</f>
        <v>905.2561458385934</v>
      </c>
      <c r="J223" s="194">
        <f ca="1">INDEX(OFFSET('Actual NPC (Total System)'!H$1,MATCH("NET SYSTEM LOAD",'Actual NPC (Total System)'!$A:$A,0),0,1000,1),MATCH($C223,OFFSET('Actual NPC (Total System)'!$C$1,MATCH("NET SYSTEM LOAD",'Actual NPC (Total System)'!$A:$A,0),0,1000,1),0),1)*$E223</f>
        <v>988.52636913896629</v>
      </c>
      <c r="K223" s="194">
        <f ca="1">INDEX(OFFSET('Actual NPC (Total System)'!I$1,MATCH("NET SYSTEM LOAD",'Actual NPC (Total System)'!$A:$A,0),0,1000,1),MATCH($C223,OFFSET('Actual NPC (Total System)'!$C$1,MATCH("NET SYSTEM LOAD",'Actual NPC (Total System)'!$A:$A,0),0,1000,1),0),1)*$E223</f>
        <v>992.82815721726968</v>
      </c>
      <c r="L223" s="194">
        <f ca="1">INDEX(OFFSET('Actual NPC (Total System)'!J$1,MATCH("NET SYSTEM LOAD",'Actual NPC (Total System)'!$A:$A,0),0,1000,1),MATCH($C223,OFFSET('Actual NPC (Total System)'!$C$1,MATCH("NET SYSTEM LOAD",'Actual NPC (Total System)'!$A:$A,0),0,1000,1),0),1)*$E223</f>
        <v>1060.2281816107252</v>
      </c>
      <c r="M223" s="194">
        <f ca="1">INDEX(OFFSET('Actual NPC (Total System)'!K$1,MATCH("NET SYSTEM LOAD",'Actual NPC (Total System)'!$A:$A,0),0,1000,1),MATCH($C223,OFFSET('Actual NPC (Total System)'!$C$1,MATCH("NET SYSTEM LOAD",'Actual NPC (Total System)'!$A:$A,0),0,1000,1),0),1)*$E223</f>
        <v>634.99723174543669</v>
      </c>
      <c r="N223" s="194">
        <f ca="1">INDEX(OFFSET('Actual NPC (Total System)'!L$1,MATCH("NET SYSTEM LOAD",'Actual NPC (Total System)'!$A:$A,0),0,1000,1),MATCH($C223,OFFSET('Actual NPC (Total System)'!$C$1,MATCH("NET SYSTEM LOAD",'Actual NPC (Total System)'!$A:$A,0),0,1000,1),0),1)*$E223</f>
        <v>875.56306565322905</v>
      </c>
      <c r="O223" s="194">
        <f ca="1">INDEX(OFFSET('Actual NPC (Total System)'!M$1,MATCH("NET SYSTEM LOAD",'Actual NPC (Total System)'!$A:$A,0),0,1000,1),MATCH($C223,OFFSET('Actual NPC (Total System)'!$C$1,MATCH("NET SYSTEM LOAD",'Actual NPC (Total System)'!$A:$A,0),0,1000,1),0),1)*$E223</f>
        <v>823.80636614019818</v>
      </c>
      <c r="P223" s="194">
        <f ca="1">INDEX(OFFSET('Actual NPC (Total System)'!N$1,MATCH("NET SYSTEM LOAD",'Actual NPC (Total System)'!$A:$A,0),0,1000,1),MATCH($C223,OFFSET('Actual NPC (Total System)'!$C$1,MATCH("NET SYSTEM LOAD",'Actual NPC (Total System)'!$A:$A,0),0,1000,1),0),1)*$E223</f>
        <v>1237.4748375719118</v>
      </c>
      <c r="Q223" s="194">
        <f ca="1">INDEX(OFFSET('Actual NPC (Total System)'!O$1,MATCH("NET SYSTEM LOAD",'Actual NPC (Total System)'!$A:$A,0),0,1000,1),MATCH($C223,OFFSET('Actual NPC (Total System)'!$C$1,MATCH("NET SYSTEM LOAD",'Actual NPC (Total System)'!$A:$A,0),0,1000,1),0),1)*$E223</f>
        <v>1280.3666148766165</v>
      </c>
      <c r="R223" s="194">
        <f ca="1">INDEX(OFFSET('Actual NPC (Total System)'!P$1,MATCH("NET SYSTEM LOAD",'Actual NPC (Total System)'!$A:$A,0),0,1000,1),MATCH($C223,OFFSET('Actual NPC (Total System)'!$C$1,MATCH("NET SYSTEM LOAD",'Actual NPC (Total System)'!$A:$A,0),0,1000,1),0),1)*$E223</f>
        <v>2035.267811800956</v>
      </c>
      <c r="S223" s="59"/>
    </row>
    <row r="224" spans="1:19" ht="12.75">
      <c r="C224" s="91"/>
      <c r="D224" s="236"/>
      <c r="E224" s="47"/>
      <c r="F224" s="215"/>
      <c r="G224" s="215"/>
      <c r="H224" s="215"/>
      <c r="I224" s="215"/>
      <c r="J224" s="215"/>
      <c r="K224" s="215"/>
      <c r="L224" s="215"/>
      <c r="M224" s="215"/>
      <c r="N224" s="215"/>
      <c r="O224" s="215"/>
      <c r="P224" s="215"/>
      <c r="Q224" s="215"/>
      <c r="R224" s="215"/>
      <c r="S224" s="59"/>
    </row>
    <row r="225" spans="1:19" ht="12.75">
      <c r="C225" s="91" t="s">
        <v>97</v>
      </c>
      <c r="D225" s="236"/>
      <c r="E225" s="47"/>
      <c r="F225" s="187">
        <f ca="1">SUM(G225:R225)</f>
        <v>280711.91501690331</v>
      </c>
      <c r="G225" s="187">
        <f t="shared" ref="G225:R225" ca="1" si="53">SUM(G197:G223)</f>
        <v>25157.016119714219</v>
      </c>
      <c r="H225" s="187">
        <f t="shared" ca="1" si="53"/>
        <v>22033.362802963002</v>
      </c>
      <c r="I225" s="187">
        <f t="shared" ca="1" si="53"/>
        <v>22189.201001938196</v>
      </c>
      <c r="J225" s="187">
        <f t="shared" ca="1" si="53"/>
        <v>24692.477751267361</v>
      </c>
      <c r="K225" s="187">
        <f t="shared" ca="1" si="53"/>
        <v>24986.813267712008</v>
      </c>
      <c r="L225" s="187">
        <f t="shared" ca="1" si="53"/>
        <v>22683.145753190351</v>
      </c>
      <c r="M225" s="187">
        <f t="shared" ca="1" si="53"/>
        <v>19732.781894958061</v>
      </c>
      <c r="N225" s="187">
        <f t="shared" ca="1" si="53"/>
        <v>21477.174072564096</v>
      </c>
      <c r="O225" s="187">
        <f t="shared" ca="1" si="53"/>
        <v>20775.842855454383</v>
      </c>
      <c r="P225" s="187">
        <f t="shared" ca="1" si="53"/>
        <v>22363.05781011589</v>
      </c>
      <c r="Q225" s="187">
        <f t="shared" ca="1" si="53"/>
        <v>26155.162913826523</v>
      </c>
      <c r="R225" s="187">
        <f t="shared" ca="1" si="53"/>
        <v>28465.878773199249</v>
      </c>
      <c r="S225" s="59"/>
    </row>
    <row r="226" spans="1:19" ht="12.75">
      <c r="C226" s="91"/>
      <c r="D226" s="236"/>
      <c r="E226" s="47"/>
      <c r="F226" s="187"/>
      <c r="G226" s="194"/>
      <c r="H226" s="194"/>
      <c r="I226" s="194"/>
      <c r="J226" s="194"/>
      <c r="K226" s="194"/>
      <c r="L226" s="194"/>
      <c r="M226" s="194"/>
      <c r="N226" s="194"/>
      <c r="O226" s="194"/>
      <c r="P226" s="194"/>
      <c r="Q226" s="194"/>
      <c r="R226" s="194"/>
      <c r="S226" s="59"/>
    </row>
    <row r="227" spans="1:19" ht="12.75">
      <c r="A227" s="39"/>
      <c r="B227" s="121" t="s">
        <v>12</v>
      </c>
      <c r="C227" s="91"/>
      <c r="D227" s="236"/>
      <c r="E227" s="47"/>
      <c r="F227" s="187"/>
      <c r="G227" s="194"/>
      <c r="H227" s="194"/>
      <c r="I227" s="194"/>
      <c r="J227" s="194"/>
      <c r="K227" s="194"/>
      <c r="L227" s="194"/>
      <c r="M227" s="194"/>
      <c r="N227" s="194"/>
      <c r="O227" s="194"/>
      <c r="P227" s="194"/>
      <c r="Q227" s="194"/>
      <c r="R227" s="194"/>
      <c r="S227" s="59"/>
    </row>
    <row r="228" spans="1:19" ht="12.75">
      <c r="A228" s="39"/>
      <c r="B228" s="39"/>
      <c r="C228" s="91" t="s">
        <v>13</v>
      </c>
      <c r="D228" s="327" t="s">
        <v>178</v>
      </c>
      <c r="E228" s="326">
        <f>VLOOKUP(D228,'Actual Factors'!$A$4:$B$9,2,FALSE)</f>
        <v>0</v>
      </c>
      <c r="F228" s="187">
        <f t="shared" ref="F228:F230" ca="1" si="54">SUM(G228:R228)</f>
        <v>0</v>
      </c>
      <c r="G228" s="194">
        <f ca="1">INDEX(OFFSET('Actual NPC (Total System)'!E$1,MATCH("NET SYSTEM LOAD",'Actual NPC (Total System)'!$A:$A,0),0,1000,1),MATCH($C228,OFFSET('Actual NPC (Total System)'!$C$1,MATCH("NET SYSTEM LOAD",'Actual NPC (Total System)'!$A:$A,0),0,1000,1),0),1)*$E228</f>
        <v>0</v>
      </c>
      <c r="H228" s="194">
        <f ca="1">INDEX(OFFSET('Actual NPC (Total System)'!F$1,MATCH("NET SYSTEM LOAD",'Actual NPC (Total System)'!$A:$A,0),0,1000,1),MATCH($C228,OFFSET('Actual NPC (Total System)'!$C$1,MATCH("NET SYSTEM LOAD",'Actual NPC (Total System)'!$A:$A,0),0,1000,1),0),1)*$E228</f>
        <v>0</v>
      </c>
      <c r="I228" s="194">
        <f ca="1">INDEX(OFFSET('Actual NPC (Total System)'!G$1,MATCH("NET SYSTEM LOAD",'Actual NPC (Total System)'!$A:$A,0),0,1000,1),MATCH($C228,OFFSET('Actual NPC (Total System)'!$C$1,MATCH("NET SYSTEM LOAD",'Actual NPC (Total System)'!$A:$A,0),0,1000,1),0),1)*$E228</f>
        <v>0</v>
      </c>
      <c r="J228" s="194">
        <f ca="1">INDEX(OFFSET('Actual NPC (Total System)'!H$1,MATCH("NET SYSTEM LOAD",'Actual NPC (Total System)'!$A:$A,0),0,1000,1),MATCH($C228,OFFSET('Actual NPC (Total System)'!$C$1,MATCH("NET SYSTEM LOAD",'Actual NPC (Total System)'!$A:$A,0),0,1000,1),0),1)*$E228</f>
        <v>0</v>
      </c>
      <c r="K228" s="194">
        <f ca="1">INDEX(OFFSET('Actual NPC (Total System)'!I$1,MATCH("NET SYSTEM LOAD",'Actual NPC (Total System)'!$A:$A,0),0,1000,1),MATCH($C228,OFFSET('Actual NPC (Total System)'!$C$1,MATCH("NET SYSTEM LOAD",'Actual NPC (Total System)'!$A:$A,0),0,1000,1),0),1)*$E228</f>
        <v>0</v>
      </c>
      <c r="L228" s="194">
        <f ca="1">INDEX(OFFSET('Actual NPC (Total System)'!J$1,MATCH("NET SYSTEM LOAD",'Actual NPC (Total System)'!$A:$A,0),0,1000,1),MATCH($C228,OFFSET('Actual NPC (Total System)'!$C$1,MATCH("NET SYSTEM LOAD",'Actual NPC (Total System)'!$A:$A,0),0,1000,1),0),1)*$E228</f>
        <v>0</v>
      </c>
      <c r="M228" s="194">
        <f ca="1">INDEX(OFFSET('Actual NPC (Total System)'!K$1,MATCH("NET SYSTEM LOAD",'Actual NPC (Total System)'!$A:$A,0),0,1000,1),MATCH($C228,OFFSET('Actual NPC (Total System)'!$C$1,MATCH("NET SYSTEM LOAD",'Actual NPC (Total System)'!$A:$A,0),0,1000,1),0),1)*$E228</f>
        <v>0</v>
      </c>
      <c r="N228" s="194">
        <f ca="1">INDEX(OFFSET('Actual NPC (Total System)'!L$1,MATCH("NET SYSTEM LOAD",'Actual NPC (Total System)'!$A:$A,0),0,1000,1),MATCH($C228,OFFSET('Actual NPC (Total System)'!$C$1,MATCH("NET SYSTEM LOAD",'Actual NPC (Total System)'!$A:$A,0),0,1000,1),0),1)*$E228</f>
        <v>0</v>
      </c>
      <c r="O228" s="194">
        <f ca="1">INDEX(OFFSET('Actual NPC (Total System)'!M$1,MATCH("NET SYSTEM LOAD",'Actual NPC (Total System)'!$A:$A,0),0,1000,1),MATCH($C228,OFFSET('Actual NPC (Total System)'!$C$1,MATCH("NET SYSTEM LOAD",'Actual NPC (Total System)'!$A:$A,0),0,1000,1),0),1)*$E228</f>
        <v>0</v>
      </c>
      <c r="P228" s="194">
        <f ca="1">INDEX(OFFSET('Actual NPC (Total System)'!N$1,MATCH("NET SYSTEM LOAD",'Actual NPC (Total System)'!$A:$A,0),0,1000,1),MATCH($C228,OFFSET('Actual NPC (Total System)'!$C$1,MATCH("NET SYSTEM LOAD",'Actual NPC (Total System)'!$A:$A,0),0,1000,1),0),1)*$E228</f>
        <v>0</v>
      </c>
      <c r="Q228" s="194">
        <f ca="1">INDEX(OFFSET('Actual NPC (Total System)'!O$1,MATCH("NET SYSTEM LOAD",'Actual NPC (Total System)'!$A:$A,0),0,1000,1),MATCH($C228,OFFSET('Actual NPC (Total System)'!$C$1,MATCH("NET SYSTEM LOAD",'Actual NPC (Total System)'!$A:$A,0),0,1000,1),0),1)*$E228</f>
        <v>0</v>
      </c>
      <c r="R228" s="194">
        <f ca="1">INDEX(OFFSET('Actual NPC (Total System)'!P$1,MATCH("NET SYSTEM LOAD",'Actual NPC (Total System)'!$A:$A,0),0,1000,1),MATCH($C228,OFFSET('Actual NPC (Total System)'!$C$1,MATCH("NET SYSTEM LOAD",'Actual NPC (Total System)'!$A:$A,0),0,1000,1),0),1)*$E228</f>
        <v>0</v>
      </c>
      <c r="S228" s="59"/>
    </row>
    <row r="229" spans="1:19" ht="12.75">
      <c r="A229" s="39"/>
      <c r="B229" s="39"/>
      <c r="C229" s="167" t="s">
        <v>14</v>
      </c>
      <c r="D229" s="327" t="s">
        <v>178</v>
      </c>
      <c r="E229" s="326">
        <f>VLOOKUP(D229,'Actual Factors'!$A$4:$B$9,2,FALSE)</f>
        <v>0</v>
      </c>
      <c r="F229" s="187">
        <f t="shared" ca="1" si="54"/>
        <v>0</v>
      </c>
      <c r="G229" s="194">
        <f ca="1">INDEX(OFFSET('Actual NPC (Total System)'!E$1,MATCH("NET SYSTEM LOAD",'Actual NPC (Total System)'!$A:$A,0),0,1000,1),MATCH($C229,OFFSET('Actual NPC (Total System)'!$C$1,MATCH("NET SYSTEM LOAD",'Actual NPC (Total System)'!$A:$A,0),0,1000,1),0),1)*$E229</f>
        <v>0</v>
      </c>
      <c r="H229" s="194">
        <f ca="1">INDEX(OFFSET('Actual NPC (Total System)'!F$1,MATCH("NET SYSTEM LOAD",'Actual NPC (Total System)'!$A:$A,0),0,1000,1),MATCH($C229,OFFSET('Actual NPC (Total System)'!$C$1,MATCH("NET SYSTEM LOAD",'Actual NPC (Total System)'!$A:$A,0),0,1000,1),0),1)*$E229</f>
        <v>0</v>
      </c>
      <c r="I229" s="194">
        <f ca="1">INDEX(OFFSET('Actual NPC (Total System)'!G$1,MATCH("NET SYSTEM LOAD",'Actual NPC (Total System)'!$A:$A,0),0,1000,1),MATCH($C229,OFFSET('Actual NPC (Total System)'!$C$1,MATCH("NET SYSTEM LOAD",'Actual NPC (Total System)'!$A:$A,0),0,1000,1),0),1)*$E229</f>
        <v>0</v>
      </c>
      <c r="J229" s="194">
        <f ca="1">INDEX(OFFSET('Actual NPC (Total System)'!H$1,MATCH("NET SYSTEM LOAD",'Actual NPC (Total System)'!$A:$A,0),0,1000,1),MATCH($C229,OFFSET('Actual NPC (Total System)'!$C$1,MATCH("NET SYSTEM LOAD",'Actual NPC (Total System)'!$A:$A,0),0,1000,1),0),1)*$E229</f>
        <v>0</v>
      </c>
      <c r="K229" s="194">
        <f ca="1">INDEX(OFFSET('Actual NPC (Total System)'!I$1,MATCH("NET SYSTEM LOAD",'Actual NPC (Total System)'!$A:$A,0),0,1000,1),MATCH($C229,OFFSET('Actual NPC (Total System)'!$C$1,MATCH("NET SYSTEM LOAD",'Actual NPC (Total System)'!$A:$A,0),0,1000,1),0),1)*$E229</f>
        <v>0</v>
      </c>
      <c r="L229" s="194">
        <f ca="1">INDEX(OFFSET('Actual NPC (Total System)'!J$1,MATCH("NET SYSTEM LOAD",'Actual NPC (Total System)'!$A:$A,0),0,1000,1),MATCH($C229,OFFSET('Actual NPC (Total System)'!$C$1,MATCH("NET SYSTEM LOAD",'Actual NPC (Total System)'!$A:$A,0),0,1000,1),0),1)*$E229</f>
        <v>0</v>
      </c>
      <c r="M229" s="194">
        <f ca="1">INDEX(OFFSET('Actual NPC (Total System)'!K$1,MATCH("NET SYSTEM LOAD",'Actual NPC (Total System)'!$A:$A,0),0,1000,1),MATCH($C229,OFFSET('Actual NPC (Total System)'!$C$1,MATCH("NET SYSTEM LOAD",'Actual NPC (Total System)'!$A:$A,0),0,1000,1),0),1)*$E229</f>
        <v>0</v>
      </c>
      <c r="N229" s="194">
        <f ca="1">INDEX(OFFSET('Actual NPC (Total System)'!L$1,MATCH("NET SYSTEM LOAD",'Actual NPC (Total System)'!$A:$A,0),0,1000,1),MATCH($C229,OFFSET('Actual NPC (Total System)'!$C$1,MATCH("NET SYSTEM LOAD",'Actual NPC (Total System)'!$A:$A,0),0,1000,1),0),1)*$E229</f>
        <v>0</v>
      </c>
      <c r="O229" s="194">
        <f ca="1">INDEX(OFFSET('Actual NPC (Total System)'!M$1,MATCH("NET SYSTEM LOAD",'Actual NPC (Total System)'!$A:$A,0),0,1000,1),MATCH($C229,OFFSET('Actual NPC (Total System)'!$C$1,MATCH("NET SYSTEM LOAD",'Actual NPC (Total System)'!$A:$A,0),0,1000,1),0),1)*$E229</f>
        <v>0</v>
      </c>
      <c r="P229" s="194">
        <f ca="1">INDEX(OFFSET('Actual NPC (Total System)'!N$1,MATCH("NET SYSTEM LOAD",'Actual NPC (Total System)'!$A:$A,0),0,1000,1),MATCH($C229,OFFSET('Actual NPC (Total System)'!$C$1,MATCH("NET SYSTEM LOAD",'Actual NPC (Total System)'!$A:$A,0),0,1000,1),0),1)*$E229</f>
        <v>0</v>
      </c>
      <c r="Q229" s="194">
        <f ca="1">INDEX(OFFSET('Actual NPC (Total System)'!O$1,MATCH("NET SYSTEM LOAD",'Actual NPC (Total System)'!$A:$A,0),0,1000,1),MATCH($C229,OFFSET('Actual NPC (Total System)'!$C$1,MATCH("NET SYSTEM LOAD",'Actual NPC (Total System)'!$A:$A,0),0,1000,1),0),1)*$E229</f>
        <v>0</v>
      </c>
      <c r="R229" s="194">
        <f ca="1">INDEX(OFFSET('Actual NPC (Total System)'!P$1,MATCH("NET SYSTEM LOAD",'Actual NPC (Total System)'!$A:$A,0),0,1000,1),MATCH($C229,OFFSET('Actual NPC (Total System)'!$C$1,MATCH("NET SYSTEM LOAD",'Actual NPC (Total System)'!$A:$A,0),0,1000,1),0),1)*$E229</f>
        <v>0</v>
      </c>
      <c r="S229" s="59"/>
    </row>
    <row r="230" spans="1:19" ht="12.75">
      <c r="A230" s="39"/>
      <c r="B230" s="39"/>
      <c r="C230" s="167" t="s">
        <v>15</v>
      </c>
      <c r="D230" s="327" t="s">
        <v>178</v>
      </c>
      <c r="E230" s="326">
        <f>VLOOKUP(D230,'Actual Factors'!$A$4:$B$9,2,FALSE)</f>
        <v>0</v>
      </c>
      <c r="F230" s="187">
        <f t="shared" ca="1" si="54"/>
        <v>0</v>
      </c>
      <c r="G230" s="194">
        <f ca="1">INDEX(OFFSET('Actual NPC (Total System)'!E$1,MATCH("NET SYSTEM LOAD",'Actual NPC (Total System)'!$A:$A,0),0,1000,1),MATCH($C230,OFFSET('Actual NPC (Total System)'!$C$1,MATCH("NET SYSTEM LOAD",'Actual NPC (Total System)'!$A:$A,0),0,1000,1),0),1)*$E230</f>
        <v>0</v>
      </c>
      <c r="H230" s="194">
        <f ca="1">INDEX(OFFSET('Actual NPC (Total System)'!F$1,MATCH("NET SYSTEM LOAD",'Actual NPC (Total System)'!$A:$A,0),0,1000,1),MATCH($C230,OFFSET('Actual NPC (Total System)'!$C$1,MATCH("NET SYSTEM LOAD",'Actual NPC (Total System)'!$A:$A,0),0,1000,1),0),1)*$E230</f>
        <v>0</v>
      </c>
      <c r="I230" s="194">
        <f ca="1">INDEX(OFFSET('Actual NPC (Total System)'!G$1,MATCH("NET SYSTEM LOAD",'Actual NPC (Total System)'!$A:$A,0),0,1000,1),MATCH($C230,OFFSET('Actual NPC (Total System)'!$C$1,MATCH("NET SYSTEM LOAD",'Actual NPC (Total System)'!$A:$A,0),0,1000,1),0),1)*$E230</f>
        <v>0</v>
      </c>
      <c r="J230" s="194">
        <f ca="1">INDEX(OFFSET('Actual NPC (Total System)'!H$1,MATCH("NET SYSTEM LOAD",'Actual NPC (Total System)'!$A:$A,0),0,1000,1),MATCH($C230,OFFSET('Actual NPC (Total System)'!$C$1,MATCH("NET SYSTEM LOAD",'Actual NPC (Total System)'!$A:$A,0),0,1000,1),0),1)*$E230</f>
        <v>0</v>
      </c>
      <c r="K230" s="194">
        <f ca="1">INDEX(OFFSET('Actual NPC (Total System)'!I$1,MATCH("NET SYSTEM LOAD",'Actual NPC (Total System)'!$A:$A,0),0,1000,1),MATCH($C230,OFFSET('Actual NPC (Total System)'!$C$1,MATCH("NET SYSTEM LOAD",'Actual NPC (Total System)'!$A:$A,0),0,1000,1),0),1)*$E230</f>
        <v>0</v>
      </c>
      <c r="L230" s="194">
        <f ca="1">INDEX(OFFSET('Actual NPC (Total System)'!J$1,MATCH("NET SYSTEM LOAD",'Actual NPC (Total System)'!$A:$A,0),0,1000,1),MATCH($C230,OFFSET('Actual NPC (Total System)'!$C$1,MATCH("NET SYSTEM LOAD",'Actual NPC (Total System)'!$A:$A,0),0,1000,1),0),1)*$E230</f>
        <v>0</v>
      </c>
      <c r="M230" s="194">
        <f ca="1">INDEX(OFFSET('Actual NPC (Total System)'!K$1,MATCH("NET SYSTEM LOAD",'Actual NPC (Total System)'!$A:$A,0),0,1000,1),MATCH($C230,OFFSET('Actual NPC (Total System)'!$C$1,MATCH("NET SYSTEM LOAD",'Actual NPC (Total System)'!$A:$A,0),0,1000,1),0),1)*$E230</f>
        <v>0</v>
      </c>
      <c r="N230" s="194">
        <f ca="1">INDEX(OFFSET('Actual NPC (Total System)'!L$1,MATCH("NET SYSTEM LOAD",'Actual NPC (Total System)'!$A:$A,0),0,1000,1),MATCH($C230,OFFSET('Actual NPC (Total System)'!$C$1,MATCH("NET SYSTEM LOAD",'Actual NPC (Total System)'!$A:$A,0),0,1000,1),0),1)*$E230</f>
        <v>0</v>
      </c>
      <c r="O230" s="194">
        <f ca="1">INDEX(OFFSET('Actual NPC (Total System)'!M$1,MATCH("NET SYSTEM LOAD",'Actual NPC (Total System)'!$A:$A,0),0,1000,1),MATCH($C230,OFFSET('Actual NPC (Total System)'!$C$1,MATCH("NET SYSTEM LOAD",'Actual NPC (Total System)'!$A:$A,0),0,1000,1),0),1)*$E230</f>
        <v>0</v>
      </c>
      <c r="P230" s="194">
        <f ca="1">INDEX(OFFSET('Actual NPC (Total System)'!N$1,MATCH("NET SYSTEM LOAD",'Actual NPC (Total System)'!$A:$A,0),0,1000,1),MATCH($C230,OFFSET('Actual NPC (Total System)'!$C$1,MATCH("NET SYSTEM LOAD",'Actual NPC (Total System)'!$A:$A,0),0,1000,1),0),1)*$E230</f>
        <v>0</v>
      </c>
      <c r="Q230" s="194">
        <f ca="1">INDEX(OFFSET('Actual NPC (Total System)'!O$1,MATCH("NET SYSTEM LOAD",'Actual NPC (Total System)'!$A:$A,0),0,1000,1),MATCH($C230,OFFSET('Actual NPC (Total System)'!$C$1,MATCH("NET SYSTEM LOAD",'Actual NPC (Total System)'!$A:$A,0),0,1000,1),0),1)*$E230</f>
        <v>0</v>
      </c>
      <c r="R230" s="194">
        <f ca="1">INDEX(OFFSET('Actual NPC (Total System)'!P$1,MATCH("NET SYSTEM LOAD",'Actual NPC (Total System)'!$A:$A,0),0,1000,1),MATCH($C230,OFFSET('Actual NPC (Total System)'!$C$1,MATCH("NET SYSTEM LOAD",'Actual NPC (Total System)'!$A:$A,0),0,1000,1),0),1)*$E230</f>
        <v>0</v>
      </c>
      <c r="S230" s="59"/>
    </row>
    <row r="231" spans="1:19" ht="12.75">
      <c r="A231" s="39"/>
      <c r="B231" s="39"/>
      <c r="C231" s="167" t="s">
        <v>16</v>
      </c>
      <c r="D231" s="327" t="s">
        <v>178</v>
      </c>
      <c r="E231" s="326">
        <f>VLOOKUP(D231,'Actual Factors'!$A$4:$B$9,2,FALSE)</f>
        <v>0</v>
      </c>
      <c r="F231" s="187">
        <f t="shared" ref="F231:F268" ca="1" si="55">SUM(G231:R231)</f>
        <v>0</v>
      </c>
      <c r="G231" s="194">
        <f ca="1">INDEX(OFFSET('Actual NPC (Total System)'!E$1,MATCH("NET SYSTEM LOAD",'Actual NPC (Total System)'!$A:$A,0),0,1000,1),MATCH($C231,OFFSET('Actual NPC (Total System)'!$C$1,MATCH("NET SYSTEM LOAD",'Actual NPC (Total System)'!$A:$A,0),0,1000,1),0),1)*$E231</f>
        <v>0</v>
      </c>
      <c r="H231" s="194">
        <f ca="1">INDEX(OFFSET('Actual NPC (Total System)'!F$1,MATCH("NET SYSTEM LOAD",'Actual NPC (Total System)'!$A:$A,0),0,1000,1),MATCH($C231,OFFSET('Actual NPC (Total System)'!$C$1,MATCH("NET SYSTEM LOAD",'Actual NPC (Total System)'!$A:$A,0),0,1000,1),0),1)*$E231</f>
        <v>0</v>
      </c>
      <c r="I231" s="194">
        <f ca="1">INDEX(OFFSET('Actual NPC (Total System)'!G$1,MATCH("NET SYSTEM LOAD",'Actual NPC (Total System)'!$A:$A,0),0,1000,1),MATCH($C231,OFFSET('Actual NPC (Total System)'!$C$1,MATCH("NET SYSTEM LOAD",'Actual NPC (Total System)'!$A:$A,0),0,1000,1),0),1)*$E231</f>
        <v>0</v>
      </c>
      <c r="J231" s="194">
        <f ca="1">INDEX(OFFSET('Actual NPC (Total System)'!H$1,MATCH("NET SYSTEM LOAD",'Actual NPC (Total System)'!$A:$A,0),0,1000,1),MATCH($C231,OFFSET('Actual NPC (Total System)'!$C$1,MATCH("NET SYSTEM LOAD",'Actual NPC (Total System)'!$A:$A,0),0,1000,1),0),1)*$E231</f>
        <v>0</v>
      </c>
      <c r="K231" s="194">
        <f ca="1">INDEX(OFFSET('Actual NPC (Total System)'!I$1,MATCH("NET SYSTEM LOAD",'Actual NPC (Total System)'!$A:$A,0),0,1000,1),MATCH($C231,OFFSET('Actual NPC (Total System)'!$C$1,MATCH("NET SYSTEM LOAD",'Actual NPC (Total System)'!$A:$A,0),0,1000,1),0),1)*$E231</f>
        <v>0</v>
      </c>
      <c r="L231" s="194">
        <f ca="1">INDEX(OFFSET('Actual NPC (Total System)'!J$1,MATCH("NET SYSTEM LOAD",'Actual NPC (Total System)'!$A:$A,0),0,1000,1),MATCH($C231,OFFSET('Actual NPC (Total System)'!$C$1,MATCH("NET SYSTEM LOAD",'Actual NPC (Total System)'!$A:$A,0),0,1000,1),0),1)*$E231</f>
        <v>0</v>
      </c>
      <c r="M231" s="194">
        <f ca="1">INDEX(OFFSET('Actual NPC (Total System)'!K$1,MATCH("NET SYSTEM LOAD",'Actual NPC (Total System)'!$A:$A,0),0,1000,1),MATCH($C231,OFFSET('Actual NPC (Total System)'!$C$1,MATCH("NET SYSTEM LOAD",'Actual NPC (Total System)'!$A:$A,0),0,1000,1),0),1)*$E231</f>
        <v>0</v>
      </c>
      <c r="N231" s="194">
        <f ca="1">INDEX(OFFSET('Actual NPC (Total System)'!L$1,MATCH("NET SYSTEM LOAD",'Actual NPC (Total System)'!$A:$A,0),0,1000,1),MATCH($C231,OFFSET('Actual NPC (Total System)'!$C$1,MATCH("NET SYSTEM LOAD",'Actual NPC (Total System)'!$A:$A,0),0,1000,1),0),1)*$E231</f>
        <v>0</v>
      </c>
      <c r="O231" s="194">
        <f ca="1">INDEX(OFFSET('Actual NPC (Total System)'!M$1,MATCH("NET SYSTEM LOAD",'Actual NPC (Total System)'!$A:$A,0),0,1000,1),MATCH($C231,OFFSET('Actual NPC (Total System)'!$C$1,MATCH("NET SYSTEM LOAD",'Actual NPC (Total System)'!$A:$A,0),0,1000,1),0),1)*$E231</f>
        <v>0</v>
      </c>
      <c r="P231" s="194">
        <f ca="1">INDEX(OFFSET('Actual NPC (Total System)'!N$1,MATCH("NET SYSTEM LOAD",'Actual NPC (Total System)'!$A:$A,0),0,1000,1),MATCH($C231,OFFSET('Actual NPC (Total System)'!$C$1,MATCH("NET SYSTEM LOAD",'Actual NPC (Total System)'!$A:$A,0),0,1000,1),0),1)*$E231</f>
        <v>0</v>
      </c>
      <c r="Q231" s="194">
        <f ca="1">INDEX(OFFSET('Actual NPC (Total System)'!O$1,MATCH("NET SYSTEM LOAD",'Actual NPC (Total System)'!$A:$A,0),0,1000,1),MATCH($C231,OFFSET('Actual NPC (Total System)'!$C$1,MATCH("NET SYSTEM LOAD",'Actual NPC (Total System)'!$A:$A,0),0,1000,1),0),1)*$E231</f>
        <v>0</v>
      </c>
      <c r="R231" s="194">
        <f ca="1">INDEX(OFFSET('Actual NPC (Total System)'!P$1,MATCH("NET SYSTEM LOAD",'Actual NPC (Total System)'!$A:$A,0),0,1000,1),MATCH($C231,OFFSET('Actual NPC (Total System)'!$C$1,MATCH("NET SYSTEM LOAD",'Actual NPC (Total System)'!$A:$A,0),0,1000,1),0),1)*$E231</f>
        <v>0</v>
      </c>
      <c r="S231" s="59"/>
    </row>
    <row r="232" spans="1:19" ht="12.75">
      <c r="A232" s="39"/>
      <c r="B232" s="39"/>
      <c r="C232" s="167" t="s">
        <v>17</v>
      </c>
      <c r="D232" s="327" t="s">
        <v>209</v>
      </c>
      <c r="E232" s="325">
        <f>VLOOKUP(D232,'Actual Factors'!$A$4:$B$9,2,FALSE)</f>
        <v>1</v>
      </c>
      <c r="F232" s="187">
        <f t="shared" ca="1" si="55"/>
        <v>6131.4361000000008</v>
      </c>
      <c r="G232" s="194">
        <f ca="1">INDEX(OFFSET('Actual NPC (Total System)'!E$1,MATCH("NET SYSTEM LOAD",'Actual NPC (Total System)'!$A:$A,0),0,1000,1),MATCH($C232,OFFSET('Actual NPC (Total System)'!$C$1,MATCH("NET SYSTEM LOAD",'Actual NPC (Total System)'!$A:$A,0),0,1000,1),0),1)*$E232</f>
        <v>0</v>
      </c>
      <c r="H232" s="194">
        <f ca="1">INDEX(OFFSET('Actual NPC (Total System)'!F$1,MATCH("NET SYSTEM LOAD",'Actual NPC (Total System)'!$A:$A,0),0,1000,1),MATCH($C232,OFFSET('Actual NPC (Total System)'!$C$1,MATCH("NET SYSTEM LOAD",'Actual NPC (Total System)'!$A:$A,0),0,1000,1),0),1)*$E232</f>
        <v>0</v>
      </c>
      <c r="I232" s="194">
        <f ca="1">INDEX(OFFSET('Actual NPC (Total System)'!G$1,MATCH("NET SYSTEM LOAD",'Actual NPC (Total System)'!$A:$A,0),0,1000,1),MATCH($C232,OFFSET('Actual NPC (Total System)'!$C$1,MATCH("NET SYSTEM LOAD",'Actual NPC (Total System)'!$A:$A,0),0,1000,1),0),1)*$E232</f>
        <v>0</v>
      </c>
      <c r="J232" s="194">
        <f ca="1">INDEX(OFFSET('Actual NPC (Total System)'!H$1,MATCH("NET SYSTEM LOAD",'Actual NPC (Total System)'!$A:$A,0),0,1000,1),MATCH($C232,OFFSET('Actual NPC (Total System)'!$C$1,MATCH("NET SYSTEM LOAD",'Actual NPC (Total System)'!$A:$A,0),0,1000,1),0),1)*$E232</f>
        <v>488.93799999999999</v>
      </c>
      <c r="K232" s="194">
        <f ca="1">INDEX(OFFSET('Actual NPC (Total System)'!I$1,MATCH("NET SYSTEM LOAD",'Actual NPC (Total System)'!$A:$A,0),0,1000,1),MATCH($C232,OFFSET('Actual NPC (Total System)'!$C$1,MATCH("NET SYSTEM LOAD",'Actual NPC (Total System)'!$A:$A,0),0,1000,1),0),1)*$E232</f>
        <v>1075.8941</v>
      </c>
      <c r="L232" s="194">
        <f ca="1">INDEX(OFFSET('Actual NPC (Total System)'!J$1,MATCH("NET SYSTEM LOAD",'Actual NPC (Total System)'!$A:$A,0),0,1000,1),MATCH($C232,OFFSET('Actual NPC (Total System)'!$C$1,MATCH("NET SYSTEM LOAD",'Actual NPC (Total System)'!$A:$A,0),0,1000,1),0),1)*$E232</f>
        <v>1185.4340000000002</v>
      </c>
      <c r="M232" s="194">
        <f ca="1">INDEX(OFFSET('Actual NPC (Total System)'!K$1,MATCH("NET SYSTEM LOAD",'Actual NPC (Total System)'!$A:$A,0),0,1000,1),MATCH($C232,OFFSET('Actual NPC (Total System)'!$C$1,MATCH("NET SYSTEM LOAD",'Actual NPC (Total System)'!$A:$A,0),0,1000,1),0),1)*$E232</f>
        <v>1670.9560000000001</v>
      </c>
      <c r="N232" s="194">
        <f ca="1">INDEX(OFFSET('Actual NPC (Total System)'!L$1,MATCH("NET SYSTEM LOAD",'Actual NPC (Total System)'!$A:$A,0),0,1000,1),MATCH($C232,OFFSET('Actual NPC (Total System)'!$C$1,MATCH("NET SYSTEM LOAD",'Actual NPC (Total System)'!$A:$A,0),0,1000,1),0),1)*$E232</f>
        <v>1432.0039999999999</v>
      </c>
      <c r="O232" s="194">
        <f ca="1">INDEX(OFFSET('Actual NPC (Total System)'!M$1,MATCH("NET SYSTEM LOAD",'Actual NPC (Total System)'!$A:$A,0),0,1000,1),MATCH($C232,OFFSET('Actual NPC (Total System)'!$C$1,MATCH("NET SYSTEM LOAD",'Actual NPC (Total System)'!$A:$A,0),0,1000,1),0),1)*$E232</f>
        <v>278.21000000000004</v>
      </c>
      <c r="P232" s="194">
        <f ca="1">INDEX(OFFSET('Actual NPC (Total System)'!N$1,MATCH("NET SYSTEM LOAD",'Actual NPC (Total System)'!$A:$A,0),0,1000,1),MATCH($C232,OFFSET('Actual NPC (Total System)'!$C$1,MATCH("NET SYSTEM LOAD",'Actual NPC (Total System)'!$A:$A,0),0,1000,1),0),1)*$E232</f>
        <v>0</v>
      </c>
      <c r="Q232" s="194">
        <f ca="1">INDEX(OFFSET('Actual NPC (Total System)'!O$1,MATCH("NET SYSTEM LOAD",'Actual NPC (Total System)'!$A:$A,0),0,1000,1),MATCH($C232,OFFSET('Actual NPC (Total System)'!$C$1,MATCH("NET SYSTEM LOAD",'Actual NPC (Total System)'!$A:$A,0),0,1000,1),0),1)*$E232</f>
        <v>0</v>
      </c>
      <c r="R232" s="194">
        <f ca="1">INDEX(OFFSET('Actual NPC (Total System)'!P$1,MATCH("NET SYSTEM LOAD",'Actual NPC (Total System)'!$A:$A,0),0,1000,1),MATCH($C232,OFFSET('Actual NPC (Total System)'!$C$1,MATCH("NET SYSTEM LOAD",'Actual NPC (Total System)'!$A:$A,0),0,1000,1),0),1)*$E232</f>
        <v>0</v>
      </c>
      <c r="S232" s="59"/>
    </row>
    <row r="233" spans="1:19" ht="12.75">
      <c r="A233" s="39"/>
      <c r="B233" s="39"/>
      <c r="C233" s="167" t="s">
        <v>18</v>
      </c>
      <c r="D233" s="327" t="s">
        <v>178</v>
      </c>
      <c r="E233" s="326">
        <f>VLOOKUP(D233,'Actual Factors'!$A$4:$B$9,2,FALSE)</f>
        <v>0</v>
      </c>
      <c r="F233" s="187">
        <f t="shared" ca="1" si="55"/>
        <v>0</v>
      </c>
      <c r="G233" s="194">
        <f ca="1">INDEX(OFFSET('Actual NPC (Total System)'!E$1,MATCH("NET SYSTEM LOAD",'Actual NPC (Total System)'!$A:$A,0),0,1000,1),MATCH($C233,OFFSET('Actual NPC (Total System)'!$C$1,MATCH("NET SYSTEM LOAD",'Actual NPC (Total System)'!$A:$A,0),0,1000,1),0),1)*$E233</f>
        <v>0</v>
      </c>
      <c r="H233" s="194">
        <f ca="1">INDEX(OFFSET('Actual NPC (Total System)'!F$1,MATCH("NET SYSTEM LOAD",'Actual NPC (Total System)'!$A:$A,0),0,1000,1),MATCH($C233,OFFSET('Actual NPC (Total System)'!$C$1,MATCH("NET SYSTEM LOAD",'Actual NPC (Total System)'!$A:$A,0),0,1000,1),0),1)*$E233</f>
        <v>0</v>
      </c>
      <c r="I233" s="194">
        <f ca="1">INDEX(OFFSET('Actual NPC (Total System)'!G$1,MATCH("NET SYSTEM LOAD",'Actual NPC (Total System)'!$A:$A,0),0,1000,1),MATCH($C233,OFFSET('Actual NPC (Total System)'!$C$1,MATCH("NET SYSTEM LOAD",'Actual NPC (Total System)'!$A:$A,0),0,1000,1),0),1)*$E233</f>
        <v>0</v>
      </c>
      <c r="J233" s="194">
        <f ca="1">INDEX(OFFSET('Actual NPC (Total System)'!H$1,MATCH("NET SYSTEM LOAD",'Actual NPC (Total System)'!$A:$A,0),0,1000,1),MATCH($C233,OFFSET('Actual NPC (Total System)'!$C$1,MATCH("NET SYSTEM LOAD",'Actual NPC (Total System)'!$A:$A,0),0,1000,1),0),1)*$E233</f>
        <v>0</v>
      </c>
      <c r="K233" s="194">
        <f ca="1">INDEX(OFFSET('Actual NPC (Total System)'!I$1,MATCH("NET SYSTEM LOAD",'Actual NPC (Total System)'!$A:$A,0),0,1000,1),MATCH($C233,OFFSET('Actual NPC (Total System)'!$C$1,MATCH("NET SYSTEM LOAD",'Actual NPC (Total System)'!$A:$A,0),0,1000,1),0),1)*$E233</f>
        <v>0</v>
      </c>
      <c r="L233" s="194">
        <f ca="1">INDEX(OFFSET('Actual NPC (Total System)'!J$1,MATCH("NET SYSTEM LOAD",'Actual NPC (Total System)'!$A:$A,0),0,1000,1),MATCH($C233,OFFSET('Actual NPC (Total System)'!$C$1,MATCH("NET SYSTEM LOAD",'Actual NPC (Total System)'!$A:$A,0),0,1000,1),0),1)*$E233</f>
        <v>0</v>
      </c>
      <c r="M233" s="194">
        <f ca="1">INDEX(OFFSET('Actual NPC (Total System)'!K$1,MATCH("NET SYSTEM LOAD",'Actual NPC (Total System)'!$A:$A,0),0,1000,1),MATCH($C233,OFFSET('Actual NPC (Total System)'!$C$1,MATCH("NET SYSTEM LOAD",'Actual NPC (Total System)'!$A:$A,0),0,1000,1),0),1)*$E233</f>
        <v>0</v>
      </c>
      <c r="N233" s="194">
        <f ca="1">INDEX(OFFSET('Actual NPC (Total System)'!L$1,MATCH("NET SYSTEM LOAD",'Actual NPC (Total System)'!$A:$A,0),0,1000,1),MATCH($C233,OFFSET('Actual NPC (Total System)'!$C$1,MATCH("NET SYSTEM LOAD",'Actual NPC (Total System)'!$A:$A,0),0,1000,1),0),1)*$E233</f>
        <v>0</v>
      </c>
      <c r="O233" s="194">
        <f ca="1">INDEX(OFFSET('Actual NPC (Total System)'!M$1,MATCH("NET SYSTEM LOAD",'Actual NPC (Total System)'!$A:$A,0),0,1000,1),MATCH($C233,OFFSET('Actual NPC (Total System)'!$C$1,MATCH("NET SYSTEM LOAD",'Actual NPC (Total System)'!$A:$A,0),0,1000,1),0),1)*$E233</f>
        <v>0</v>
      </c>
      <c r="P233" s="194">
        <f ca="1">INDEX(OFFSET('Actual NPC (Total System)'!N$1,MATCH("NET SYSTEM LOAD",'Actual NPC (Total System)'!$A:$A,0),0,1000,1),MATCH($C233,OFFSET('Actual NPC (Total System)'!$C$1,MATCH("NET SYSTEM LOAD",'Actual NPC (Total System)'!$A:$A,0),0,1000,1),0),1)*$E233</f>
        <v>0</v>
      </c>
      <c r="Q233" s="194">
        <f ca="1">INDEX(OFFSET('Actual NPC (Total System)'!O$1,MATCH("NET SYSTEM LOAD",'Actual NPC (Total System)'!$A:$A,0),0,1000,1),MATCH($C233,OFFSET('Actual NPC (Total System)'!$C$1,MATCH("NET SYSTEM LOAD",'Actual NPC (Total System)'!$A:$A,0),0,1000,1),0),1)*$E233</f>
        <v>0</v>
      </c>
      <c r="R233" s="194">
        <f ca="1">INDEX(OFFSET('Actual NPC (Total System)'!P$1,MATCH("NET SYSTEM LOAD",'Actual NPC (Total System)'!$A:$A,0),0,1000,1),MATCH($C233,OFFSET('Actual NPC (Total System)'!$C$1,MATCH("NET SYSTEM LOAD",'Actual NPC (Total System)'!$A:$A,0),0,1000,1),0),1)*$E233</f>
        <v>0</v>
      </c>
      <c r="S233" s="59"/>
    </row>
    <row r="234" spans="1:19" ht="12.75">
      <c r="A234" s="39"/>
      <c r="B234" s="39"/>
      <c r="C234" s="167" t="s">
        <v>98</v>
      </c>
      <c r="D234" s="327" t="s">
        <v>178</v>
      </c>
      <c r="E234" s="326">
        <f>VLOOKUP(D234,'Actual Factors'!$A$4:$B$9,2,FALSE)</f>
        <v>0</v>
      </c>
      <c r="F234" s="187">
        <f t="shared" ca="1" si="55"/>
        <v>0</v>
      </c>
      <c r="G234" s="194">
        <f ca="1">INDEX(OFFSET('Actual NPC (Total System)'!E$1,MATCH("NET SYSTEM LOAD",'Actual NPC (Total System)'!$A:$A,0),0,1000,1),MATCH($C234,OFFSET('Actual NPC (Total System)'!$C$1,MATCH("NET SYSTEM LOAD",'Actual NPC (Total System)'!$A:$A,0),0,1000,1),0),1)*$E234</f>
        <v>0</v>
      </c>
      <c r="H234" s="194">
        <f ca="1">INDEX(OFFSET('Actual NPC (Total System)'!F$1,MATCH("NET SYSTEM LOAD",'Actual NPC (Total System)'!$A:$A,0),0,1000,1),MATCH($C234,OFFSET('Actual NPC (Total System)'!$C$1,MATCH("NET SYSTEM LOAD",'Actual NPC (Total System)'!$A:$A,0),0,1000,1),0),1)*$E234</f>
        <v>0</v>
      </c>
      <c r="I234" s="194">
        <f ca="1">INDEX(OFFSET('Actual NPC (Total System)'!G$1,MATCH("NET SYSTEM LOAD",'Actual NPC (Total System)'!$A:$A,0),0,1000,1),MATCH($C234,OFFSET('Actual NPC (Total System)'!$C$1,MATCH("NET SYSTEM LOAD",'Actual NPC (Total System)'!$A:$A,0),0,1000,1),0),1)*$E234</f>
        <v>0</v>
      </c>
      <c r="J234" s="194">
        <f ca="1">INDEX(OFFSET('Actual NPC (Total System)'!H$1,MATCH("NET SYSTEM LOAD",'Actual NPC (Total System)'!$A:$A,0),0,1000,1),MATCH($C234,OFFSET('Actual NPC (Total System)'!$C$1,MATCH("NET SYSTEM LOAD",'Actual NPC (Total System)'!$A:$A,0),0,1000,1),0),1)*$E234</f>
        <v>0</v>
      </c>
      <c r="K234" s="194">
        <f ca="1">INDEX(OFFSET('Actual NPC (Total System)'!I$1,MATCH("NET SYSTEM LOAD",'Actual NPC (Total System)'!$A:$A,0),0,1000,1),MATCH($C234,OFFSET('Actual NPC (Total System)'!$C$1,MATCH("NET SYSTEM LOAD",'Actual NPC (Total System)'!$A:$A,0),0,1000,1),0),1)*$E234</f>
        <v>0</v>
      </c>
      <c r="L234" s="194">
        <f ca="1">INDEX(OFFSET('Actual NPC (Total System)'!J$1,MATCH("NET SYSTEM LOAD",'Actual NPC (Total System)'!$A:$A,0),0,1000,1),MATCH($C234,OFFSET('Actual NPC (Total System)'!$C$1,MATCH("NET SYSTEM LOAD",'Actual NPC (Total System)'!$A:$A,0),0,1000,1),0),1)*$E234</f>
        <v>0</v>
      </c>
      <c r="M234" s="194">
        <f ca="1">INDEX(OFFSET('Actual NPC (Total System)'!K$1,MATCH("NET SYSTEM LOAD",'Actual NPC (Total System)'!$A:$A,0),0,1000,1),MATCH($C234,OFFSET('Actual NPC (Total System)'!$C$1,MATCH("NET SYSTEM LOAD",'Actual NPC (Total System)'!$A:$A,0),0,1000,1),0),1)*$E234</f>
        <v>0</v>
      </c>
      <c r="N234" s="194">
        <f ca="1">INDEX(OFFSET('Actual NPC (Total System)'!L$1,MATCH("NET SYSTEM LOAD",'Actual NPC (Total System)'!$A:$A,0),0,1000,1),MATCH($C234,OFFSET('Actual NPC (Total System)'!$C$1,MATCH("NET SYSTEM LOAD",'Actual NPC (Total System)'!$A:$A,0),0,1000,1),0),1)*$E234</f>
        <v>0</v>
      </c>
      <c r="O234" s="194">
        <f ca="1">INDEX(OFFSET('Actual NPC (Total System)'!M$1,MATCH("NET SYSTEM LOAD",'Actual NPC (Total System)'!$A:$A,0),0,1000,1),MATCH($C234,OFFSET('Actual NPC (Total System)'!$C$1,MATCH("NET SYSTEM LOAD",'Actual NPC (Total System)'!$A:$A,0),0,1000,1),0),1)*$E234</f>
        <v>0</v>
      </c>
      <c r="P234" s="194">
        <f ca="1">INDEX(OFFSET('Actual NPC (Total System)'!N$1,MATCH("NET SYSTEM LOAD",'Actual NPC (Total System)'!$A:$A,0),0,1000,1),MATCH($C234,OFFSET('Actual NPC (Total System)'!$C$1,MATCH("NET SYSTEM LOAD",'Actual NPC (Total System)'!$A:$A,0),0,1000,1),0),1)*$E234</f>
        <v>0</v>
      </c>
      <c r="Q234" s="194">
        <f ca="1">INDEX(OFFSET('Actual NPC (Total System)'!O$1,MATCH("NET SYSTEM LOAD",'Actual NPC (Total System)'!$A:$A,0),0,1000,1),MATCH($C234,OFFSET('Actual NPC (Total System)'!$C$1,MATCH("NET SYSTEM LOAD",'Actual NPC (Total System)'!$A:$A,0),0,1000,1),0),1)*$E234</f>
        <v>0</v>
      </c>
      <c r="R234" s="194">
        <f ca="1">INDEX(OFFSET('Actual NPC (Total System)'!P$1,MATCH("NET SYSTEM LOAD",'Actual NPC (Total System)'!$A:$A,0),0,1000,1),MATCH($C234,OFFSET('Actual NPC (Total System)'!$C$1,MATCH("NET SYSTEM LOAD",'Actual NPC (Total System)'!$A:$A,0),0,1000,1),0),1)*$E234</f>
        <v>0</v>
      </c>
      <c r="S234" s="59"/>
    </row>
    <row r="235" spans="1:19" ht="12.75">
      <c r="A235" s="39"/>
      <c r="B235" s="39"/>
      <c r="C235" s="167" t="s">
        <v>140</v>
      </c>
      <c r="D235" s="327" t="s">
        <v>178</v>
      </c>
      <c r="E235" s="326">
        <f>VLOOKUP(D235,'Actual Factors'!$A$4:$B$9,2,FALSE)</f>
        <v>0</v>
      </c>
      <c r="F235" s="187">
        <f t="shared" ref="F235" ca="1" si="56">SUM(G235:R235)</f>
        <v>0</v>
      </c>
      <c r="G235" s="194">
        <f ca="1">INDEX(OFFSET('Actual NPC (Total System)'!E$1,MATCH("NET SYSTEM LOAD",'Actual NPC (Total System)'!$A:$A,0),0,1000,1),MATCH($C235,OFFSET('Actual NPC (Total System)'!$C$1,MATCH("NET SYSTEM LOAD",'Actual NPC (Total System)'!$A:$A,0),0,1000,1),0),1)*$E235</f>
        <v>0</v>
      </c>
      <c r="H235" s="194">
        <f ca="1">INDEX(OFFSET('Actual NPC (Total System)'!F$1,MATCH("NET SYSTEM LOAD",'Actual NPC (Total System)'!$A:$A,0),0,1000,1),MATCH($C235,OFFSET('Actual NPC (Total System)'!$C$1,MATCH("NET SYSTEM LOAD",'Actual NPC (Total System)'!$A:$A,0),0,1000,1),0),1)*$E235</f>
        <v>0</v>
      </c>
      <c r="I235" s="194">
        <f ca="1">INDEX(OFFSET('Actual NPC (Total System)'!G$1,MATCH("NET SYSTEM LOAD",'Actual NPC (Total System)'!$A:$A,0),0,1000,1),MATCH($C235,OFFSET('Actual NPC (Total System)'!$C$1,MATCH("NET SYSTEM LOAD",'Actual NPC (Total System)'!$A:$A,0),0,1000,1),0),1)*$E235</f>
        <v>0</v>
      </c>
      <c r="J235" s="194">
        <f ca="1">INDEX(OFFSET('Actual NPC (Total System)'!H$1,MATCH("NET SYSTEM LOAD",'Actual NPC (Total System)'!$A:$A,0),0,1000,1),MATCH($C235,OFFSET('Actual NPC (Total System)'!$C$1,MATCH("NET SYSTEM LOAD",'Actual NPC (Total System)'!$A:$A,0),0,1000,1),0),1)*$E235</f>
        <v>0</v>
      </c>
      <c r="K235" s="194">
        <f ca="1">INDEX(OFFSET('Actual NPC (Total System)'!I$1,MATCH("NET SYSTEM LOAD",'Actual NPC (Total System)'!$A:$A,0),0,1000,1),MATCH($C235,OFFSET('Actual NPC (Total System)'!$C$1,MATCH("NET SYSTEM LOAD",'Actual NPC (Total System)'!$A:$A,0),0,1000,1),0),1)*$E235</f>
        <v>0</v>
      </c>
      <c r="L235" s="194">
        <f ca="1">INDEX(OFFSET('Actual NPC (Total System)'!J$1,MATCH("NET SYSTEM LOAD",'Actual NPC (Total System)'!$A:$A,0),0,1000,1),MATCH($C235,OFFSET('Actual NPC (Total System)'!$C$1,MATCH("NET SYSTEM LOAD",'Actual NPC (Total System)'!$A:$A,0),0,1000,1),0),1)*$E235</f>
        <v>0</v>
      </c>
      <c r="M235" s="194">
        <f ca="1">INDEX(OFFSET('Actual NPC (Total System)'!K$1,MATCH("NET SYSTEM LOAD",'Actual NPC (Total System)'!$A:$A,0),0,1000,1),MATCH($C235,OFFSET('Actual NPC (Total System)'!$C$1,MATCH("NET SYSTEM LOAD",'Actual NPC (Total System)'!$A:$A,0),0,1000,1),0),1)*$E235</f>
        <v>0</v>
      </c>
      <c r="N235" s="194">
        <f ca="1">INDEX(OFFSET('Actual NPC (Total System)'!L$1,MATCH("NET SYSTEM LOAD",'Actual NPC (Total System)'!$A:$A,0),0,1000,1),MATCH($C235,OFFSET('Actual NPC (Total System)'!$C$1,MATCH("NET SYSTEM LOAD",'Actual NPC (Total System)'!$A:$A,0),0,1000,1),0),1)*$E235</f>
        <v>0</v>
      </c>
      <c r="O235" s="194">
        <f ca="1">INDEX(OFFSET('Actual NPC (Total System)'!M$1,MATCH("NET SYSTEM LOAD",'Actual NPC (Total System)'!$A:$A,0),0,1000,1),MATCH($C235,OFFSET('Actual NPC (Total System)'!$C$1,MATCH("NET SYSTEM LOAD",'Actual NPC (Total System)'!$A:$A,0),0,1000,1),0),1)*$E235</f>
        <v>0</v>
      </c>
      <c r="P235" s="194">
        <f ca="1">INDEX(OFFSET('Actual NPC (Total System)'!N$1,MATCH("NET SYSTEM LOAD",'Actual NPC (Total System)'!$A:$A,0),0,1000,1),MATCH($C235,OFFSET('Actual NPC (Total System)'!$C$1,MATCH("NET SYSTEM LOAD",'Actual NPC (Total System)'!$A:$A,0),0,1000,1),0),1)*$E235</f>
        <v>0</v>
      </c>
      <c r="Q235" s="194">
        <f ca="1">INDEX(OFFSET('Actual NPC (Total System)'!O$1,MATCH("NET SYSTEM LOAD",'Actual NPC (Total System)'!$A:$A,0),0,1000,1),MATCH($C235,OFFSET('Actual NPC (Total System)'!$C$1,MATCH("NET SYSTEM LOAD",'Actual NPC (Total System)'!$A:$A,0),0,1000,1),0),1)*$E235</f>
        <v>0</v>
      </c>
      <c r="R235" s="194">
        <f ca="1">INDEX(OFFSET('Actual NPC (Total System)'!P$1,MATCH("NET SYSTEM LOAD",'Actual NPC (Total System)'!$A:$A,0),0,1000,1),MATCH($C235,OFFSET('Actual NPC (Total System)'!$C$1,MATCH("NET SYSTEM LOAD",'Actual NPC (Total System)'!$A:$A,0),0,1000,1),0),1)*$E235</f>
        <v>0</v>
      </c>
      <c r="S235" s="59"/>
    </row>
    <row r="236" spans="1:19" ht="12.75">
      <c r="A236" s="39"/>
      <c r="B236" s="39"/>
      <c r="C236" s="167" t="s">
        <v>99</v>
      </c>
      <c r="D236" s="327" t="s">
        <v>178</v>
      </c>
      <c r="E236" s="326">
        <f>VLOOKUP(D236,'Actual Factors'!$A$4:$B$9,2,FALSE)</f>
        <v>0</v>
      </c>
      <c r="F236" s="187">
        <f t="shared" ca="1" si="55"/>
        <v>0</v>
      </c>
      <c r="G236" s="194">
        <f ca="1">INDEX(OFFSET('Actual NPC (Total System)'!E$1,MATCH("NET SYSTEM LOAD",'Actual NPC (Total System)'!$A:$A,0),0,1000,1),MATCH($C236,OFFSET('Actual NPC (Total System)'!$C$1,MATCH("NET SYSTEM LOAD",'Actual NPC (Total System)'!$A:$A,0),0,1000,1),0),1)*$E236</f>
        <v>0</v>
      </c>
      <c r="H236" s="194">
        <f ca="1">INDEX(OFFSET('Actual NPC (Total System)'!F$1,MATCH("NET SYSTEM LOAD",'Actual NPC (Total System)'!$A:$A,0),0,1000,1),MATCH($C236,OFFSET('Actual NPC (Total System)'!$C$1,MATCH("NET SYSTEM LOAD",'Actual NPC (Total System)'!$A:$A,0),0,1000,1),0),1)*$E236</f>
        <v>0</v>
      </c>
      <c r="I236" s="194">
        <f ca="1">INDEX(OFFSET('Actual NPC (Total System)'!G$1,MATCH("NET SYSTEM LOAD",'Actual NPC (Total System)'!$A:$A,0),0,1000,1),MATCH($C236,OFFSET('Actual NPC (Total System)'!$C$1,MATCH("NET SYSTEM LOAD",'Actual NPC (Total System)'!$A:$A,0),0,1000,1),0),1)*$E236</f>
        <v>0</v>
      </c>
      <c r="J236" s="194">
        <f ca="1">INDEX(OFFSET('Actual NPC (Total System)'!H$1,MATCH("NET SYSTEM LOAD",'Actual NPC (Total System)'!$A:$A,0),0,1000,1),MATCH($C236,OFFSET('Actual NPC (Total System)'!$C$1,MATCH("NET SYSTEM LOAD",'Actual NPC (Total System)'!$A:$A,0),0,1000,1),0),1)*$E236</f>
        <v>0</v>
      </c>
      <c r="K236" s="194">
        <f ca="1">INDEX(OFFSET('Actual NPC (Total System)'!I$1,MATCH("NET SYSTEM LOAD",'Actual NPC (Total System)'!$A:$A,0),0,1000,1),MATCH($C236,OFFSET('Actual NPC (Total System)'!$C$1,MATCH("NET SYSTEM LOAD",'Actual NPC (Total System)'!$A:$A,0),0,1000,1),0),1)*$E236</f>
        <v>0</v>
      </c>
      <c r="L236" s="194">
        <f ca="1">INDEX(OFFSET('Actual NPC (Total System)'!J$1,MATCH("NET SYSTEM LOAD",'Actual NPC (Total System)'!$A:$A,0),0,1000,1),MATCH($C236,OFFSET('Actual NPC (Total System)'!$C$1,MATCH("NET SYSTEM LOAD",'Actual NPC (Total System)'!$A:$A,0),0,1000,1),0),1)*$E236</f>
        <v>0</v>
      </c>
      <c r="M236" s="194">
        <f ca="1">INDEX(OFFSET('Actual NPC (Total System)'!K$1,MATCH("NET SYSTEM LOAD",'Actual NPC (Total System)'!$A:$A,0),0,1000,1),MATCH($C236,OFFSET('Actual NPC (Total System)'!$C$1,MATCH("NET SYSTEM LOAD",'Actual NPC (Total System)'!$A:$A,0),0,1000,1),0),1)*$E236</f>
        <v>0</v>
      </c>
      <c r="N236" s="194">
        <f ca="1">INDEX(OFFSET('Actual NPC (Total System)'!L$1,MATCH("NET SYSTEM LOAD",'Actual NPC (Total System)'!$A:$A,0),0,1000,1),MATCH($C236,OFFSET('Actual NPC (Total System)'!$C$1,MATCH("NET SYSTEM LOAD",'Actual NPC (Total System)'!$A:$A,0),0,1000,1),0),1)*$E236</f>
        <v>0</v>
      </c>
      <c r="O236" s="194">
        <f ca="1">INDEX(OFFSET('Actual NPC (Total System)'!M$1,MATCH("NET SYSTEM LOAD",'Actual NPC (Total System)'!$A:$A,0),0,1000,1),MATCH($C236,OFFSET('Actual NPC (Total System)'!$C$1,MATCH("NET SYSTEM LOAD",'Actual NPC (Total System)'!$A:$A,0),0,1000,1),0),1)*$E236</f>
        <v>0</v>
      </c>
      <c r="P236" s="194">
        <f ca="1">INDEX(OFFSET('Actual NPC (Total System)'!N$1,MATCH("NET SYSTEM LOAD",'Actual NPC (Total System)'!$A:$A,0),0,1000,1),MATCH($C236,OFFSET('Actual NPC (Total System)'!$C$1,MATCH("NET SYSTEM LOAD",'Actual NPC (Total System)'!$A:$A,0),0,1000,1),0),1)*$E236</f>
        <v>0</v>
      </c>
      <c r="Q236" s="194">
        <f ca="1">INDEX(OFFSET('Actual NPC (Total System)'!O$1,MATCH("NET SYSTEM LOAD",'Actual NPC (Total System)'!$A:$A,0),0,1000,1),MATCH($C236,OFFSET('Actual NPC (Total System)'!$C$1,MATCH("NET SYSTEM LOAD",'Actual NPC (Total System)'!$A:$A,0),0,1000,1),0),1)*$E236</f>
        <v>0</v>
      </c>
      <c r="R236" s="194">
        <f ca="1">INDEX(OFFSET('Actual NPC (Total System)'!P$1,MATCH("NET SYSTEM LOAD",'Actual NPC (Total System)'!$A:$A,0),0,1000,1),MATCH($C236,OFFSET('Actual NPC (Total System)'!$C$1,MATCH("NET SYSTEM LOAD",'Actual NPC (Total System)'!$A:$A,0),0,1000,1),0),1)*$E236</f>
        <v>0</v>
      </c>
      <c r="S236" s="59"/>
    </row>
    <row r="237" spans="1:19" ht="12.75">
      <c r="A237" s="39"/>
      <c r="B237" s="39"/>
      <c r="C237" s="167" t="s">
        <v>129</v>
      </c>
      <c r="D237" s="327" t="s">
        <v>178</v>
      </c>
      <c r="E237" s="326">
        <f>VLOOKUP(D237,'Actual Factors'!$A$4:$B$9,2,FALSE)</f>
        <v>0</v>
      </c>
      <c r="F237" s="187">
        <f t="shared" ca="1" si="55"/>
        <v>0</v>
      </c>
      <c r="G237" s="194">
        <f ca="1">INDEX(OFFSET('Actual NPC (Total System)'!E$1,MATCH("NET SYSTEM LOAD",'Actual NPC (Total System)'!$A:$A,0),0,1000,1),MATCH($C237,OFFSET('Actual NPC (Total System)'!$C$1,MATCH("NET SYSTEM LOAD",'Actual NPC (Total System)'!$A:$A,0),0,1000,1),0),1)*$E237</f>
        <v>0</v>
      </c>
      <c r="H237" s="194">
        <f ca="1">INDEX(OFFSET('Actual NPC (Total System)'!F$1,MATCH("NET SYSTEM LOAD",'Actual NPC (Total System)'!$A:$A,0),0,1000,1),MATCH($C237,OFFSET('Actual NPC (Total System)'!$C$1,MATCH("NET SYSTEM LOAD",'Actual NPC (Total System)'!$A:$A,0),0,1000,1),0),1)*$E237</f>
        <v>0</v>
      </c>
      <c r="I237" s="194">
        <f ca="1">INDEX(OFFSET('Actual NPC (Total System)'!G$1,MATCH("NET SYSTEM LOAD",'Actual NPC (Total System)'!$A:$A,0),0,1000,1),MATCH($C237,OFFSET('Actual NPC (Total System)'!$C$1,MATCH("NET SYSTEM LOAD",'Actual NPC (Total System)'!$A:$A,0),0,1000,1),0),1)*$E237</f>
        <v>0</v>
      </c>
      <c r="J237" s="194">
        <f ca="1">INDEX(OFFSET('Actual NPC (Total System)'!H$1,MATCH("NET SYSTEM LOAD",'Actual NPC (Total System)'!$A:$A,0),0,1000,1),MATCH($C237,OFFSET('Actual NPC (Total System)'!$C$1,MATCH("NET SYSTEM LOAD",'Actual NPC (Total System)'!$A:$A,0),0,1000,1),0),1)*$E237</f>
        <v>0</v>
      </c>
      <c r="K237" s="194">
        <f ca="1">INDEX(OFFSET('Actual NPC (Total System)'!I$1,MATCH("NET SYSTEM LOAD",'Actual NPC (Total System)'!$A:$A,0),0,1000,1),MATCH($C237,OFFSET('Actual NPC (Total System)'!$C$1,MATCH("NET SYSTEM LOAD",'Actual NPC (Total System)'!$A:$A,0),0,1000,1),0),1)*$E237</f>
        <v>0</v>
      </c>
      <c r="L237" s="194">
        <f ca="1">INDEX(OFFSET('Actual NPC (Total System)'!J$1,MATCH("NET SYSTEM LOAD",'Actual NPC (Total System)'!$A:$A,0),0,1000,1),MATCH($C237,OFFSET('Actual NPC (Total System)'!$C$1,MATCH("NET SYSTEM LOAD",'Actual NPC (Total System)'!$A:$A,0),0,1000,1),0),1)*$E237</f>
        <v>0</v>
      </c>
      <c r="M237" s="194">
        <f ca="1">INDEX(OFFSET('Actual NPC (Total System)'!K$1,MATCH("NET SYSTEM LOAD",'Actual NPC (Total System)'!$A:$A,0),0,1000,1),MATCH($C237,OFFSET('Actual NPC (Total System)'!$C$1,MATCH("NET SYSTEM LOAD",'Actual NPC (Total System)'!$A:$A,0),0,1000,1),0),1)*$E237</f>
        <v>0</v>
      </c>
      <c r="N237" s="194">
        <f ca="1">INDEX(OFFSET('Actual NPC (Total System)'!L$1,MATCH("NET SYSTEM LOAD",'Actual NPC (Total System)'!$A:$A,0),0,1000,1),MATCH($C237,OFFSET('Actual NPC (Total System)'!$C$1,MATCH("NET SYSTEM LOAD",'Actual NPC (Total System)'!$A:$A,0),0,1000,1),0),1)*$E237</f>
        <v>0</v>
      </c>
      <c r="O237" s="194">
        <f ca="1">INDEX(OFFSET('Actual NPC (Total System)'!M$1,MATCH("NET SYSTEM LOAD",'Actual NPC (Total System)'!$A:$A,0),0,1000,1),MATCH($C237,OFFSET('Actual NPC (Total System)'!$C$1,MATCH("NET SYSTEM LOAD",'Actual NPC (Total System)'!$A:$A,0),0,1000,1),0),1)*$E237</f>
        <v>0</v>
      </c>
      <c r="P237" s="194">
        <f ca="1">INDEX(OFFSET('Actual NPC (Total System)'!N$1,MATCH("NET SYSTEM LOAD",'Actual NPC (Total System)'!$A:$A,0),0,1000,1),MATCH($C237,OFFSET('Actual NPC (Total System)'!$C$1,MATCH("NET SYSTEM LOAD",'Actual NPC (Total System)'!$A:$A,0),0,1000,1),0),1)*$E237</f>
        <v>0</v>
      </c>
      <c r="Q237" s="194">
        <f ca="1">INDEX(OFFSET('Actual NPC (Total System)'!O$1,MATCH("NET SYSTEM LOAD",'Actual NPC (Total System)'!$A:$A,0),0,1000,1),MATCH($C237,OFFSET('Actual NPC (Total System)'!$C$1,MATCH("NET SYSTEM LOAD",'Actual NPC (Total System)'!$A:$A,0),0,1000,1),0),1)*$E237</f>
        <v>0</v>
      </c>
      <c r="R237" s="194">
        <f ca="1">INDEX(OFFSET('Actual NPC (Total System)'!P$1,MATCH("NET SYSTEM LOAD",'Actual NPC (Total System)'!$A:$A,0),0,1000,1),MATCH($C237,OFFSET('Actual NPC (Total System)'!$C$1,MATCH("NET SYSTEM LOAD",'Actual NPC (Total System)'!$A:$A,0),0,1000,1),0),1)*$E237</f>
        <v>0</v>
      </c>
      <c r="S237" s="59"/>
    </row>
    <row r="238" spans="1:19" ht="12.75">
      <c r="A238" s="39"/>
      <c r="B238" s="39"/>
      <c r="C238" s="167" t="s">
        <v>130</v>
      </c>
      <c r="D238" s="327" t="s">
        <v>178</v>
      </c>
      <c r="E238" s="326">
        <f>VLOOKUP(D238,'Actual Factors'!$A$4:$B$9,2,FALSE)</f>
        <v>0</v>
      </c>
      <c r="F238" s="187">
        <f t="shared" ref="F238:F241" ca="1" si="57">SUM(G238:R238)</f>
        <v>0</v>
      </c>
      <c r="G238" s="194">
        <f ca="1">INDEX(OFFSET('Actual NPC (Total System)'!E$1,MATCH("NET SYSTEM LOAD",'Actual NPC (Total System)'!$A:$A,0),0,1000,1),MATCH($C238,OFFSET('Actual NPC (Total System)'!$C$1,MATCH("NET SYSTEM LOAD",'Actual NPC (Total System)'!$A:$A,0),0,1000,1),0),1)*$E238</f>
        <v>0</v>
      </c>
      <c r="H238" s="194">
        <f ca="1">INDEX(OFFSET('Actual NPC (Total System)'!F$1,MATCH("NET SYSTEM LOAD",'Actual NPC (Total System)'!$A:$A,0),0,1000,1),MATCH($C238,OFFSET('Actual NPC (Total System)'!$C$1,MATCH("NET SYSTEM LOAD",'Actual NPC (Total System)'!$A:$A,0),0,1000,1),0),1)*$E238</f>
        <v>0</v>
      </c>
      <c r="I238" s="194">
        <f ca="1">INDEX(OFFSET('Actual NPC (Total System)'!G$1,MATCH("NET SYSTEM LOAD",'Actual NPC (Total System)'!$A:$A,0),0,1000,1),MATCH($C238,OFFSET('Actual NPC (Total System)'!$C$1,MATCH("NET SYSTEM LOAD",'Actual NPC (Total System)'!$A:$A,0),0,1000,1),0),1)*$E238</f>
        <v>0</v>
      </c>
      <c r="J238" s="194">
        <f ca="1">INDEX(OFFSET('Actual NPC (Total System)'!H$1,MATCH("NET SYSTEM LOAD",'Actual NPC (Total System)'!$A:$A,0),0,1000,1),MATCH($C238,OFFSET('Actual NPC (Total System)'!$C$1,MATCH("NET SYSTEM LOAD",'Actual NPC (Total System)'!$A:$A,0),0,1000,1),0),1)*$E238</f>
        <v>0</v>
      </c>
      <c r="K238" s="194">
        <f ca="1">INDEX(OFFSET('Actual NPC (Total System)'!I$1,MATCH("NET SYSTEM LOAD",'Actual NPC (Total System)'!$A:$A,0),0,1000,1),MATCH($C238,OFFSET('Actual NPC (Total System)'!$C$1,MATCH("NET SYSTEM LOAD",'Actual NPC (Total System)'!$A:$A,0),0,1000,1),0),1)*$E238</f>
        <v>0</v>
      </c>
      <c r="L238" s="194">
        <f ca="1">INDEX(OFFSET('Actual NPC (Total System)'!J$1,MATCH("NET SYSTEM LOAD",'Actual NPC (Total System)'!$A:$A,0),0,1000,1),MATCH($C238,OFFSET('Actual NPC (Total System)'!$C$1,MATCH("NET SYSTEM LOAD",'Actual NPC (Total System)'!$A:$A,0),0,1000,1),0),1)*$E238</f>
        <v>0</v>
      </c>
      <c r="M238" s="194">
        <f ca="1">INDEX(OFFSET('Actual NPC (Total System)'!K$1,MATCH("NET SYSTEM LOAD",'Actual NPC (Total System)'!$A:$A,0),0,1000,1),MATCH($C238,OFFSET('Actual NPC (Total System)'!$C$1,MATCH("NET SYSTEM LOAD",'Actual NPC (Total System)'!$A:$A,0),0,1000,1),0),1)*$E238</f>
        <v>0</v>
      </c>
      <c r="N238" s="194">
        <f ca="1">INDEX(OFFSET('Actual NPC (Total System)'!L$1,MATCH("NET SYSTEM LOAD",'Actual NPC (Total System)'!$A:$A,0),0,1000,1),MATCH($C238,OFFSET('Actual NPC (Total System)'!$C$1,MATCH("NET SYSTEM LOAD",'Actual NPC (Total System)'!$A:$A,0),0,1000,1),0),1)*$E238</f>
        <v>0</v>
      </c>
      <c r="O238" s="194">
        <f ca="1">INDEX(OFFSET('Actual NPC (Total System)'!M$1,MATCH("NET SYSTEM LOAD",'Actual NPC (Total System)'!$A:$A,0),0,1000,1),MATCH($C238,OFFSET('Actual NPC (Total System)'!$C$1,MATCH("NET SYSTEM LOAD",'Actual NPC (Total System)'!$A:$A,0),0,1000,1),0),1)*$E238</f>
        <v>0</v>
      </c>
      <c r="P238" s="194">
        <f ca="1">INDEX(OFFSET('Actual NPC (Total System)'!N$1,MATCH("NET SYSTEM LOAD",'Actual NPC (Total System)'!$A:$A,0),0,1000,1),MATCH($C238,OFFSET('Actual NPC (Total System)'!$C$1,MATCH("NET SYSTEM LOAD",'Actual NPC (Total System)'!$A:$A,0),0,1000,1),0),1)*$E238</f>
        <v>0</v>
      </c>
      <c r="Q238" s="194">
        <f ca="1">INDEX(OFFSET('Actual NPC (Total System)'!O$1,MATCH("NET SYSTEM LOAD",'Actual NPC (Total System)'!$A:$A,0),0,1000,1),MATCH($C238,OFFSET('Actual NPC (Total System)'!$C$1,MATCH("NET SYSTEM LOAD",'Actual NPC (Total System)'!$A:$A,0),0,1000,1),0),1)*$E238</f>
        <v>0</v>
      </c>
      <c r="R238" s="194">
        <f ca="1">INDEX(OFFSET('Actual NPC (Total System)'!P$1,MATCH("NET SYSTEM LOAD",'Actual NPC (Total System)'!$A:$A,0),0,1000,1),MATCH($C238,OFFSET('Actual NPC (Total System)'!$C$1,MATCH("NET SYSTEM LOAD",'Actual NPC (Total System)'!$A:$A,0),0,1000,1),0),1)*$E238</f>
        <v>0</v>
      </c>
      <c r="S238" s="59"/>
    </row>
    <row r="239" spans="1:19" ht="12.75">
      <c r="A239" s="39"/>
      <c r="B239" s="39"/>
      <c r="C239" s="167" t="s">
        <v>131</v>
      </c>
      <c r="D239" s="327" t="s">
        <v>178</v>
      </c>
      <c r="E239" s="326">
        <f>VLOOKUP(D239,'Actual Factors'!$A$4:$B$9,2,FALSE)</f>
        <v>0</v>
      </c>
      <c r="F239" s="187">
        <f t="shared" ca="1" si="57"/>
        <v>0</v>
      </c>
      <c r="G239" s="194">
        <f ca="1">INDEX(OFFSET('Actual NPC (Total System)'!E$1,MATCH("NET SYSTEM LOAD",'Actual NPC (Total System)'!$A:$A,0),0,1000,1),MATCH($C239,OFFSET('Actual NPC (Total System)'!$C$1,MATCH("NET SYSTEM LOAD",'Actual NPC (Total System)'!$A:$A,0),0,1000,1),0),1)*$E239</f>
        <v>0</v>
      </c>
      <c r="H239" s="194">
        <f ca="1">INDEX(OFFSET('Actual NPC (Total System)'!F$1,MATCH("NET SYSTEM LOAD",'Actual NPC (Total System)'!$A:$A,0),0,1000,1),MATCH($C239,OFFSET('Actual NPC (Total System)'!$C$1,MATCH("NET SYSTEM LOAD",'Actual NPC (Total System)'!$A:$A,0),0,1000,1),0),1)*$E239</f>
        <v>0</v>
      </c>
      <c r="I239" s="194">
        <f ca="1">INDEX(OFFSET('Actual NPC (Total System)'!G$1,MATCH("NET SYSTEM LOAD",'Actual NPC (Total System)'!$A:$A,0),0,1000,1),MATCH($C239,OFFSET('Actual NPC (Total System)'!$C$1,MATCH("NET SYSTEM LOAD",'Actual NPC (Total System)'!$A:$A,0),0,1000,1),0),1)*$E239</f>
        <v>0</v>
      </c>
      <c r="J239" s="194">
        <f ca="1">INDEX(OFFSET('Actual NPC (Total System)'!H$1,MATCH("NET SYSTEM LOAD",'Actual NPC (Total System)'!$A:$A,0),0,1000,1),MATCH($C239,OFFSET('Actual NPC (Total System)'!$C$1,MATCH("NET SYSTEM LOAD",'Actual NPC (Total System)'!$A:$A,0),0,1000,1),0),1)*$E239</f>
        <v>0</v>
      </c>
      <c r="K239" s="194">
        <f ca="1">INDEX(OFFSET('Actual NPC (Total System)'!I$1,MATCH("NET SYSTEM LOAD",'Actual NPC (Total System)'!$A:$A,0),0,1000,1),MATCH($C239,OFFSET('Actual NPC (Total System)'!$C$1,MATCH("NET SYSTEM LOAD",'Actual NPC (Total System)'!$A:$A,0),0,1000,1),0),1)*$E239</f>
        <v>0</v>
      </c>
      <c r="L239" s="194">
        <f ca="1">INDEX(OFFSET('Actual NPC (Total System)'!J$1,MATCH("NET SYSTEM LOAD",'Actual NPC (Total System)'!$A:$A,0),0,1000,1),MATCH($C239,OFFSET('Actual NPC (Total System)'!$C$1,MATCH("NET SYSTEM LOAD",'Actual NPC (Total System)'!$A:$A,0),0,1000,1),0),1)*$E239</f>
        <v>0</v>
      </c>
      <c r="M239" s="194">
        <f ca="1">INDEX(OFFSET('Actual NPC (Total System)'!K$1,MATCH("NET SYSTEM LOAD",'Actual NPC (Total System)'!$A:$A,0),0,1000,1),MATCH($C239,OFFSET('Actual NPC (Total System)'!$C$1,MATCH("NET SYSTEM LOAD",'Actual NPC (Total System)'!$A:$A,0),0,1000,1),0),1)*$E239</f>
        <v>0</v>
      </c>
      <c r="N239" s="194">
        <f ca="1">INDEX(OFFSET('Actual NPC (Total System)'!L$1,MATCH("NET SYSTEM LOAD",'Actual NPC (Total System)'!$A:$A,0),0,1000,1),MATCH($C239,OFFSET('Actual NPC (Total System)'!$C$1,MATCH("NET SYSTEM LOAD",'Actual NPC (Total System)'!$A:$A,0),0,1000,1),0),1)*$E239</f>
        <v>0</v>
      </c>
      <c r="O239" s="194">
        <f ca="1">INDEX(OFFSET('Actual NPC (Total System)'!M$1,MATCH("NET SYSTEM LOAD",'Actual NPC (Total System)'!$A:$A,0),0,1000,1),MATCH($C239,OFFSET('Actual NPC (Total System)'!$C$1,MATCH("NET SYSTEM LOAD",'Actual NPC (Total System)'!$A:$A,0),0,1000,1),0),1)*$E239</f>
        <v>0</v>
      </c>
      <c r="P239" s="194">
        <f ca="1">INDEX(OFFSET('Actual NPC (Total System)'!N$1,MATCH("NET SYSTEM LOAD",'Actual NPC (Total System)'!$A:$A,0),0,1000,1),MATCH($C239,OFFSET('Actual NPC (Total System)'!$C$1,MATCH("NET SYSTEM LOAD",'Actual NPC (Total System)'!$A:$A,0),0,1000,1),0),1)*$E239</f>
        <v>0</v>
      </c>
      <c r="Q239" s="194">
        <f ca="1">INDEX(OFFSET('Actual NPC (Total System)'!O$1,MATCH("NET SYSTEM LOAD",'Actual NPC (Total System)'!$A:$A,0),0,1000,1),MATCH($C239,OFFSET('Actual NPC (Total System)'!$C$1,MATCH("NET SYSTEM LOAD",'Actual NPC (Total System)'!$A:$A,0),0,1000,1),0),1)*$E239</f>
        <v>0</v>
      </c>
      <c r="R239" s="194">
        <f ca="1">INDEX(OFFSET('Actual NPC (Total System)'!P$1,MATCH("NET SYSTEM LOAD",'Actual NPC (Total System)'!$A:$A,0),0,1000,1),MATCH($C239,OFFSET('Actual NPC (Total System)'!$C$1,MATCH("NET SYSTEM LOAD",'Actual NPC (Total System)'!$A:$A,0),0,1000,1),0),1)*$E239</f>
        <v>0</v>
      </c>
      <c r="S239" s="59"/>
    </row>
    <row r="240" spans="1:19" ht="12.75">
      <c r="A240" s="39"/>
      <c r="B240" s="39"/>
      <c r="C240" s="167" t="s">
        <v>132</v>
      </c>
      <c r="D240" s="327" t="s">
        <v>178</v>
      </c>
      <c r="E240" s="326">
        <f>VLOOKUP(D240,'Actual Factors'!$A$4:$B$9,2,FALSE)</f>
        <v>0</v>
      </c>
      <c r="F240" s="187">
        <f t="shared" ca="1" si="57"/>
        <v>0</v>
      </c>
      <c r="G240" s="194">
        <f ca="1">INDEX(OFFSET('Actual NPC (Total System)'!E$1,MATCH("NET SYSTEM LOAD",'Actual NPC (Total System)'!$A:$A,0),0,1000,1),MATCH($C240,OFFSET('Actual NPC (Total System)'!$C$1,MATCH("NET SYSTEM LOAD",'Actual NPC (Total System)'!$A:$A,0),0,1000,1),0),1)*$E240</f>
        <v>0</v>
      </c>
      <c r="H240" s="194">
        <f ca="1">INDEX(OFFSET('Actual NPC (Total System)'!F$1,MATCH("NET SYSTEM LOAD",'Actual NPC (Total System)'!$A:$A,0),0,1000,1),MATCH($C240,OFFSET('Actual NPC (Total System)'!$C$1,MATCH("NET SYSTEM LOAD",'Actual NPC (Total System)'!$A:$A,0),0,1000,1),0),1)*$E240</f>
        <v>0</v>
      </c>
      <c r="I240" s="194">
        <f ca="1">INDEX(OFFSET('Actual NPC (Total System)'!G$1,MATCH("NET SYSTEM LOAD",'Actual NPC (Total System)'!$A:$A,0),0,1000,1),MATCH($C240,OFFSET('Actual NPC (Total System)'!$C$1,MATCH("NET SYSTEM LOAD",'Actual NPC (Total System)'!$A:$A,0),0,1000,1),0),1)*$E240</f>
        <v>0</v>
      </c>
      <c r="J240" s="194">
        <f ca="1">INDEX(OFFSET('Actual NPC (Total System)'!H$1,MATCH("NET SYSTEM LOAD",'Actual NPC (Total System)'!$A:$A,0),0,1000,1),MATCH($C240,OFFSET('Actual NPC (Total System)'!$C$1,MATCH("NET SYSTEM LOAD",'Actual NPC (Total System)'!$A:$A,0),0,1000,1),0),1)*$E240</f>
        <v>0</v>
      </c>
      <c r="K240" s="194">
        <f ca="1">INDEX(OFFSET('Actual NPC (Total System)'!I$1,MATCH("NET SYSTEM LOAD",'Actual NPC (Total System)'!$A:$A,0),0,1000,1),MATCH($C240,OFFSET('Actual NPC (Total System)'!$C$1,MATCH("NET SYSTEM LOAD",'Actual NPC (Total System)'!$A:$A,0),0,1000,1),0),1)*$E240</f>
        <v>0</v>
      </c>
      <c r="L240" s="194">
        <f ca="1">INDEX(OFFSET('Actual NPC (Total System)'!J$1,MATCH("NET SYSTEM LOAD",'Actual NPC (Total System)'!$A:$A,0),0,1000,1),MATCH($C240,OFFSET('Actual NPC (Total System)'!$C$1,MATCH("NET SYSTEM LOAD",'Actual NPC (Total System)'!$A:$A,0),0,1000,1),0),1)*$E240</f>
        <v>0</v>
      </c>
      <c r="M240" s="194">
        <f ca="1">INDEX(OFFSET('Actual NPC (Total System)'!K$1,MATCH("NET SYSTEM LOAD",'Actual NPC (Total System)'!$A:$A,0),0,1000,1),MATCH($C240,OFFSET('Actual NPC (Total System)'!$C$1,MATCH("NET SYSTEM LOAD",'Actual NPC (Total System)'!$A:$A,0),0,1000,1),0),1)*$E240</f>
        <v>0</v>
      </c>
      <c r="N240" s="194">
        <f ca="1">INDEX(OFFSET('Actual NPC (Total System)'!L$1,MATCH("NET SYSTEM LOAD",'Actual NPC (Total System)'!$A:$A,0),0,1000,1),MATCH($C240,OFFSET('Actual NPC (Total System)'!$C$1,MATCH("NET SYSTEM LOAD",'Actual NPC (Total System)'!$A:$A,0),0,1000,1),0),1)*$E240</f>
        <v>0</v>
      </c>
      <c r="O240" s="194">
        <f ca="1">INDEX(OFFSET('Actual NPC (Total System)'!M$1,MATCH("NET SYSTEM LOAD",'Actual NPC (Total System)'!$A:$A,0),0,1000,1),MATCH($C240,OFFSET('Actual NPC (Total System)'!$C$1,MATCH("NET SYSTEM LOAD",'Actual NPC (Total System)'!$A:$A,0),0,1000,1),0),1)*$E240</f>
        <v>0</v>
      </c>
      <c r="P240" s="194">
        <f ca="1">INDEX(OFFSET('Actual NPC (Total System)'!N$1,MATCH("NET SYSTEM LOAD",'Actual NPC (Total System)'!$A:$A,0),0,1000,1),MATCH($C240,OFFSET('Actual NPC (Total System)'!$C$1,MATCH("NET SYSTEM LOAD",'Actual NPC (Total System)'!$A:$A,0),0,1000,1),0),1)*$E240</f>
        <v>0</v>
      </c>
      <c r="Q240" s="194">
        <f ca="1">INDEX(OFFSET('Actual NPC (Total System)'!O$1,MATCH("NET SYSTEM LOAD",'Actual NPC (Total System)'!$A:$A,0),0,1000,1),MATCH($C240,OFFSET('Actual NPC (Total System)'!$C$1,MATCH("NET SYSTEM LOAD",'Actual NPC (Total System)'!$A:$A,0),0,1000,1),0),1)*$E240</f>
        <v>0</v>
      </c>
      <c r="R240" s="194">
        <f ca="1">INDEX(OFFSET('Actual NPC (Total System)'!P$1,MATCH("NET SYSTEM LOAD",'Actual NPC (Total System)'!$A:$A,0),0,1000,1),MATCH($C240,OFFSET('Actual NPC (Total System)'!$C$1,MATCH("NET SYSTEM LOAD",'Actual NPC (Total System)'!$A:$A,0),0,1000,1),0),1)*$E240</f>
        <v>0</v>
      </c>
      <c r="S240" s="59"/>
    </row>
    <row r="241" spans="1:19" ht="12.75">
      <c r="A241" s="39"/>
      <c r="B241" s="39"/>
      <c r="C241" s="167" t="s">
        <v>19</v>
      </c>
      <c r="D241" s="327" t="s">
        <v>178</v>
      </c>
      <c r="E241" s="326">
        <f>VLOOKUP(D241,'Actual Factors'!$A$4:$B$9,2,FALSE)</f>
        <v>0</v>
      </c>
      <c r="F241" s="187">
        <f t="shared" ca="1" si="57"/>
        <v>0</v>
      </c>
      <c r="G241" s="194">
        <f ca="1">INDEX(OFFSET('Actual NPC (Total System)'!E$1,MATCH("NET SYSTEM LOAD",'Actual NPC (Total System)'!$A:$A,0),0,1000,1),MATCH($C241,OFFSET('Actual NPC (Total System)'!$C$1,MATCH("NET SYSTEM LOAD",'Actual NPC (Total System)'!$A:$A,0),0,1000,1),0),1)*$E241</f>
        <v>0</v>
      </c>
      <c r="H241" s="194">
        <f ca="1">INDEX(OFFSET('Actual NPC (Total System)'!F$1,MATCH("NET SYSTEM LOAD",'Actual NPC (Total System)'!$A:$A,0),0,1000,1),MATCH($C241,OFFSET('Actual NPC (Total System)'!$C$1,MATCH("NET SYSTEM LOAD",'Actual NPC (Total System)'!$A:$A,0),0,1000,1),0),1)*$E241</f>
        <v>0</v>
      </c>
      <c r="I241" s="194">
        <f ca="1">INDEX(OFFSET('Actual NPC (Total System)'!G$1,MATCH("NET SYSTEM LOAD",'Actual NPC (Total System)'!$A:$A,0),0,1000,1),MATCH($C241,OFFSET('Actual NPC (Total System)'!$C$1,MATCH("NET SYSTEM LOAD",'Actual NPC (Total System)'!$A:$A,0),0,1000,1),0),1)*$E241</f>
        <v>0</v>
      </c>
      <c r="J241" s="194">
        <f ca="1">INDEX(OFFSET('Actual NPC (Total System)'!H$1,MATCH("NET SYSTEM LOAD",'Actual NPC (Total System)'!$A:$A,0),0,1000,1),MATCH($C241,OFFSET('Actual NPC (Total System)'!$C$1,MATCH("NET SYSTEM LOAD",'Actual NPC (Total System)'!$A:$A,0),0,1000,1),0),1)*$E241</f>
        <v>0</v>
      </c>
      <c r="K241" s="194">
        <f ca="1">INDEX(OFFSET('Actual NPC (Total System)'!I$1,MATCH("NET SYSTEM LOAD",'Actual NPC (Total System)'!$A:$A,0),0,1000,1),MATCH($C241,OFFSET('Actual NPC (Total System)'!$C$1,MATCH("NET SYSTEM LOAD",'Actual NPC (Total System)'!$A:$A,0),0,1000,1),0),1)*$E241</f>
        <v>0</v>
      </c>
      <c r="L241" s="194">
        <f ca="1">INDEX(OFFSET('Actual NPC (Total System)'!J$1,MATCH("NET SYSTEM LOAD",'Actual NPC (Total System)'!$A:$A,0),0,1000,1),MATCH($C241,OFFSET('Actual NPC (Total System)'!$C$1,MATCH("NET SYSTEM LOAD",'Actual NPC (Total System)'!$A:$A,0),0,1000,1),0),1)*$E241</f>
        <v>0</v>
      </c>
      <c r="M241" s="194">
        <f ca="1">INDEX(OFFSET('Actual NPC (Total System)'!K$1,MATCH("NET SYSTEM LOAD",'Actual NPC (Total System)'!$A:$A,0),0,1000,1),MATCH($C241,OFFSET('Actual NPC (Total System)'!$C$1,MATCH("NET SYSTEM LOAD",'Actual NPC (Total System)'!$A:$A,0),0,1000,1),0),1)*$E241</f>
        <v>0</v>
      </c>
      <c r="N241" s="194">
        <f ca="1">INDEX(OFFSET('Actual NPC (Total System)'!L$1,MATCH("NET SYSTEM LOAD",'Actual NPC (Total System)'!$A:$A,0),0,1000,1),MATCH($C241,OFFSET('Actual NPC (Total System)'!$C$1,MATCH("NET SYSTEM LOAD",'Actual NPC (Total System)'!$A:$A,0),0,1000,1),0),1)*$E241</f>
        <v>0</v>
      </c>
      <c r="O241" s="194">
        <f ca="1">INDEX(OFFSET('Actual NPC (Total System)'!M$1,MATCH("NET SYSTEM LOAD",'Actual NPC (Total System)'!$A:$A,0),0,1000,1),MATCH($C241,OFFSET('Actual NPC (Total System)'!$C$1,MATCH("NET SYSTEM LOAD",'Actual NPC (Total System)'!$A:$A,0),0,1000,1),0),1)*$E241</f>
        <v>0</v>
      </c>
      <c r="P241" s="194">
        <f ca="1">INDEX(OFFSET('Actual NPC (Total System)'!N$1,MATCH("NET SYSTEM LOAD",'Actual NPC (Total System)'!$A:$A,0),0,1000,1),MATCH($C241,OFFSET('Actual NPC (Total System)'!$C$1,MATCH("NET SYSTEM LOAD",'Actual NPC (Total System)'!$A:$A,0),0,1000,1),0),1)*$E241</f>
        <v>0</v>
      </c>
      <c r="Q241" s="194">
        <f ca="1">INDEX(OFFSET('Actual NPC (Total System)'!O$1,MATCH("NET SYSTEM LOAD",'Actual NPC (Total System)'!$A:$A,0),0,1000,1),MATCH($C241,OFFSET('Actual NPC (Total System)'!$C$1,MATCH("NET SYSTEM LOAD",'Actual NPC (Total System)'!$A:$A,0),0,1000,1),0),1)*$E241</f>
        <v>0</v>
      </c>
      <c r="R241" s="194">
        <f ca="1">INDEX(OFFSET('Actual NPC (Total System)'!P$1,MATCH("NET SYSTEM LOAD",'Actual NPC (Total System)'!$A:$A,0),0,1000,1),MATCH($C241,OFFSET('Actual NPC (Total System)'!$C$1,MATCH("NET SYSTEM LOAD",'Actual NPC (Total System)'!$A:$A,0),0,1000,1),0),1)*$E241</f>
        <v>0</v>
      </c>
      <c r="S241" s="59"/>
    </row>
    <row r="242" spans="1:19" ht="12.75">
      <c r="A242" s="39"/>
      <c r="C242" s="167" t="s">
        <v>100</v>
      </c>
      <c r="D242" s="327" t="s">
        <v>178</v>
      </c>
      <c r="E242" s="326">
        <f>VLOOKUP(D242,'Actual Factors'!$A$4:$B$9,2,FALSE)</f>
        <v>0</v>
      </c>
      <c r="F242" s="187">
        <f t="shared" ca="1" si="55"/>
        <v>0</v>
      </c>
      <c r="G242" s="194">
        <f ca="1">INDEX(OFFSET('Actual NPC (Total System)'!E$1,MATCH("NET SYSTEM LOAD",'Actual NPC (Total System)'!$A:$A,0),0,1000,1),MATCH($C242,OFFSET('Actual NPC (Total System)'!$C$1,MATCH("NET SYSTEM LOAD",'Actual NPC (Total System)'!$A:$A,0),0,1000,1),0),1)*$E242</f>
        <v>0</v>
      </c>
      <c r="H242" s="194">
        <f ca="1">INDEX(OFFSET('Actual NPC (Total System)'!F$1,MATCH("NET SYSTEM LOAD",'Actual NPC (Total System)'!$A:$A,0),0,1000,1),MATCH($C242,OFFSET('Actual NPC (Total System)'!$C$1,MATCH("NET SYSTEM LOAD",'Actual NPC (Total System)'!$A:$A,0),0,1000,1),0),1)*$E242</f>
        <v>0</v>
      </c>
      <c r="I242" s="194">
        <f ca="1">INDEX(OFFSET('Actual NPC (Total System)'!G$1,MATCH("NET SYSTEM LOAD",'Actual NPC (Total System)'!$A:$A,0),0,1000,1),MATCH($C242,OFFSET('Actual NPC (Total System)'!$C$1,MATCH("NET SYSTEM LOAD",'Actual NPC (Total System)'!$A:$A,0),0,1000,1),0),1)*$E242</f>
        <v>0</v>
      </c>
      <c r="J242" s="194">
        <f ca="1">INDEX(OFFSET('Actual NPC (Total System)'!H$1,MATCH("NET SYSTEM LOAD",'Actual NPC (Total System)'!$A:$A,0),0,1000,1),MATCH($C242,OFFSET('Actual NPC (Total System)'!$C$1,MATCH("NET SYSTEM LOAD",'Actual NPC (Total System)'!$A:$A,0),0,1000,1),0),1)*$E242</f>
        <v>0</v>
      </c>
      <c r="K242" s="194">
        <f ca="1">INDEX(OFFSET('Actual NPC (Total System)'!I$1,MATCH("NET SYSTEM LOAD",'Actual NPC (Total System)'!$A:$A,0),0,1000,1),MATCH($C242,OFFSET('Actual NPC (Total System)'!$C$1,MATCH("NET SYSTEM LOAD",'Actual NPC (Total System)'!$A:$A,0),0,1000,1),0),1)*$E242</f>
        <v>0</v>
      </c>
      <c r="L242" s="194">
        <f ca="1">INDEX(OFFSET('Actual NPC (Total System)'!J$1,MATCH("NET SYSTEM LOAD",'Actual NPC (Total System)'!$A:$A,0),0,1000,1),MATCH($C242,OFFSET('Actual NPC (Total System)'!$C$1,MATCH("NET SYSTEM LOAD",'Actual NPC (Total System)'!$A:$A,0),0,1000,1),0),1)*$E242</f>
        <v>0</v>
      </c>
      <c r="M242" s="194">
        <f ca="1">INDEX(OFFSET('Actual NPC (Total System)'!K$1,MATCH("NET SYSTEM LOAD",'Actual NPC (Total System)'!$A:$A,0),0,1000,1),MATCH($C242,OFFSET('Actual NPC (Total System)'!$C$1,MATCH("NET SYSTEM LOAD",'Actual NPC (Total System)'!$A:$A,0),0,1000,1),0),1)*$E242</f>
        <v>0</v>
      </c>
      <c r="N242" s="194">
        <f ca="1">INDEX(OFFSET('Actual NPC (Total System)'!L$1,MATCH("NET SYSTEM LOAD",'Actual NPC (Total System)'!$A:$A,0),0,1000,1),MATCH($C242,OFFSET('Actual NPC (Total System)'!$C$1,MATCH("NET SYSTEM LOAD",'Actual NPC (Total System)'!$A:$A,0),0,1000,1),0),1)*$E242</f>
        <v>0</v>
      </c>
      <c r="O242" s="194">
        <f ca="1">INDEX(OFFSET('Actual NPC (Total System)'!M$1,MATCH("NET SYSTEM LOAD",'Actual NPC (Total System)'!$A:$A,0),0,1000,1),MATCH($C242,OFFSET('Actual NPC (Total System)'!$C$1,MATCH("NET SYSTEM LOAD",'Actual NPC (Total System)'!$A:$A,0),0,1000,1),0),1)*$E242</f>
        <v>0</v>
      </c>
      <c r="P242" s="194">
        <f ca="1">INDEX(OFFSET('Actual NPC (Total System)'!N$1,MATCH("NET SYSTEM LOAD",'Actual NPC (Total System)'!$A:$A,0),0,1000,1),MATCH($C242,OFFSET('Actual NPC (Total System)'!$C$1,MATCH("NET SYSTEM LOAD",'Actual NPC (Total System)'!$A:$A,0),0,1000,1),0),1)*$E242</f>
        <v>0</v>
      </c>
      <c r="Q242" s="194">
        <f ca="1">INDEX(OFFSET('Actual NPC (Total System)'!O$1,MATCH("NET SYSTEM LOAD",'Actual NPC (Total System)'!$A:$A,0),0,1000,1),MATCH($C242,OFFSET('Actual NPC (Total System)'!$C$1,MATCH("NET SYSTEM LOAD",'Actual NPC (Total System)'!$A:$A,0),0,1000,1),0),1)*$E242</f>
        <v>0</v>
      </c>
      <c r="R242" s="194">
        <f ca="1">INDEX(OFFSET('Actual NPC (Total System)'!P$1,MATCH("NET SYSTEM LOAD",'Actual NPC (Total System)'!$A:$A,0),0,1000,1),MATCH($C242,OFFSET('Actual NPC (Total System)'!$C$1,MATCH("NET SYSTEM LOAD",'Actual NPC (Total System)'!$A:$A,0),0,1000,1),0),1)*$E242</f>
        <v>0</v>
      </c>
      <c r="S242" s="59"/>
    </row>
    <row r="243" spans="1:19" ht="12.75">
      <c r="A243" s="39"/>
      <c r="B243" s="153"/>
      <c r="C243" s="167" t="s">
        <v>134</v>
      </c>
      <c r="D243" s="327" t="s">
        <v>178</v>
      </c>
      <c r="E243" s="326">
        <f>VLOOKUP(D243,'Actual Factors'!$A$4:$B$9,2,FALSE)</f>
        <v>0</v>
      </c>
      <c r="F243" s="187">
        <f t="shared" ref="F243:F250" ca="1" si="58">SUM(G243:R243)</f>
        <v>0</v>
      </c>
      <c r="G243" s="194">
        <f ca="1">INDEX(OFFSET('Actual NPC (Total System)'!E$1,MATCH("NET SYSTEM LOAD",'Actual NPC (Total System)'!$A:$A,0),0,1000,1),MATCH($C243,OFFSET('Actual NPC (Total System)'!$C$1,MATCH("NET SYSTEM LOAD",'Actual NPC (Total System)'!$A:$A,0),0,1000,1),0),1)*$E243</f>
        <v>0</v>
      </c>
      <c r="H243" s="194">
        <f ca="1">INDEX(OFFSET('Actual NPC (Total System)'!F$1,MATCH("NET SYSTEM LOAD",'Actual NPC (Total System)'!$A:$A,0),0,1000,1),MATCH($C243,OFFSET('Actual NPC (Total System)'!$C$1,MATCH("NET SYSTEM LOAD",'Actual NPC (Total System)'!$A:$A,0),0,1000,1),0),1)*$E243</f>
        <v>0</v>
      </c>
      <c r="I243" s="194">
        <f ca="1">INDEX(OFFSET('Actual NPC (Total System)'!G$1,MATCH("NET SYSTEM LOAD",'Actual NPC (Total System)'!$A:$A,0),0,1000,1),MATCH($C243,OFFSET('Actual NPC (Total System)'!$C$1,MATCH("NET SYSTEM LOAD",'Actual NPC (Total System)'!$A:$A,0),0,1000,1),0),1)*$E243</f>
        <v>0</v>
      </c>
      <c r="J243" s="194">
        <f ca="1">INDEX(OFFSET('Actual NPC (Total System)'!H$1,MATCH("NET SYSTEM LOAD",'Actual NPC (Total System)'!$A:$A,0),0,1000,1),MATCH($C243,OFFSET('Actual NPC (Total System)'!$C$1,MATCH("NET SYSTEM LOAD",'Actual NPC (Total System)'!$A:$A,0),0,1000,1),0),1)*$E243</f>
        <v>0</v>
      </c>
      <c r="K243" s="194">
        <f ca="1">INDEX(OFFSET('Actual NPC (Total System)'!I$1,MATCH("NET SYSTEM LOAD",'Actual NPC (Total System)'!$A:$A,0),0,1000,1),MATCH($C243,OFFSET('Actual NPC (Total System)'!$C$1,MATCH("NET SYSTEM LOAD",'Actual NPC (Total System)'!$A:$A,0),0,1000,1),0),1)*$E243</f>
        <v>0</v>
      </c>
      <c r="L243" s="194">
        <f ca="1">INDEX(OFFSET('Actual NPC (Total System)'!J$1,MATCH("NET SYSTEM LOAD",'Actual NPC (Total System)'!$A:$A,0),0,1000,1),MATCH($C243,OFFSET('Actual NPC (Total System)'!$C$1,MATCH("NET SYSTEM LOAD",'Actual NPC (Total System)'!$A:$A,0),0,1000,1),0),1)*$E243</f>
        <v>0</v>
      </c>
      <c r="M243" s="194">
        <f ca="1">INDEX(OFFSET('Actual NPC (Total System)'!K$1,MATCH("NET SYSTEM LOAD",'Actual NPC (Total System)'!$A:$A,0),0,1000,1),MATCH($C243,OFFSET('Actual NPC (Total System)'!$C$1,MATCH("NET SYSTEM LOAD",'Actual NPC (Total System)'!$A:$A,0),0,1000,1),0),1)*$E243</f>
        <v>0</v>
      </c>
      <c r="N243" s="194">
        <f ca="1">INDEX(OFFSET('Actual NPC (Total System)'!L$1,MATCH("NET SYSTEM LOAD",'Actual NPC (Total System)'!$A:$A,0),0,1000,1),MATCH($C243,OFFSET('Actual NPC (Total System)'!$C$1,MATCH("NET SYSTEM LOAD",'Actual NPC (Total System)'!$A:$A,0),0,1000,1),0),1)*$E243</f>
        <v>0</v>
      </c>
      <c r="O243" s="194">
        <f ca="1">INDEX(OFFSET('Actual NPC (Total System)'!M$1,MATCH("NET SYSTEM LOAD",'Actual NPC (Total System)'!$A:$A,0),0,1000,1),MATCH($C243,OFFSET('Actual NPC (Total System)'!$C$1,MATCH("NET SYSTEM LOAD",'Actual NPC (Total System)'!$A:$A,0),0,1000,1),0),1)*$E243</f>
        <v>0</v>
      </c>
      <c r="P243" s="194">
        <f ca="1">INDEX(OFFSET('Actual NPC (Total System)'!N$1,MATCH("NET SYSTEM LOAD",'Actual NPC (Total System)'!$A:$A,0),0,1000,1),MATCH($C243,OFFSET('Actual NPC (Total System)'!$C$1,MATCH("NET SYSTEM LOAD",'Actual NPC (Total System)'!$A:$A,0),0,1000,1),0),1)*$E243</f>
        <v>0</v>
      </c>
      <c r="Q243" s="194">
        <f ca="1">INDEX(OFFSET('Actual NPC (Total System)'!O$1,MATCH("NET SYSTEM LOAD",'Actual NPC (Total System)'!$A:$A,0),0,1000,1),MATCH($C243,OFFSET('Actual NPC (Total System)'!$C$1,MATCH("NET SYSTEM LOAD",'Actual NPC (Total System)'!$A:$A,0),0,1000,1),0),1)*$E243</f>
        <v>0</v>
      </c>
      <c r="R243" s="194">
        <f ca="1">INDEX(OFFSET('Actual NPC (Total System)'!P$1,MATCH("NET SYSTEM LOAD",'Actual NPC (Total System)'!$A:$A,0),0,1000,1),MATCH($C243,OFFSET('Actual NPC (Total System)'!$C$1,MATCH("NET SYSTEM LOAD",'Actual NPC (Total System)'!$A:$A,0),0,1000,1),0),1)*$E243</f>
        <v>0</v>
      </c>
      <c r="S243" s="59"/>
    </row>
    <row r="244" spans="1:19" ht="12.75">
      <c r="A244" s="39"/>
      <c r="B244" s="153"/>
      <c r="C244" s="167" t="s">
        <v>135</v>
      </c>
      <c r="D244" s="327" t="s">
        <v>178</v>
      </c>
      <c r="E244" s="326">
        <f>VLOOKUP(D244,'Actual Factors'!$A$4:$B$9,2,FALSE)</f>
        <v>0</v>
      </c>
      <c r="F244" s="187">
        <f t="shared" ca="1" si="58"/>
        <v>0</v>
      </c>
      <c r="G244" s="194">
        <f ca="1">INDEX(OFFSET('Actual NPC (Total System)'!E$1,MATCH("NET SYSTEM LOAD",'Actual NPC (Total System)'!$A:$A,0),0,1000,1),MATCH($C244,OFFSET('Actual NPC (Total System)'!$C$1,MATCH("NET SYSTEM LOAD",'Actual NPC (Total System)'!$A:$A,0),0,1000,1),0),1)*$E244</f>
        <v>0</v>
      </c>
      <c r="H244" s="194">
        <f ca="1">INDEX(OFFSET('Actual NPC (Total System)'!F$1,MATCH("NET SYSTEM LOAD",'Actual NPC (Total System)'!$A:$A,0),0,1000,1),MATCH($C244,OFFSET('Actual NPC (Total System)'!$C$1,MATCH("NET SYSTEM LOAD",'Actual NPC (Total System)'!$A:$A,0),0,1000,1),0),1)*$E244</f>
        <v>0</v>
      </c>
      <c r="I244" s="194">
        <f ca="1">INDEX(OFFSET('Actual NPC (Total System)'!G$1,MATCH("NET SYSTEM LOAD",'Actual NPC (Total System)'!$A:$A,0),0,1000,1),MATCH($C244,OFFSET('Actual NPC (Total System)'!$C$1,MATCH("NET SYSTEM LOAD",'Actual NPC (Total System)'!$A:$A,0),0,1000,1),0),1)*$E244</f>
        <v>0</v>
      </c>
      <c r="J244" s="194">
        <f ca="1">INDEX(OFFSET('Actual NPC (Total System)'!H$1,MATCH("NET SYSTEM LOAD",'Actual NPC (Total System)'!$A:$A,0),0,1000,1),MATCH($C244,OFFSET('Actual NPC (Total System)'!$C$1,MATCH("NET SYSTEM LOAD",'Actual NPC (Total System)'!$A:$A,0),0,1000,1),0),1)*$E244</f>
        <v>0</v>
      </c>
      <c r="K244" s="194">
        <f ca="1">INDEX(OFFSET('Actual NPC (Total System)'!I$1,MATCH("NET SYSTEM LOAD",'Actual NPC (Total System)'!$A:$A,0),0,1000,1),MATCH($C244,OFFSET('Actual NPC (Total System)'!$C$1,MATCH("NET SYSTEM LOAD",'Actual NPC (Total System)'!$A:$A,0),0,1000,1),0),1)*$E244</f>
        <v>0</v>
      </c>
      <c r="L244" s="194">
        <f ca="1">INDEX(OFFSET('Actual NPC (Total System)'!J$1,MATCH("NET SYSTEM LOAD",'Actual NPC (Total System)'!$A:$A,0),0,1000,1),MATCH($C244,OFFSET('Actual NPC (Total System)'!$C$1,MATCH("NET SYSTEM LOAD",'Actual NPC (Total System)'!$A:$A,0),0,1000,1),0),1)*$E244</f>
        <v>0</v>
      </c>
      <c r="M244" s="194">
        <f ca="1">INDEX(OFFSET('Actual NPC (Total System)'!K$1,MATCH("NET SYSTEM LOAD",'Actual NPC (Total System)'!$A:$A,0),0,1000,1),MATCH($C244,OFFSET('Actual NPC (Total System)'!$C$1,MATCH("NET SYSTEM LOAD",'Actual NPC (Total System)'!$A:$A,0),0,1000,1),0),1)*$E244</f>
        <v>0</v>
      </c>
      <c r="N244" s="194">
        <f ca="1">INDEX(OFFSET('Actual NPC (Total System)'!L$1,MATCH("NET SYSTEM LOAD",'Actual NPC (Total System)'!$A:$A,0),0,1000,1),MATCH($C244,OFFSET('Actual NPC (Total System)'!$C$1,MATCH("NET SYSTEM LOAD",'Actual NPC (Total System)'!$A:$A,0),0,1000,1),0),1)*$E244</f>
        <v>0</v>
      </c>
      <c r="O244" s="194">
        <f ca="1">INDEX(OFFSET('Actual NPC (Total System)'!M$1,MATCH("NET SYSTEM LOAD",'Actual NPC (Total System)'!$A:$A,0),0,1000,1),MATCH($C244,OFFSET('Actual NPC (Total System)'!$C$1,MATCH("NET SYSTEM LOAD",'Actual NPC (Total System)'!$A:$A,0),0,1000,1),0),1)*$E244</f>
        <v>0</v>
      </c>
      <c r="P244" s="194">
        <f ca="1">INDEX(OFFSET('Actual NPC (Total System)'!N$1,MATCH("NET SYSTEM LOAD",'Actual NPC (Total System)'!$A:$A,0),0,1000,1),MATCH($C244,OFFSET('Actual NPC (Total System)'!$C$1,MATCH("NET SYSTEM LOAD",'Actual NPC (Total System)'!$A:$A,0),0,1000,1),0),1)*$E244</f>
        <v>0</v>
      </c>
      <c r="Q244" s="194">
        <f ca="1">INDEX(OFFSET('Actual NPC (Total System)'!O$1,MATCH("NET SYSTEM LOAD",'Actual NPC (Total System)'!$A:$A,0),0,1000,1),MATCH($C244,OFFSET('Actual NPC (Total System)'!$C$1,MATCH("NET SYSTEM LOAD",'Actual NPC (Total System)'!$A:$A,0),0,1000,1),0),1)*$E244</f>
        <v>0</v>
      </c>
      <c r="R244" s="194">
        <f ca="1">INDEX(OFFSET('Actual NPC (Total System)'!P$1,MATCH("NET SYSTEM LOAD",'Actual NPC (Total System)'!$A:$A,0),0,1000,1),MATCH($C244,OFFSET('Actual NPC (Total System)'!$C$1,MATCH("NET SYSTEM LOAD",'Actual NPC (Total System)'!$A:$A,0),0,1000,1),0),1)*$E244</f>
        <v>0</v>
      </c>
      <c r="S244" s="59"/>
    </row>
    <row r="245" spans="1:19" ht="12.75">
      <c r="A245" s="39"/>
      <c r="B245" s="153"/>
      <c r="C245" s="167" t="s">
        <v>128</v>
      </c>
      <c r="D245" s="327" t="s">
        <v>178</v>
      </c>
      <c r="E245" s="326">
        <f>VLOOKUP(D245,'Actual Factors'!$A$4:$B$9,2,FALSE)</f>
        <v>0</v>
      </c>
      <c r="F245" s="187">
        <f t="shared" ca="1" si="58"/>
        <v>0</v>
      </c>
      <c r="G245" s="194">
        <f ca="1">INDEX(OFFSET('Actual NPC (Total System)'!E$1,MATCH("NET SYSTEM LOAD",'Actual NPC (Total System)'!$A:$A,0),0,1000,1),MATCH($C245,OFFSET('Actual NPC (Total System)'!$C$1,MATCH("NET SYSTEM LOAD",'Actual NPC (Total System)'!$A:$A,0),0,1000,1),0),1)*$E245</f>
        <v>0</v>
      </c>
      <c r="H245" s="194">
        <f ca="1">INDEX(OFFSET('Actual NPC (Total System)'!F$1,MATCH("NET SYSTEM LOAD",'Actual NPC (Total System)'!$A:$A,0),0,1000,1),MATCH($C245,OFFSET('Actual NPC (Total System)'!$C$1,MATCH("NET SYSTEM LOAD",'Actual NPC (Total System)'!$A:$A,0),0,1000,1),0),1)*$E245</f>
        <v>0</v>
      </c>
      <c r="I245" s="194">
        <f ca="1">INDEX(OFFSET('Actual NPC (Total System)'!G$1,MATCH("NET SYSTEM LOAD",'Actual NPC (Total System)'!$A:$A,0),0,1000,1),MATCH($C245,OFFSET('Actual NPC (Total System)'!$C$1,MATCH("NET SYSTEM LOAD",'Actual NPC (Total System)'!$A:$A,0),0,1000,1),0),1)*$E245</f>
        <v>0</v>
      </c>
      <c r="J245" s="194">
        <f ca="1">INDEX(OFFSET('Actual NPC (Total System)'!H$1,MATCH("NET SYSTEM LOAD",'Actual NPC (Total System)'!$A:$A,0),0,1000,1),MATCH($C245,OFFSET('Actual NPC (Total System)'!$C$1,MATCH("NET SYSTEM LOAD",'Actual NPC (Total System)'!$A:$A,0),0,1000,1),0),1)*$E245</f>
        <v>0</v>
      </c>
      <c r="K245" s="194">
        <f ca="1">INDEX(OFFSET('Actual NPC (Total System)'!I$1,MATCH("NET SYSTEM LOAD",'Actual NPC (Total System)'!$A:$A,0),0,1000,1),MATCH($C245,OFFSET('Actual NPC (Total System)'!$C$1,MATCH("NET SYSTEM LOAD",'Actual NPC (Total System)'!$A:$A,0),0,1000,1),0),1)*$E245</f>
        <v>0</v>
      </c>
      <c r="L245" s="194">
        <f ca="1">INDEX(OFFSET('Actual NPC (Total System)'!J$1,MATCH("NET SYSTEM LOAD",'Actual NPC (Total System)'!$A:$A,0),0,1000,1),MATCH($C245,OFFSET('Actual NPC (Total System)'!$C$1,MATCH("NET SYSTEM LOAD",'Actual NPC (Total System)'!$A:$A,0),0,1000,1),0),1)*$E245</f>
        <v>0</v>
      </c>
      <c r="M245" s="194">
        <f ca="1">INDEX(OFFSET('Actual NPC (Total System)'!K$1,MATCH("NET SYSTEM LOAD",'Actual NPC (Total System)'!$A:$A,0),0,1000,1),MATCH($C245,OFFSET('Actual NPC (Total System)'!$C$1,MATCH("NET SYSTEM LOAD",'Actual NPC (Total System)'!$A:$A,0),0,1000,1),0),1)*$E245</f>
        <v>0</v>
      </c>
      <c r="N245" s="194">
        <f ca="1">INDEX(OFFSET('Actual NPC (Total System)'!L$1,MATCH("NET SYSTEM LOAD",'Actual NPC (Total System)'!$A:$A,0),0,1000,1),MATCH($C245,OFFSET('Actual NPC (Total System)'!$C$1,MATCH("NET SYSTEM LOAD",'Actual NPC (Total System)'!$A:$A,0),0,1000,1),0),1)*$E245</f>
        <v>0</v>
      </c>
      <c r="O245" s="194">
        <f ca="1">INDEX(OFFSET('Actual NPC (Total System)'!M$1,MATCH("NET SYSTEM LOAD",'Actual NPC (Total System)'!$A:$A,0),0,1000,1),MATCH($C245,OFFSET('Actual NPC (Total System)'!$C$1,MATCH("NET SYSTEM LOAD",'Actual NPC (Total System)'!$A:$A,0),0,1000,1),0),1)*$E245</f>
        <v>0</v>
      </c>
      <c r="P245" s="194">
        <f ca="1">INDEX(OFFSET('Actual NPC (Total System)'!N$1,MATCH("NET SYSTEM LOAD",'Actual NPC (Total System)'!$A:$A,0),0,1000,1),MATCH($C245,OFFSET('Actual NPC (Total System)'!$C$1,MATCH("NET SYSTEM LOAD",'Actual NPC (Total System)'!$A:$A,0),0,1000,1),0),1)*$E245</f>
        <v>0</v>
      </c>
      <c r="Q245" s="194">
        <f ca="1">INDEX(OFFSET('Actual NPC (Total System)'!O$1,MATCH("NET SYSTEM LOAD",'Actual NPC (Total System)'!$A:$A,0),0,1000,1),MATCH($C245,OFFSET('Actual NPC (Total System)'!$C$1,MATCH("NET SYSTEM LOAD",'Actual NPC (Total System)'!$A:$A,0),0,1000,1),0),1)*$E245</f>
        <v>0</v>
      </c>
      <c r="R245" s="194">
        <f ca="1">INDEX(OFFSET('Actual NPC (Total System)'!P$1,MATCH("NET SYSTEM LOAD",'Actual NPC (Total System)'!$A:$A,0),0,1000,1),MATCH($C245,OFFSET('Actual NPC (Total System)'!$C$1,MATCH("NET SYSTEM LOAD",'Actual NPC (Total System)'!$A:$A,0),0,1000,1),0),1)*$E245</f>
        <v>0</v>
      </c>
      <c r="S245" s="59"/>
    </row>
    <row r="246" spans="1:19" ht="12.75">
      <c r="A246" s="39"/>
      <c r="B246" s="153"/>
      <c r="C246" s="167" t="s">
        <v>125</v>
      </c>
      <c r="D246" s="327" t="s">
        <v>178</v>
      </c>
      <c r="E246" s="326">
        <f>VLOOKUP(D246,'Actual Factors'!$A$4:$B$9,2,FALSE)</f>
        <v>0</v>
      </c>
      <c r="F246" s="187">
        <f t="shared" ca="1" si="58"/>
        <v>0</v>
      </c>
      <c r="G246" s="194">
        <f ca="1">INDEX(OFFSET('Actual NPC (Total System)'!E$1,MATCH("NET SYSTEM LOAD",'Actual NPC (Total System)'!$A:$A,0),0,1000,1),MATCH($C246,OFFSET('Actual NPC (Total System)'!$C$1,MATCH("NET SYSTEM LOAD",'Actual NPC (Total System)'!$A:$A,0),0,1000,1),0),1)*$E246</f>
        <v>0</v>
      </c>
      <c r="H246" s="194">
        <f ca="1">INDEX(OFFSET('Actual NPC (Total System)'!F$1,MATCH("NET SYSTEM LOAD",'Actual NPC (Total System)'!$A:$A,0),0,1000,1),MATCH($C246,OFFSET('Actual NPC (Total System)'!$C$1,MATCH("NET SYSTEM LOAD",'Actual NPC (Total System)'!$A:$A,0),0,1000,1),0),1)*$E246</f>
        <v>0</v>
      </c>
      <c r="I246" s="194">
        <f ca="1">INDEX(OFFSET('Actual NPC (Total System)'!G$1,MATCH("NET SYSTEM LOAD",'Actual NPC (Total System)'!$A:$A,0),0,1000,1),MATCH($C246,OFFSET('Actual NPC (Total System)'!$C$1,MATCH("NET SYSTEM LOAD",'Actual NPC (Total System)'!$A:$A,0),0,1000,1),0),1)*$E246</f>
        <v>0</v>
      </c>
      <c r="J246" s="194">
        <f ca="1">INDEX(OFFSET('Actual NPC (Total System)'!H$1,MATCH("NET SYSTEM LOAD",'Actual NPC (Total System)'!$A:$A,0),0,1000,1),MATCH($C246,OFFSET('Actual NPC (Total System)'!$C$1,MATCH("NET SYSTEM LOAD",'Actual NPC (Total System)'!$A:$A,0),0,1000,1),0),1)*$E246</f>
        <v>0</v>
      </c>
      <c r="K246" s="194">
        <f ca="1">INDEX(OFFSET('Actual NPC (Total System)'!I$1,MATCH("NET SYSTEM LOAD",'Actual NPC (Total System)'!$A:$A,0),0,1000,1),MATCH($C246,OFFSET('Actual NPC (Total System)'!$C$1,MATCH("NET SYSTEM LOAD",'Actual NPC (Total System)'!$A:$A,0),0,1000,1),0),1)*$E246</f>
        <v>0</v>
      </c>
      <c r="L246" s="194">
        <f ca="1">INDEX(OFFSET('Actual NPC (Total System)'!J$1,MATCH("NET SYSTEM LOAD",'Actual NPC (Total System)'!$A:$A,0),0,1000,1),MATCH($C246,OFFSET('Actual NPC (Total System)'!$C$1,MATCH("NET SYSTEM LOAD",'Actual NPC (Total System)'!$A:$A,0),0,1000,1),0),1)*$E246</f>
        <v>0</v>
      </c>
      <c r="M246" s="194">
        <f ca="1">INDEX(OFFSET('Actual NPC (Total System)'!K$1,MATCH("NET SYSTEM LOAD",'Actual NPC (Total System)'!$A:$A,0),0,1000,1),MATCH($C246,OFFSET('Actual NPC (Total System)'!$C$1,MATCH("NET SYSTEM LOAD",'Actual NPC (Total System)'!$A:$A,0),0,1000,1),0),1)*$E246</f>
        <v>0</v>
      </c>
      <c r="N246" s="194">
        <f ca="1">INDEX(OFFSET('Actual NPC (Total System)'!L$1,MATCH("NET SYSTEM LOAD",'Actual NPC (Total System)'!$A:$A,0),0,1000,1),MATCH($C246,OFFSET('Actual NPC (Total System)'!$C$1,MATCH("NET SYSTEM LOAD",'Actual NPC (Total System)'!$A:$A,0),0,1000,1),0),1)*$E246</f>
        <v>0</v>
      </c>
      <c r="O246" s="194">
        <f ca="1">INDEX(OFFSET('Actual NPC (Total System)'!M$1,MATCH("NET SYSTEM LOAD",'Actual NPC (Total System)'!$A:$A,0),0,1000,1),MATCH($C246,OFFSET('Actual NPC (Total System)'!$C$1,MATCH("NET SYSTEM LOAD",'Actual NPC (Total System)'!$A:$A,0),0,1000,1),0),1)*$E246</f>
        <v>0</v>
      </c>
      <c r="P246" s="194">
        <f ca="1">INDEX(OFFSET('Actual NPC (Total System)'!N$1,MATCH("NET SYSTEM LOAD",'Actual NPC (Total System)'!$A:$A,0),0,1000,1),MATCH($C246,OFFSET('Actual NPC (Total System)'!$C$1,MATCH("NET SYSTEM LOAD",'Actual NPC (Total System)'!$A:$A,0),0,1000,1),0),1)*$E246</f>
        <v>0</v>
      </c>
      <c r="Q246" s="194">
        <f ca="1">INDEX(OFFSET('Actual NPC (Total System)'!O$1,MATCH("NET SYSTEM LOAD",'Actual NPC (Total System)'!$A:$A,0),0,1000,1),MATCH($C246,OFFSET('Actual NPC (Total System)'!$C$1,MATCH("NET SYSTEM LOAD",'Actual NPC (Total System)'!$A:$A,0),0,1000,1),0),1)*$E246</f>
        <v>0</v>
      </c>
      <c r="R246" s="194">
        <f ca="1">INDEX(OFFSET('Actual NPC (Total System)'!P$1,MATCH("NET SYSTEM LOAD",'Actual NPC (Total System)'!$A:$A,0),0,1000,1),MATCH($C246,OFFSET('Actual NPC (Total System)'!$C$1,MATCH("NET SYSTEM LOAD",'Actual NPC (Total System)'!$A:$A,0),0,1000,1),0),1)*$E246</f>
        <v>0</v>
      </c>
      <c r="S246" s="59"/>
    </row>
    <row r="247" spans="1:19" ht="12.75">
      <c r="A247" s="39"/>
      <c r="B247" s="250"/>
      <c r="C247" s="251" t="s">
        <v>20</v>
      </c>
      <c r="D247" s="327" t="s">
        <v>178</v>
      </c>
      <c r="E247" s="326">
        <f>VLOOKUP(D247,'Actual Factors'!$A$4:$B$9,2,FALSE)</f>
        <v>0</v>
      </c>
      <c r="F247" s="187">
        <f t="shared" ref="F247:F249" ca="1" si="59">SUM(G247:R247)</f>
        <v>0</v>
      </c>
      <c r="G247" s="194">
        <f ca="1">INDEX(OFFSET('Actual NPC (Total System)'!E$1,MATCH("NET SYSTEM LOAD",'Actual NPC (Total System)'!$A:$A,0),0,1000,1),MATCH($C247,OFFSET('Actual NPC (Total System)'!$C$1,MATCH("NET SYSTEM LOAD",'Actual NPC (Total System)'!$A:$A,0),0,1000,1),0),1)*$E247</f>
        <v>0</v>
      </c>
      <c r="H247" s="194">
        <f ca="1">INDEX(OFFSET('Actual NPC (Total System)'!F$1,MATCH("NET SYSTEM LOAD",'Actual NPC (Total System)'!$A:$A,0),0,1000,1),MATCH($C247,OFFSET('Actual NPC (Total System)'!$C$1,MATCH("NET SYSTEM LOAD",'Actual NPC (Total System)'!$A:$A,0),0,1000,1),0),1)*$E247</f>
        <v>0</v>
      </c>
      <c r="I247" s="194">
        <f ca="1">INDEX(OFFSET('Actual NPC (Total System)'!G$1,MATCH("NET SYSTEM LOAD",'Actual NPC (Total System)'!$A:$A,0),0,1000,1),MATCH($C247,OFFSET('Actual NPC (Total System)'!$C$1,MATCH("NET SYSTEM LOAD",'Actual NPC (Total System)'!$A:$A,0),0,1000,1),0),1)*$E247</f>
        <v>0</v>
      </c>
      <c r="J247" s="194">
        <f ca="1">INDEX(OFFSET('Actual NPC (Total System)'!H$1,MATCH("NET SYSTEM LOAD",'Actual NPC (Total System)'!$A:$A,0),0,1000,1),MATCH($C247,OFFSET('Actual NPC (Total System)'!$C$1,MATCH("NET SYSTEM LOAD",'Actual NPC (Total System)'!$A:$A,0),0,1000,1),0),1)*$E247</f>
        <v>0</v>
      </c>
      <c r="K247" s="194">
        <f ca="1">INDEX(OFFSET('Actual NPC (Total System)'!I$1,MATCH("NET SYSTEM LOAD",'Actual NPC (Total System)'!$A:$A,0),0,1000,1),MATCH($C247,OFFSET('Actual NPC (Total System)'!$C$1,MATCH("NET SYSTEM LOAD",'Actual NPC (Total System)'!$A:$A,0),0,1000,1),0),1)*$E247</f>
        <v>0</v>
      </c>
      <c r="L247" s="194">
        <f ca="1">INDEX(OFFSET('Actual NPC (Total System)'!J$1,MATCH("NET SYSTEM LOAD",'Actual NPC (Total System)'!$A:$A,0),0,1000,1),MATCH($C247,OFFSET('Actual NPC (Total System)'!$C$1,MATCH("NET SYSTEM LOAD",'Actual NPC (Total System)'!$A:$A,0),0,1000,1),0),1)*$E247</f>
        <v>0</v>
      </c>
      <c r="M247" s="194">
        <f ca="1">INDEX(OFFSET('Actual NPC (Total System)'!K$1,MATCH("NET SYSTEM LOAD",'Actual NPC (Total System)'!$A:$A,0),0,1000,1),MATCH($C247,OFFSET('Actual NPC (Total System)'!$C$1,MATCH("NET SYSTEM LOAD",'Actual NPC (Total System)'!$A:$A,0),0,1000,1),0),1)*$E247</f>
        <v>0</v>
      </c>
      <c r="N247" s="194">
        <f ca="1">INDEX(OFFSET('Actual NPC (Total System)'!L$1,MATCH("NET SYSTEM LOAD",'Actual NPC (Total System)'!$A:$A,0),0,1000,1),MATCH($C247,OFFSET('Actual NPC (Total System)'!$C$1,MATCH("NET SYSTEM LOAD",'Actual NPC (Total System)'!$A:$A,0),0,1000,1),0),1)*$E247</f>
        <v>0</v>
      </c>
      <c r="O247" s="194">
        <f ca="1">INDEX(OFFSET('Actual NPC (Total System)'!M$1,MATCH("NET SYSTEM LOAD",'Actual NPC (Total System)'!$A:$A,0),0,1000,1),MATCH($C247,OFFSET('Actual NPC (Total System)'!$C$1,MATCH("NET SYSTEM LOAD",'Actual NPC (Total System)'!$A:$A,0),0,1000,1),0),1)*$E247</f>
        <v>0</v>
      </c>
      <c r="P247" s="194">
        <f ca="1">INDEX(OFFSET('Actual NPC (Total System)'!N$1,MATCH("NET SYSTEM LOAD",'Actual NPC (Total System)'!$A:$A,0),0,1000,1),MATCH($C247,OFFSET('Actual NPC (Total System)'!$C$1,MATCH("NET SYSTEM LOAD",'Actual NPC (Total System)'!$A:$A,0),0,1000,1),0),1)*$E247</f>
        <v>0</v>
      </c>
      <c r="Q247" s="194">
        <f ca="1">INDEX(OFFSET('Actual NPC (Total System)'!O$1,MATCH("NET SYSTEM LOAD",'Actual NPC (Total System)'!$A:$A,0),0,1000,1),MATCH($C247,OFFSET('Actual NPC (Total System)'!$C$1,MATCH("NET SYSTEM LOAD",'Actual NPC (Total System)'!$A:$A,0),0,1000,1),0),1)*$E247</f>
        <v>0</v>
      </c>
      <c r="R247" s="194">
        <f ca="1">INDEX(OFFSET('Actual NPC (Total System)'!P$1,MATCH("NET SYSTEM LOAD",'Actual NPC (Total System)'!$A:$A,0),0,1000,1),MATCH($C247,OFFSET('Actual NPC (Total System)'!$C$1,MATCH("NET SYSTEM LOAD",'Actual NPC (Total System)'!$A:$A,0),0,1000,1),0),1)*$E247</f>
        <v>0</v>
      </c>
      <c r="S247" s="59"/>
    </row>
    <row r="248" spans="1:19" ht="12.75">
      <c r="A248" s="39"/>
      <c r="B248" s="250"/>
      <c r="C248" s="251" t="s">
        <v>21</v>
      </c>
      <c r="D248" s="327" t="s">
        <v>178</v>
      </c>
      <c r="E248" s="326">
        <f>VLOOKUP(D248,'Actual Factors'!$A$4:$B$9,2,FALSE)</f>
        <v>0</v>
      </c>
      <c r="F248" s="187">
        <f t="shared" ca="1" si="59"/>
        <v>0</v>
      </c>
      <c r="G248" s="194">
        <f ca="1">INDEX(OFFSET('Actual NPC (Total System)'!E$1,MATCH("NET SYSTEM LOAD",'Actual NPC (Total System)'!$A:$A,0),0,1000,1),MATCH($C248,OFFSET('Actual NPC (Total System)'!$C$1,MATCH("NET SYSTEM LOAD",'Actual NPC (Total System)'!$A:$A,0),0,1000,1),0),1)*$E248</f>
        <v>0</v>
      </c>
      <c r="H248" s="194">
        <f ca="1">INDEX(OFFSET('Actual NPC (Total System)'!F$1,MATCH("NET SYSTEM LOAD",'Actual NPC (Total System)'!$A:$A,0),0,1000,1),MATCH($C248,OFFSET('Actual NPC (Total System)'!$C$1,MATCH("NET SYSTEM LOAD",'Actual NPC (Total System)'!$A:$A,0),0,1000,1),0),1)*$E248</f>
        <v>0</v>
      </c>
      <c r="I248" s="194">
        <f ca="1">INDEX(OFFSET('Actual NPC (Total System)'!G$1,MATCH("NET SYSTEM LOAD",'Actual NPC (Total System)'!$A:$A,0),0,1000,1),MATCH($C248,OFFSET('Actual NPC (Total System)'!$C$1,MATCH("NET SYSTEM LOAD",'Actual NPC (Total System)'!$A:$A,0),0,1000,1),0),1)*$E248</f>
        <v>0</v>
      </c>
      <c r="J248" s="194">
        <f ca="1">INDEX(OFFSET('Actual NPC (Total System)'!H$1,MATCH("NET SYSTEM LOAD",'Actual NPC (Total System)'!$A:$A,0),0,1000,1),MATCH($C248,OFFSET('Actual NPC (Total System)'!$C$1,MATCH("NET SYSTEM LOAD",'Actual NPC (Total System)'!$A:$A,0),0,1000,1),0),1)*$E248</f>
        <v>0</v>
      </c>
      <c r="K248" s="194">
        <f ca="1">INDEX(OFFSET('Actual NPC (Total System)'!I$1,MATCH("NET SYSTEM LOAD",'Actual NPC (Total System)'!$A:$A,0),0,1000,1),MATCH($C248,OFFSET('Actual NPC (Total System)'!$C$1,MATCH("NET SYSTEM LOAD",'Actual NPC (Total System)'!$A:$A,0),0,1000,1),0),1)*$E248</f>
        <v>0</v>
      </c>
      <c r="L248" s="194">
        <f ca="1">INDEX(OFFSET('Actual NPC (Total System)'!J$1,MATCH("NET SYSTEM LOAD",'Actual NPC (Total System)'!$A:$A,0),0,1000,1),MATCH($C248,OFFSET('Actual NPC (Total System)'!$C$1,MATCH("NET SYSTEM LOAD",'Actual NPC (Total System)'!$A:$A,0),0,1000,1),0),1)*$E248</f>
        <v>0</v>
      </c>
      <c r="M248" s="194">
        <f ca="1">INDEX(OFFSET('Actual NPC (Total System)'!K$1,MATCH("NET SYSTEM LOAD",'Actual NPC (Total System)'!$A:$A,0),0,1000,1),MATCH($C248,OFFSET('Actual NPC (Total System)'!$C$1,MATCH("NET SYSTEM LOAD",'Actual NPC (Total System)'!$A:$A,0),0,1000,1),0),1)*$E248</f>
        <v>0</v>
      </c>
      <c r="N248" s="194">
        <f ca="1">INDEX(OFFSET('Actual NPC (Total System)'!L$1,MATCH("NET SYSTEM LOAD",'Actual NPC (Total System)'!$A:$A,0),0,1000,1),MATCH($C248,OFFSET('Actual NPC (Total System)'!$C$1,MATCH("NET SYSTEM LOAD",'Actual NPC (Total System)'!$A:$A,0),0,1000,1),0),1)*$E248</f>
        <v>0</v>
      </c>
      <c r="O248" s="194">
        <f ca="1">INDEX(OFFSET('Actual NPC (Total System)'!M$1,MATCH("NET SYSTEM LOAD",'Actual NPC (Total System)'!$A:$A,0),0,1000,1),MATCH($C248,OFFSET('Actual NPC (Total System)'!$C$1,MATCH("NET SYSTEM LOAD",'Actual NPC (Total System)'!$A:$A,0),0,1000,1),0),1)*$E248</f>
        <v>0</v>
      </c>
      <c r="P248" s="194">
        <f ca="1">INDEX(OFFSET('Actual NPC (Total System)'!N$1,MATCH("NET SYSTEM LOAD",'Actual NPC (Total System)'!$A:$A,0),0,1000,1),MATCH($C248,OFFSET('Actual NPC (Total System)'!$C$1,MATCH("NET SYSTEM LOAD",'Actual NPC (Total System)'!$A:$A,0),0,1000,1),0),1)*$E248</f>
        <v>0</v>
      </c>
      <c r="Q248" s="194">
        <f ca="1">INDEX(OFFSET('Actual NPC (Total System)'!O$1,MATCH("NET SYSTEM LOAD",'Actual NPC (Total System)'!$A:$A,0),0,1000,1),MATCH($C248,OFFSET('Actual NPC (Total System)'!$C$1,MATCH("NET SYSTEM LOAD",'Actual NPC (Total System)'!$A:$A,0),0,1000,1),0),1)*$E248</f>
        <v>0</v>
      </c>
      <c r="R248" s="194">
        <f ca="1">INDEX(OFFSET('Actual NPC (Total System)'!P$1,MATCH("NET SYSTEM LOAD",'Actual NPC (Total System)'!$A:$A,0),0,1000,1),MATCH($C248,OFFSET('Actual NPC (Total System)'!$C$1,MATCH("NET SYSTEM LOAD",'Actual NPC (Total System)'!$A:$A,0),0,1000,1),0),1)*$E248</f>
        <v>0</v>
      </c>
      <c r="S248" s="59"/>
    </row>
    <row r="249" spans="1:19" ht="12.75">
      <c r="A249" s="39"/>
      <c r="B249" s="250"/>
      <c r="C249" s="251" t="s">
        <v>101</v>
      </c>
      <c r="D249" s="327" t="s">
        <v>178</v>
      </c>
      <c r="E249" s="326">
        <f>VLOOKUP(D249,'Actual Factors'!$A$4:$B$9,2,FALSE)</f>
        <v>0</v>
      </c>
      <c r="F249" s="187">
        <f t="shared" ca="1" si="59"/>
        <v>0</v>
      </c>
      <c r="G249" s="194">
        <f ca="1">INDEX(OFFSET('Actual NPC (Total System)'!E$1,MATCH("NET SYSTEM LOAD",'Actual NPC (Total System)'!$A:$A,0),0,1000,1),MATCH($C249,OFFSET('Actual NPC (Total System)'!$C$1,MATCH("NET SYSTEM LOAD",'Actual NPC (Total System)'!$A:$A,0),0,1000,1),0),1)*$E249</f>
        <v>0</v>
      </c>
      <c r="H249" s="194">
        <f ca="1">INDEX(OFFSET('Actual NPC (Total System)'!F$1,MATCH("NET SYSTEM LOAD",'Actual NPC (Total System)'!$A:$A,0),0,1000,1),MATCH($C249,OFFSET('Actual NPC (Total System)'!$C$1,MATCH("NET SYSTEM LOAD",'Actual NPC (Total System)'!$A:$A,0),0,1000,1),0),1)*$E249</f>
        <v>0</v>
      </c>
      <c r="I249" s="194">
        <f ca="1">INDEX(OFFSET('Actual NPC (Total System)'!G$1,MATCH("NET SYSTEM LOAD",'Actual NPC (Total System)'!$A:$A,0),0,1000,1),MATCH($C249,OFFSET('Actual NPC (Total System)'!$C$1,MATCH("NET SYSTEM LOAD",'Actual NPC (Total System)'!$A:$A,0),0,1000,1),0),1)*$E249</f>
        <v>0</v>
      </c>
      <c r="J249" s="194">
        <f ca="1">INDEX(OFFSET('Actual NPC (Total System)'!H$1,MATCH("NET SYSTEM LOAD",'Actual NPC (Total System)'!$A:$A,0),0,1000,1),MATCH($C249,OFFSET('Actual NPC (Total System)'!$C$1,MATCH("NET SYSTEM LOAD",'Actual NPC (Total System)'!$A:$A,0),0,1000,1),0),1)*$E249</f>
        <v>0</v>
      </c>
      <c r="K249" s="194">
        <f ca="1">INDEX(OFFSET('Actual NPC (Total System)'!I$1,MATCH("NET SYSTEM LOAD",'Actual NPC (Total System)'!$A:$A,0),0,1000,1),MATCH($C249,OFFSET('Actual NPC (Total System)'!$C$1,MATCH("NET SYSTEM LOAD",'Actual NPC (Total System)'!$A:$A,0),0,1000,1),0),1)*$E249</f>
        <v>0</v>
      </c>
      <c r="L249" s="194">
        <f ca="1">INDEX(OFFSET('Actual NPC (Total System)'!J$1,MATCH("NET SYSTEM LOAD",'Actual NPC (Total System)'!$A:$A,0),0,1000,1),MATCH($C249,OFFSET('Actual NPC (Total System)'!$C$1,MATCH("NET SYSTEM LOAD",'Actual NPC (Total System)'!$A:$A,0),0,1000,1),0),1)*$E249</f>
        <v>0</v>
      </c>
      <c r="M249" s="194">
        <f ca="1">INDEX(OFFSET('Actual NPC (Total System)'!K$1,MATCH("NET SYSTEM LOAD",'Actual NPC (Total System)'!$A:$A,0),0,1000,1),MATCH($C249,OFFSET('Actual NPC (Total System)'!$C$1,MATCH("NET SYSTEM LOAD",'Actual NPC (Total System)'!$A:$A,0),0,1000,1),0),1)*$E249</f>
        <v>0</v>
      </c>
      <c r="N249" s="194">
        <f ca="1">INDEX(OFFSET('Actual NPC (Total System)'!L$1,MATCH("NET SYSTEM LOAD",'Actual NPC (Total System)'!$A:$A,0),0,1000,1),MATCH($C249,OFFSET('Actual NPC (Total System)'!$C$1,MATCH("NET SYSTEM LOAD",'Actual NPC (Total System)'!$A:$A,0),0,1000,1),0),1)*$E249</f>
        <v>0</v>
      </c>
      <c r="O249" s="194">
        <f ca="1">INDEX(OFFSET('Actual NPC (Total System)'!M$1,MATCH("NET SYSTEM LOAD",'Actual NPC (Total System)'!$A:$A,0),0,1000,1),MATCH($C249,OFFSET('Actual NPC (Total System)'!$C$1,MATCH("NET SYSTEM LOAD",'Actual NPC (Total System)'!$A:$A,0),0,1000,1),0),1)*$E249</f>
        <v>0</v>
      </c>
      <c r="P249" s="194">
        <f ca="1">INDEX(OFFSET('Actual NPC (Total System)'!N$1,MATCH("NET SYSTEM LOAD",'Actual NPC (Total System)'!$A:$A,0),0,1000,1),MATCH($C249,OFFSET('Actual NPC (Total System)'!$C$1,MATCH("NET SYSTEM LOAD",'Actual NPC (Total System)'!$A:$A,0),0,1000,1),0),1)*$E249</f>
        <v>0</v>
      </c>
      <c r="Q249" s="194">
        <f ca="1">INDEX(OFFSET('Actual NPC (Total System)'!O$1,MATCH("NET SYSTEM LOAD",'Actual NPC (Total System)'!$A:$A,0),0,1000,1),MATCH($C249,OFFSET('Actual NPC (Total System)'!$C$1,MATCH("NET SYSTEM LOAD",'Actual NPC (Total System)'!$A:$A,0),0,1000,1),0),1)*$E249</f>
        <v>0</v>
      </c>
      <c r="R249" s="194">
        <f ca="1">INDEX(OFFSET('Actual NPC (Total System)'!P$1,MATCH("NET SYSTEM LOAD",'Actual NPC (Total System)'!$A:$A,0),0,1000,1),MATCH($C249,OFFSET('Actual NPC (Total System)'!$C$1,MATCH("NET SYSTEM LOAD",'Actual NPC (Total System)'!$A:$A,0),0,1000,1),0),1)*$E249</f>
        <v>0</v>
      </c>
      <c r="S249" s="59"/>
    </row>
    <row r="250" spans="1:19" ht="12.75">
      <c r="A250" s="39"/>
      <c r="B250" s="145"/>
      <c r="C250" s="167" t="s">
        <v>22</v>
      </c>
      <c r="D250" s="327" t="s">
        <v>178</v>
      </c>
      <c r="E250" s="326">
        <f>VLOOKUP(D250,'Actual Factors'!$A$4:$B$9,2,FALSE)</f>
        <v>0</v>
      </c>
      <c r="F250" s="187">
        <f t="shared" ca="1" si="58"/>
        <v>0</v>
      </c>
      <c r="G250" s="194">
        <f ca="1">INDEX(OFFSET('Actual NPC (Total System)'!E$1,MATCH("NET SYSTEM LOAD",'Actual NPC (Total System)'!$A:$A,0),0,1000,1),MATCH($C250,OFFSET('Actual NPC (Total System)'!$C$1,MATCH("NET SYSTEM LOAD",'Actual NPC (Total System)'!$A:$A,0),0,1000,1),0),1)*$E250</f>
        <v>0</v>
      </c>
      <c r="H250" s="194">
        <f ca="1">INDEX(OFFSET('Actual NPC (Total System)'!F$1,MATCH("NET SYSTEM LOAD",'Actual NPC (Total System)'!$A:$A,0),0,1000,1),MATCH($C250,OFFSET('Actual NPC (Total System)'!$C$1,MATCH("NET SYSTEM LOAD",'Actual NPC (Total System)'!$A:$A,0),0,1000,1),0),1)*$E250</f>
        <v>0</v>
      </c>
      <c r="I250" s="194">
        <f ca="1">INDEX(OFFSET('Actual NPC (Total System)'!G$1,MATCH("NET SYSTEM LOAD",'Actual NPC (Total System)'!$A:$A,0),0,1000,1),MATCH($C250,OFFSET('Actual NPC (Total System)'!$C$1,MATCH("NET SYSTEM LOAD",'Actual NPC (Total System)'!$A:$A,0),0,1000,1),0),1)*$E250</f>
        <v>0</v>
      </c>
      <c r="J250" s="194">
        <f ca="1">INDEX(OFFSET('Actual NPC (Total System)'!H$1,MATCH("NET SYSTEM LOAD",'Actual NPC (Total System)'!$A:$A,0),0,1000,1),MATCH($C250,OFFSET('Actual NPC (Total System)'!$C$1,MATCH("NET SYSTEM LOAD",'Actual NPC (Total System)'!$A:$A,0),0,1000,1),0),1)*$E250</f>
        <v>0</v>
      </c>
      <c r="K250" s="194">
        <f ca="1">INDEX(OFFSET('Actual NPC (Total System)'!I$1,MATCH("NET SYSTEM LOAD",'Actual NPC (Total System)'!$A:$A,0),0,1000,1),MATCH($C250,OFFSET('Actual NPC (Total System)'!$C$1,MATCH("NET SYSTEM LOAD",'Actual NPC (Total System)'!$A:$A,0),0,1000,1),0),1)*$E250</f>
        <v>0</v>
      </c>
      <c r="L250" s="194">
        <f ca="1">INDEX(OFFSET('Actual NPC (Total System)'!J$1,MATCH("NET SYSTEM LOAD",'Actual NPC (Total System)'!$A:$A,0),0,1000,1),MATCH($C250,OFFSET('Actual NPC (Total System)'!$C$1,MATCH("NET SYSTEM LOAD",'Actual NPC (Total System)'!$A:$A,0),0,1000,1),0),1)*$E250</f>
        <v>0</v>
      </c>
      <c r="M250" s="194">
        <f ca="1">INDEX(OFFSET('Actual NPC (Total System)'!K$1,MATCH("NET SYSTEM LOAD",'Actual NPC (Total System)'!$A:$A,0),0,1000,1),MATCH($C250,OFFSET('Actual NPC (Total System)'!$C$1,MATCH("NET SYSTEM LOAD",'Actual NPC (Total System)'!$A:$A,0),0,1000,1),0),1)*$E250</f>
        <v>0</v>
      </c>
      <c r="N250" s="194">
        <f ca="1">INDEX(OFFSET('Actual NPC (Total System)'!L$1,MATCH("NET SYSTEM LOAD",'Actual NPC (Total System)'!$A:$A,0),0,1000,1),MATCH($C250,OFFSET('Actual NPC (Total System)'!$C$1,MATCH("NET SYSTEM LOAD",'Actual NPC (Total System)'!$A:$A,0),0,1000,1),0),1)*$E250</f>
        <v>0</v>
      </c>
      <c r="O250" s="194">
        <f ca="1">INDEX(OFFSET('Actual NPC (Total System)'!M$1,MATCH("NET SYSTEM LOAD",'Actual NPC (Total System)'!$A:$A,0),0,1000,1),MATCH($C250,OFFSET('Actual NPC (Total System)'!$C$1,MATCH("NET SYSTEM LOAD",'Actual NPC (Total System)'!$A:$A,0),0,1000,1),0),1)*$E250</f>
        <v>0</v>
      </c>
      <c r="P250" s="194">
        <f ca="1">INDEX(OFFSET('Actual NPC (Total System)'!N$1,MATCH("NET SYSTEM LOAD",'Actual NPC (Total System)'!$A:$A,0),0,1000,1),MATCH($C250,OFFSET('Actual NPC (Total System)'!$C$1,MATCH("NET SYSTEM LOAD",'Actual NPC (Total System)'!$A:$A,0),0,1000,1),0),1)*$E250</f>
        <v>0</v>
      </c>
      <c r="Q250" s="194">
        <f ca="1">INDEX(OFFSET('Actual NPC (Total System)'!O$1,MATCH("NET SYSTEM LOAD",'Actual NPC (Total System)'!$A:$A,0),0,1000,1),MATCH($C250,OFFSET('Actual NPC (Total System)'!$C$1,MATCH("NET SYSTEM LOAD",'Actual NPC (Total System)'!$A:$A,0),0,1000,1),0),1)*$E250</f>
        <v>0</v>
      </c>
      <c r="R250" s="194">
        <f ca="1">INDEX(OFFSET('Actual NPC (Total System)'!P$1,MATCH("NET SYSTEM LOAD",'Actual NPC (Total System)'!$A:$A,0),0,1000,1),MATCH($C250,OFFSET('Actual NPC (Total System)'!$C$1,MATCH("NET SYSTEM LOAD",'Actual NPC (Total System)'!$A:$A,0),0,1000,1),0),1)*$E250</f>
        <v>0</v>
      </c>
      <c r="S250" s="59"/>
    </row>
    <row r="251" spans="1:19" ht="12.75">
      <c r="A251" s="39"/>
      <c r="B251" s="53"/>
      <c r="C251" s="167" t="s">
        <v>173</v>
      </c>
      <c r="D251" s="327" t="s">
        <v>178</v>
      </c>
      <c r="E251" s="326">
        <f>VLOOKUP(D251,'Actual Factors'!$A$4:$B$9,2,FALSE)</f>
        <v>0</v>
      </c>
      <c r="F251" s="187">
        <f t="shared" ca="1" si="55"/>
        <v>0</v>
      </c>
      <c r="G251" s="194">
        <f ca="1">INDEX(OFFSET('Actual NPC (Total System)'!E$1,MATCH("NET SYSTEM LOAD",'Actual NPC (Total System)'!$A:$A,0),0,1000,1),MATCH($C251,OFFSET('Actual NPC (Total System)'!$C$1,MATCH("NET SYSTEM LOAD",'Actual NPC (Total System)'!$A:$A,0),0,1000,1),0),1)*$E251</f>
        <v>0</v>
      </c>
      <c r="H251" s="194">
        <f ca="1">INDEX(OFFSET('Actual NPC (Total System)'!F$1,MATCH("NET SYSTEM LOAD",'Actual NPC (Total System)'!$A:$A,0),0,1000,1),MATCH($C251,OFFSET('Actual NPC (Total System)'!$C$1,MATCH("NET SYSTEM LOAD",'Actual NPC (Total System)'!$A:$A,0),0,1000,1),0),1)*$E251</f>
        <v>0</v>
      </c>
      <c r="I251" s="194">
        <f ca="1">INDEX(OFFSET('Actual NPC (Total System)'!G$1,MATCH("NET SYSTEM LOAD",'Actual NPC (Total System)'!$A:$A,0),0,1000,1),MATCH($C251,OFFSET('Actual NPC (Total System)'!$C$1,MATCH("NET SYSTEM LOAD",'Actual NPC (Total System)'!$A:$A,0),0,1000,1),0),1)*$E251</f>
        <v>0</v>
      </c>
      <c r="J251" s="194">
        <f ca="1">INDEX(OFFSET('Actual NPC (Total System)'!H$1,MATCH("NET SYSTEM LOAD",'Actual NPC (Total System)'!$A:$A,0),0,1000,1),MATCH($C251,OFFSET('Actual NPC (Total System)'!$C$1,MATCH("NET SYSTEM LOAD",'Actual NPC (Total System)'!$A:$A,0),0,1000,1),0),1)*$E251</f>
        <v>0</v>
      </c>
      <c r="K251" s="194">
        <f ca="1">INDEX(OFFSET('Actual NPC (Total System)'!I$1,MATCH("NET SYSTEM LOAD",'Actual NPC (Total System)'!$A:$A,0),0,1000,1),MATCH($C251,OFFSET('Actual NPC (Total System)'!$C$1,MATCH("NET SYSTEM LOAD",'Actual NPC (Total System)'!$A:$A,0),0,1000,1),0),1)*$E251</f>
        <v>0</v>
      </c>
      <c r="L251" s="194">
        <f ca="1">INDEX(OFFSET('Actual NPC (Total System)'!J$1,MATCH("NET SYSTEM LOAD",'Actual NPC (Total System)'!$A:$A,0),0,1000,1),MATCH($C251,OFFSET('Actual NPC (Total System)'!$C$1,MATCH("NET SYSTEM LOAD",'Actual NPC (Total System)'!$A:$A,0),0,1000,1),0),1)*$E251</f>
        <v>0</v>
      </c>
      <c r="M251" s="194">
        <f ca="1">INDEX(OFFSET('Actual NPC (Total System)'!K$1,MATCH("NET SYSTEM LOAD",'Actual NPC (Total System)'!$A:$A,0),0,1000,1),MATCH($C251,OFFSET('Actual NPC (Total System)'!$C$1,MATCH("NET SYSTEM LOAD",'Actual NPC (Total System)'!$A:$A,0),0,1000,1),0),1)*$E251</f>
        <v>0</v>
      </c>
      <c r="N251" s="194">
        <f ca="1">INDEX(OFFSET('Actual NPC (Total System)'!L$1,MATCH("NET SYSTEM LOAD",'Actual NPC (Total System)'!$A:$A,0),0,1000,1),MATCH($C251,OFFSET('Actual NPC (Total System)'!$C$1,MATCH("NET SYSTEM LOAD",'Actual NPC (Total System)'!$A:$A,0),0,1000,1),0),1)*$E251</f>
        <v>0</v>
      </c>
      <c r="O251" s="194">
        <f ca="1">INDEX(OFFSET('Actual NPC (Total System)'!M$1,MATCH("NET SYSTEM LOAD",'Actual NPC (Total System)'!$A:$A,0),0,1000,1),MATCH($C251,OFFSET('Actual NPC (Total System)'!$C$1,MATCH("NET SYSTEM LOAD",'Actual NPC (Total System)'!$A:$A,0),0,1000,1),0),1)*$E251</f>
        <v>0</v>
      </c>
      <c r="P251" s="194">
        <f ca="1">INDEX(OFFSET('Actual NPC (Total System)'!N$1,MATCH("NET SYSTEM LOAD",'Actual NPC (Total System)'!$A:$A,0),0,1000,1),MATCH($C251,OFFSET('Actual NPC (Total System)'!$C$1,MATCH("NET SYSTEM LOAD",'Actual NPC (Total System)'!$A:$A,0),0,1000,1),0),1)*$E251</f>
        <v>0</v>
      </c>
      <c r="Q251" s="194">
        <f ca="1">INDEX(OFFSET('Actual NPC (Total System)'!O$1,MATCH("NET SYSTEM LOAD",'Actual NPC (Total System)'!$A:$A,0),0,1000,1),MATCH($C251,OFFSET('Actual NPC (Total System)'!$C$1,MATCH("NET SYSTEM LOAD",'Actual NPC (Total System)'!$A:$A,0),0,1000,1),0),1)*$E251</f>
        <v>0</v>
      </c>
      <c r="R251" s="194">
        <f ca="1">INDEX(OFFSET('Actual NPC (Total System)'!P$1,MATCH("NET SYSTEM LOAD",'Actual NPC (Total System)'!$A:$A,0),0,1000,1),MATCH($C251,OFFSET('Actual NPC (Total System)'!$C$1,MATCH("NET SYSTEM LOAD",'Actual NPC (Total System)'!$A:$A,0),0,1000,1),0),1)*$E251</f>
        <v>0</v>
      </c>
      <c r="S251" s="59"/>
    </row>
    <row r="252" spans="1:19" ht="12.75">
      <c r="A252" s="24"/>
      <c r="B252" s="53"/>
      <c r="C252" s="167" t="s">
        <v>174</v>
      </c>
      <c r="D252" s="327" t="s">
        <v>178</v>
      </c>
      <c r="E252" s="326">
        <f>VLOOKUP(D252,'Actual Factors'!$A$4:$B$9,2,FALSE)</f>
        <v>0</v>
      </c>
      <c r="F252" s="187">
        <f t="shared" ca="1" si="55"/>
        <v>0</v>
      </c>
      <c r="G252" s="194">
        <f ca="1">INDEX(OFFSET('Actual NPC (Total System)'!E$1,MATCH("NET SYSTEM LOAD",'Actual NPC (Total System)'!$A:$A,0),0,1000,1),MATCH($C252,OFFSET('Actual NPC (Total System)'!$C$1,MATCH("NET SYSTEM LOAD",'Actual NPC (Total System)'!$A:$A,0),0,1000,1),0),1)*$E252</f>
        <v>0</v>
      </c>
      <c r="H252" s="194">
        <f ca="1">INDEX(OFFSET('Actual NPC (Total System)'!F$1,MATCH("NET SYSTEM LOAD",'Actual NPC (Total System)'!$A:$A,0),0,1000,1),MATCH($C252,OFFSET('Actual NPC (Total System)'!$C$1,MATCH("NET SYSTEM LOAD",'Actual NPC (Total System)'!$A:$A,0),0,1000,1),0),1)*$E252</f>
        <v>0</v>
      </c>
      <c r="I252" s="194">
        <f ca="1">INDEX(OFFSET('Actual NPC (Total System)'!G$1,MATCH("NET SYSTEM LOAD",'Actual NPC (Total System)'!$A:$A,0),0,1000,1),MATCH($C252,OFFSET('Actual NPC (Total System)'!$C$1,MATCH("NET SYSTEM LOAD",'Actual NPC (Total System)'!$A:$A,0),0,1000,1),0),1)*$E252</f>
        <v>0</v>
      </c>
      <c r="J252" s="194">
        <f ca="1">INDEX(OFFSET('Actual NPC (Total System)'!H$1,MATCH("NET SYSTEM LOAD",'Actual NPC (Total System)'!$A:$A,0),0,1000,1),MATCH($C252,OFFSET('Actual NPC (Total System)'!$C$1,MATCH("NET SYSTEM LOAD",'Actual NPC (Total System)'!$A:$A,0),0,1000,1),0),1)*$E252</f>
        <v>0</v>
      </c>
      <c r="K252" s="194">
        <f ca="1">INDEX(OFFSET('Actual NPC (Total System)'!I$1,MATCH("NET SYSTEM LOAD",'Actual NPC (Total System)'!$A:$A,0),0,1000,1),MATCH($C252,OFFSET('Actual NPC (Total System)'!$C$1,MATCH("NET SYSTEM LOAD",'Actual NPC (Total System)'!$A:$A,0),0,1000,1),0),1)*$E252</f>
        <v>0</v>
      </c>
      <c r="L252" s="194">
        <f ca="1">INDEX(OFFSET('Actual NPC (Total System)'!J$1,MATCH("NET SYSTEM LOAD",'Actual NPC (Total System)'!$A:$A,0),0,1000,1),MATCH($C252,OFFSET('Actual NPC (Total System)'!$C$1,MATCH("NET SYSTEM LOAD",'Actual NPC (Total System)'!$A:$A,0),0,1000,1),0),1)*$E252</f>
        <v>0</v>
      </c>
      <c r="M252" s="194">
        <f ca="1">INDEX(OFFSET('Actual NPC (Total System)'!K$1,MATCH("NET SYSTEM LOAD",'Actual NPC (Total System)'!$A:$A,0),0,1000,1),MATCH($C252,OFFSET('Actual NPC (Total System)'!$C$1,MATCH("NET SYSTEM LOAD",'Actual NPC (Total System)'!$A:$A,0),0,1000,1),0),1)*$E252</f>
        <v>0</v>
      </c>
      <c r="N252" s="194">
        <f ca="1">INDEX(OFFSET('Actual NPC (Total System)'!L$1,MATCH("NET SYSTEM LOAD",'Actual NPC (Total System)'!$A:$A,0),0,1000,1),MATCH($C252,OFFSET('Actual NPC (Total System)'!$C$1,MATCH("NET SYSTEM LOAD",'Actual NPC (Total System)'!$A:$A,0),0,1000,1),0),1)*$E252</f>
        <v>0</v>
      </c>
      <c r="O252" s="194">
        <f ca="1">INDEX(OFFSET('Actual NPC (Total System)'!M$1,MATCH("NET SYSTEM LOAD",'Actual NPC (Total System)'!$A:$A,0),0,1000,1),MATCH($C252,OFFSET('Actual NPC (Total System)'!$C$1,MATCH("NET SYSTEM LOAD",'Actual NPC (Total System)'!$A:$A,0),0,1000,1),0),1)*$E252</f>
        <v>0</v>
      </c>
      <c r="P252" s="194">
        <f ca="1">INDEX(OFFSET('Actual NPC (Total System)'!N$1,MATCH("NET SYSTEM LOAD",'Actual NPC (Total System)'!$A:$A,0),0,1000,1),MATCH($C252,OFFSET('Actual NPC (Total System)'!$C$1,MATCH("NET SYSTEM LOAD",'Actual NPC (Total System)'!$A:$A,0),0,1000,1),0),1)*$E252</f>
        <v>0</v>
      </c>
      <c r="Q252" s="194">
        <f ca="1">INDEX(OFFSET('Actual NPC (Total System)'!O$1,MATCH("NET SYSTEM LOAD",'Actual NPC (Total System)'!$A:$A,0),0,1000,1),MATCH($C252,OFFSET('Actual NPC (Total System)'!$C$1,MATCH("NET SYSTEM LOAD",'Actual NPC (Total System)'!$A:$A,0),0,1000,1),0),1)*$E252</f>
        <v>0</v>
      </c>
      <c r="R252" s="194">
        <f ca="1">INDEX(OFFSET('Actual NPC (Total System)'!P$1,MATCH("NET SYSTEM LOAD",'Actual NPC (Total System)'!$A:$A,0),0,1000,1),MATCH($C252,OFFSET('Actual NPC (Total System)'!$C$1,MATCH("NET SYSTEM LOAD",'Actual NPC (Total System)'!$A:$A,0),0,1000,1),0),1)*$E252</f>
        <v>0</v>
      </c>
      <c r="S252" s="59"/>
    </row>
    <row r="253" spans="1:19" ht="12.75">
      <c r="A253" s="24"/>
      <c r="B253" s="27"/>
      <c r="C253" s="167" t="s">
        <v>175</v>
      </c>
      <c r="D253" s="327" t="s">
        <v>178</v>
      </c>
      <c r="E253" s="326">
        <f>VLOOKUP(D253,'Actual Factors'!$A$4:$B$9,2,FALSE)</f>
        <v>0</v>
      </c>
      <c r="F253" s="187">
        <f t="shared" ca="1" si="55"/>
        <v>0</v>
      </c>
      <c r="G253" s="194">
        <f ca="1">INDEX(OFFSET('Actual NPC (Total System)'!E$1,MATCH("NET SYSTEM LOAD",'Actual NPC (Total System)'!$A:$A,0),0,1000,1),MATCH($C253,OFFSET('Actual NPC (Total System)'!$C$1,MATCH("NET SYSTEM LOAD",'Actual NPC (Total System)'!$A:$A,0),0,1000,1),0),1)*$E253</f>
        <v>0</v>
      </c>
      <c r="H253" s="194">
        <f ca="1">INDEX(OFFSET('Actual NPC (Total System)'!F$1,MATCH("NET SYSTEM LOAD",'Actual NPC (Total System)'!$A:$A,0),0,1000,1),MATCH($C253,OFFSET('Actual NPC (Total System)'!$C$1,MATCH("NET SYSTEM LOAD",'Actual NPC (Total System)'!$A:$A,0),0,1000,1),0),1)*$E253</f>
        <v>0</v>
      </c>
      <c r="I253" s="194">
        <f ca="1">INDEX(OFFSET('Actual NPC (Total System)'!G$1,MATCH("NET SYSTEM LOAD",'Actual NPC (Total System)'!$A:$A,0),0,1000,1),MATCH($C253,OFFSET('Actual NPC (Total System)'!$C$1,MATCH("NET SYSTEM LOAD",'Actual NPC (Total System)'!$A:$A,0),0,1000,1),0),1)*$E253</f>
        <v>0</v>
      </c>
      <c r="J253" s="194">
        <f ca="1">INDEX(OFFSET('Actual NPC (Total System)'!H$1,MATCH("NET SYSTEM LOAD",'Actual NPC (Total System)'!$A:$A,0),0,1000,1),MATCH($C253,OFFSET('Actual NPC (Total System)'!$C$1,MATCH("NET SYSTEM LOAD",'Actual NPC (Total System)'!$A:$A,0),0,1000,1),0),1)*$E253</f>
        <v>0</v>
      </c>
      <c r="K253" s="194">
        <f ca="1">INDEX(OFFSET('Actual NPC (Total System)'!I$1,MATCH("NET SYSTEM LOAD",'Actual NPC (Total System)'!$A:$A,0),0,1000,1),MATCH($C253,OFFSET('Actual NPC (Total System)'!$C$1,MATCH("NET SYSTEM LOAD",'Actual NPC (Total System)'!$A:$A,0),0,1000,1),0),1)*$E253</f>
        <v>0</v>
      </c>
      <c r="L253" s="194">
        <f ca="1">INDEX(OFFSET('Actual NPC (Total System)'!J$1,MATCH("NET SYSTEM LOAD",'Actual NPC (Total System)'!$A:$A,0),0,1000,1),MATCH($C253,OFFSET('Actual NPC (Total System)'!$C$1,MATCH("NET SYSTEM LOAD",'Actual NPC (Total System)'!$A:$A,0),0,1000,1),0),1)*$E253</f>
        <v>0</v>
      </c>
      <c r="M253" s="194">
        <f ca="1">INDEX(OFFSET('Actual NPC (Total System)'!K$1,MATCH("NET SYSTEM LOAD",'Actual NPC (Total System)'!$A:$A,0),0,1000,1),MATCH($C253,OFFSET('Actual NPC (Total System)'!$C$1,MATCH("NET SYSTEM LOAD",'Actual NPC (Total System)'!$A:$A,0),0,1000,1),0),1)*$E253</f>
        <v>0</v>
      </c>
      <c r="N253" s="194">
        <f ca="1">INDEX(OFFSET('Actual NPC (Total System)'!L$1,MATCH("NET SYSTEM LOAD",'Actual NPC (Total System)'!$A:$A,0),0,1000,1),MATCH($C253,OFFSET('Actual NPC (Total System)'!$C$1,MATCH("NET SYSTEM LOAD",'Actual NPC (Total System)'!$A:$A,0),0,1000,1),0),1)*$E253</f>
        <v>0</v>
      </c>
      <c r="O253" s="194">
        <f ca="1">INDEX(OFFSET('Actual NPC (Total System)'!M$1,MATCH("NET SYSTEM LOAD",'Actual NPC (Total System)'!$A:$A,0),0,1000,1),MATCH($C253,OFFSET('Actual NPC (Total System)'!$C$1,MATCH("NET SYSTEM LOAD",'Actual NPC (Total System)'!$A:$A,0),0,1000,1),0),1)*$E253</f>
        <v>0</v>
      </c>
      <c r="P253" s="194">
        <f ca="1">INDEX(OFFSET('Actual NPC (Total System)'!N$1,MATCH("NET SYSTEM LOAD",'Actual NPC (Total System)'!$A:$A,0),0,1000,1),MATCH($C253,OFFSET('Actual NPC (Total System)'!$C$1,MATCH("NET SYSTEM LOAD",'Actual NPC (Total System)'!$A:$A,0),0,1000,1),0),1)*$E253</f>
        <v>0</v>
      </c>
      <c r="Q253" s="194">
        <f ca="1">INDEX(OFFSET('Actual NPC (Total System)'!O$1,MATCH("NET SYSTEM LOAD",'Actual NPC (Total System)'!$A:$A,0),0,1000,1),MATCH($C253,OFFSET('Actual NPC (Total System)'!$C$1,MATCH("NET SYSTEM LOAD",'Actual NPC (Total System)'!$A:$A,0),0,1000,1),0),1)*$E253</f>
        <v>0</v>
      </c>
      <c r="R253" s="194">
        <f ca="1">INDEX(OFFSET('Actual NPC (Total System)'!P$1,MATCH("NET SYSTEM LOAD",'Actual NPC (Total System)'!$A:$A,0),0,1000,1),MATCH($C253,OFFSET('Actual NPC (Total System)'!$C$1,MATCH("NET SYSTEM LOAD",'Actual NPC (Total System)'!$A:$A,0),0,1000,1),0),1)*$E253</f>
        <v>0</v>
      </c>
      <c r="S253" s="59"/>
    </row>
    <row r="254" spans="1:19" s="10" customFormat="1" ht="12.75">
      <c r="A254" s="24"/>
      <c r="B254" s="53"/>
      <c r="C254" s="167" t="s">
        <v>176</v>
      </c>
      <c r="D254" s="327" t="s">
        <v>178</v>
      </c>
      <c r="E254" s="326">
        <f>VLOOKUP(D254,'Actual Factors'!$A$4:$B$9,2,FALSE)</f>
        <v>0</v>
      </c>
      <c r="F254" s="187">
        <f t="shared" ca="1" si="55"/>
        <v>0</v>
      </c>
      <c r="G254" s="194">
        <f ca="1">INDEX(OFFSET('Actual NPC (Total System)'!E$1,MATCH("NET SYSTEM LOAD",'Actual NPC (Total System)'!$A:$A,0),0,1000,1),MATCH($C254,OFFSET('Actual NPC (Total System)'!$C$1,MATCH("NET SYSTEM LOAD",'Actual NPC (Total System)'!$A:$A,0),0,1000,1),0),1)*$E254</f>
        <v>0</v>
      </c>
      <c r="H254" s="194">
        <f ca="1">INDEX(OFFSET('Actual NPC (Total System)'!F$1,MATCH("NET SYSTEM LOAD",'Actual NPC (Total System)'!$A:$A,0),0,1000,1),MATCH($C254,OFFSET('Actual NPC (Total System)'!$C$1,MATCH("NET SYSTEM LOAD",'Actual NPC (Total System)'!$A:$A,0),0,1000,1),0),1)*$E254</f>
        <v>0</v>
      </c>
      <c r="I254" s="194">
        <f ca="1">INDEX(OFFSET('Actual NPC (Total System)'!G$1,MATCH("NET SYSTEM LOAD",'Actual NPC (Total System)'!$A:$A,0),0,1000,1),MATCH($C254,OFFSET('Actual NPC (Total System)'!$C$1,MATCH("NET SYSTEM LOAD",'Actual NPC (Total System)'!$A:$A,0),0,1000,1),0),1)*$E254</f>
        <v>0</v>
      </c>
      <c r="J254" s="194">
        <f ca="1">INDEX(OFFSET('Actual NPC (Total System)'!H$1,MATCH("NET SYSTEM LOAD",'Actual NPC (Total System)'!$A:$A,0),0,1000,1),MATCH($C254,OFFSET('Actual NPC (Total System)'!$C$1,MATCH("NET SYSTEM LOAD",'Actual NPC (Total System)'!$A:$A,0),0,1000,1),0),1)*$E254</f>
        <v>0</v>
      </c>
      <c r="K254" s="194">
        <f ca="1">INDEX(OFFSET('Actual NPC (Total System)'!I$1,MATCH("NET SYSTEM LOAD",'Actual NPC (Total System)'!$A:$A,0),0,1000,1),MATCH($C254,OFFSET('Actual NPC (Total System)'!$C$1,MATCH("NET SYSTEM LOAD",'Actual NPC (Total System)'!$A:$A,0),0,1000,1),0),1)*$E254</f>
        <v>0</v>
      </c>
      <c r="L254" s="194">
        <f ca="1">INDEX(OFFSET('Actual NPC (Total System)'!J$1,MATCH("NET SYSTEM LOAD",'Actual NPC (Total System)'!$A:$A,0),0,1000,1),MATCH($C254,OFFSET('Actual NPC (Total System)'!$C$1,MATCH("NET SYSTEM LOAD",'Actual NPC (Total System)'!$A:$A,0),0,1000,1),0),1)*$E254</f>
        <v>0</v>
      </c>
      <c r="M254" s="194">
        <f ca="1">INDEX(OFFSET('Actual NPC (Total System)'!K$1,MATCH("NET SYSTEM LOAD",'Actual NPC (Total System)'!$A:$A,0),0,1000,1),MATCH($C254,OFFSET('Actual NPC (Total System)'!$C$1,MATCH("NET SYSTEM LOAD",'Actual NPC (Total System)'!$A:$A,0),0,1000,1),0),1)*$E254</f>
        <v>0</v>
      </c>
      <c r="N254" s="194">
        <f ca="1">INDEX(OFFSET('Actual NPC (Total System)'!L$1,MATCH("NET SYSTEM LOAD",'Actual NPC (Total System)'!$A:$A,0),0,1000,1),MATCH($C254,OFFSET('Actual NPC (Total System)'!$C$1,MATCH("NET SYSTEM LOAD",'Actual NPC (Total System)'!$A:$A,0),0,1000,1),0),1)*$E254</f>
        <v>0</v>
      </c>
      <c r="O254" s="194">
        <f ca="1">INDEX(OFFSET('Actual NPC (Total System)'!M$1,MATCH("NET SYSTEM LOAD",'Actual NPC (Total System)'!$A:$A,0),0,1000,1),MATCH($C254,OFFSET('Actual NPC (Total System)'!$C$1,MATCH("NET SYSTEM LOAD",'Actual NPC (Total System)'!$A:$A,0),0,1000,1),0),1)*$E254</f>
        <v>0</v>
      </c>
      <c r="P254" s="194">
        <f ca="1">INDEX(OFFSET('Actual NPC (Total System)'!N$1,MATCH("NET SYSTEM LOAD",'Actual NPC (Total System)'!$A:$A,0),0,1000,1),MATCH($C254,OFFSET('Actual NPC (Total System)'!$C$1,MATCH("NET SYSTEM LOAD",'Actual NPC (Total System)'!$A:$A,0),0,1000,1),0),1)*$E254</f>
        <v>0</v>
      </c>
      <c r="Q254" s="194">
        <f ca="1">INDEX(OFFSET('Actual NPC (Total System)'!O$1,MATCH("NET SYSTEM LOAD",'Actual NPC (Total System)'!$A:$A,0),0,1000,1),MATCH($C254,OFFSET('Actual NPC (Total System)'!$C$1,MATCH("NET SYSTEM LOAD",'Actual NPC (Total System)'!$A:$A,0),0,1000,1),0),1)*$E254</f>
        <v>0</v>
      </c>
      <c r="R254" s="194">
        <f ca="1">INDEX(OFFSET('Actual NPC (Total System)'!P$1,MATCH("NET SYSTEM LOAD",'Actual NPC (Total System)'!$A:$A,0),0,1000,1),MATCH($C254,OFFSET('Actual NPC (Total System)'!$C$1,MATCH("NET SYSTEM LOAD",'Actual NPC (Total System)'!$A:$A,0),0,1000,1),0),1)*$E254</f>
        <v>0</v>
      </c>
      <c r="S254" s="59"/>
    </row>
    <row r="255" spans="1:19" ht="12.75">
      <c r="A255" s="166"/>
      <c r="B255" s="53"/>
      <c r="C255" s="167" t="s">
        <v>139</v>
      </c>
      <c r="D255" s="327" t="s">
        <v>178</v>
      </c>
      <c r="E255" s="326">
        <f>VLOOKUP(D255,'Actual Factors'!$A$4:$B$9,2,FALSE)</f>
        <v>0</v>
      </c>
      <c r="F255" s="187">
        <f t="shared" ref="F255:F266" ca="1" si="60">SUM(G255:R255)</f>
        <v>0</v>
      </c>
      <c r="G255" s="194">
        <f ca="1">INDEX(OFFSET('Actual NPC (Total System)'!E$1,MATCH("NET SYSTEM LOAD",'Actual NPC (Total System)'!$A:$A,0),0,1000,1),MATCH($C255,OFFSET('Actual NPC (Total System)'!$C$1,MATCH("NET SYSTEM LOAD",'Actual NPC (Total System)'!$A:$A,0),0,1000,1),0),1)*$E255</f>
        <v>0</v>
      </c>
      <c r="H255" s="194">
        <f ca="1">INDEX(OFFSET('Actual NPC (Total System)'!F$1,MATCH("NET SYSTEM LOAD",'Actual NPC (Total System)'!$A:$A,0),0,1000,1),MATCH($C255,OFFSET('Actual NPC (Total System)'!$C$1,MATCH("NET SYSTEM LOAD",'Actual NPC (Total System)'!$A:$A,0),0,1000,1),0),1)*$E255</f>
        <v>0</v>
      </c>
      <c r="I255" s="194">
        <f ca="1">INDEX(OFFSET('Actual NPC (Total System)'!G$1,MATCH("NET SYSTEM LOAD",'Actual NPC (Total System)'!$A:$A,0),0,1000,1),MATCH($C255,OFFSET('Actual NPC (Total System)'!$C$1,MATCH("NET SYSTEM LOAD",'Actual NPC (Total System)'!$A:$A,0),0,1000,1),0),1)*$E255</f>
        <v>0</v>
      </c>
      <c r="J255" s="194">
        <f ca="1">INDEX(OFFSET('Actual NPC (Total System)'!H$1,MATCH("NET SYSTEM LOAD",'Actual NPC (Total System)'!$A:$A,0),0,1000,1),MATCH($C255,OFFSET('Actual NPC (Total System)'!$C$1,MATCH("NET SYSTEM LOAD",'Actual NPC (Total System)'!$A:$A,0),0,1000,1),0),1)*$E255</f>
        <v>0</v>
      </c>
      <c r="K255" s="194">
        <f ca="1">INDEX(OFFSET('Actual NPC (Total System)'!I$1,MATCH("NET SYSTEM LOAD",'Actual NPC (Total System)'!$A:$A,0),0,1000,1),MATCH($C255,OFFSET('Actual NPC (Total System)'!$C$1,MATCH("NET SYSTEM LOAD",'Actual NPC (Total System)'!$A:$A,0),0,1000,1),0),1)*$E255</f>
        <v>0</v>
      </c>
      <c r="L255" s="194">
        <f ca="1">INDEX(OFFSET('Actual NPC (Total System)'!J$1,MATCH("NET SYSTEM LOAD",'Actual NPC (Total System)'!$A:$A,0),0,1000,1),MATCH($C255,OFFSET('Actual NPC (Total System)'!$C$1,MATCH("NET SYSTEM LOAD",'Actual NPC (Total System)'!$A:$A,0),0,1000,1),0),1)*$E255</f>
        <v>0</v>
      </c>
      <c r="M255" s="194">
        <f ca="1">INDEX(OFFSET('Actual NPC (Total System)'!K$1,MATCH("NET SYSTEM LOAD",'Actual NPC (Total System)'!$A:$A,0),0,1000,1),MATCH($C255,OFFSET('Actual NPC (Total System)'!$C$1,MATCH("NET SYSTEM LOAD",'Actual NPC (Total System)'!$A:$A,0),0,1000,1),0),1)*$E255</f>
        <v>0</v>
      </c>
      <c r="N255" s="194">
        <f ca="1">INDEX(OFFSET('Actual NPC (Total System)'!L$1,MATCH("NET SYSTEM LOAD",'Actual NPC (Total System)'!$A:$A,0),0,1000,1),MATCH($C255,OFFSET('Actual NPC (Total System)'!$C$1,MATCH("NET SYSTEM LOAD",'Actual NPC (Total System)'!$A:$A,0),0,1000,1),0),1)*$E255</f>
        <v>0</v>
      </c>
      <c r="O255" s="194">
        <f ca="1">INDEX(OFFSET('Actual NPC (Total System)'!M$1,MATCH("NET SYSTEM LOAD",'Actual NPC (Total System)'!$A:$A,0),0,1000,1),MATCH($C255,OFFSET('Actual NPC (Total System)'!$C$1,MATCH("NET SYSTEM LOAD",'Actual NPC (Total System)'!$A:$A,0),0,1000,1),0),1)*$E255</f>
        <v>0</v>
      </c>
      <c r="P255" s="194">
        <f ca="1">INDEX(OFFSET('Actual NPC (Total System)'!N$1,MATCH("NET SYSTEM LOAD",'Actual NPC (Total System)'!$A:$A,0),0,1000,1),MATCH($C255,OFFSET('Actual NPC (Total System)'!$C$1,MATCH("NET SYSTEM LOAD",'Actual NPC (Total System)'!$A:$A,0),0,1000,1),0),1)*$E255</f>
        <v>0</v>
      </c>
      <c r="Q255" s="194">
        <f ca="1">INDEX(OFFSET('Actual NPC (Total System)'!O$1,MATCH("NET SYSTEM LOAD",'Actual NPC (Total System)'!$A:$A,0),0,1000,1),MATCH($C255,OFFSET('Actual NPC (Total System)'!$C$1,MATCH("NET SYSTEM LOAD",'Actual NPC (Total System)'!$A:$A,0),0,1000,1),0),1)*$E255</f>
        <v>0</v>
      </c>
      <c r="R255" s="194">
        <f ca="1">INDEX(OFFSET('Actual NPC (Total System)'!P$1,MATCH("NET SYSTEM LOAD",'Actual NPC (Total System)'!$A:$A,0),0,1000,1),MATCH($C255,OFFSET('Actual NPC (Total System)'!$C$1,MATCH("NET SYSTEM LOAD",'Actual NPC (Total System)'!$A:$A,0),0,1000,1),0),1)*$E255</f>
        <v>0</v>
      </c>
      <c r="S255" s="59"/>
    </row>
    <row r="256" spans="1:19" ht="12.75">
      <c r="A256" s="166"/>
      <c r="B256" s="53"/>
      <c r="C256" s="167" t="s">
        <v>133</v>
      </c>
      <c r="D256" s="327" t="s">
        <v>178</v>
      </c>
      <c r="E256" s="326">
        <f>VLOOKUP(D256,'Actual Factors'!$A$4:$B$9,2,FALSE)</f>
        <v>0</v>
      </c>
      <c r="F256" s="187">
        <f t="shared" ca="1" si="60"/>
        <v>0</v>
      </c>
      <c r="G256" s="194">
        <f ca="1">INDEX(OFFSET('Actual NPC (Total System)'!E$1,MATCH("NET SYSTEM LOAD",'Actual NPC (Total System)'!$A:$A,0),0,1000,1),MATCH($C256,OFFSET('Actual NPC (Total System)'!$C$1,MATCH("NET SYSTEM LOAD",'Actual NPC (Total System)'!$A:$A,0),0,1000,1),0),1)*$E256</f>
        <v>0</v>
      </c>
      <c r="H256" s="194">
        <f ca="1">INDEX(OFFSET('Actual NPC (Total System)'!F$1,MATCH("NET SYSTEM LOAD",'Actual NPC (Total System)'!$A:$A,0),0,1000,1),MATCH($C256,OFFSET('Actual NPC (Total System)'!$C$1,MATCH("NET SYSTEM LOAD",'Actual NPC (Total System)'!$A:$A,0),0,1000,1),0),1)*$E256</f>
        <v>0</v>
      </c>
      <c r="I256" s="194">
        <f ca="1">INDEX(OFFSET('Actual NPC (Total System)'!G$1,MATCH("NET SYSTEM LOAD",'Actual NPC (Total System)'!$A:$A,0),0,1000,1),MATCH($C256,OFFSET('Actual NPC (Total System)'!$C$1,MATCH("NET SYSTEM LOAD",'Actual NPC (Total System)'!$A:$A,0),0,1000,1),0),1)*$E256</f>
        <v>0</v>
      </c>
      <c r="J256" s="194">
        <f ca="1">INDEX(OFFSET('Actual NPC (Total System)'!H$1,MATCH("NET SYSTEM LOAD",'Actual NPC (Total System)'!$A:$A,0),0,1000,1),MATCH($C256,OFFSET('Actual NPC (Total System)'!$C$1,MATCH("NET SYSTEM LOAD",'Actual NPC (Total System)'!$A:$A,0),0,1000,1),0),1)*$E256</f>
        <v>0</v>
      </c>
      <c r="K256" s="194">
        <f ca="1">INDEX(OFFSET('Actual NPC (Total System)'!I$1,MATCH("NET SYSTEM LOAD",'Actual NPC (Total System)'!$A:$A,0),0,1000,1),MATCH($C256,OFFSET('Actual NPC (Total System)'!$C$1,MATCH("NET SYSTEM LOAD",'Actual NPC (Total System)'!$A:$A,0),0,1000,1),0),1)*$E256</f>
        <v>0</v>
      </c>
      <c r="L256" s="194">
        <f ca="1">INDEX(OFFSET('Actual NPC (Total System)'!J$1,MATCH("NET SYSTEM LOAD",'Actual NPC (Total System)'!$A:$A,0),0,1000,1),MATCH($C256,OFFSET('Actual NPC (Total System)'!$C$1,MATCH("NET SYSTEM LOAD",'Actual NPC (Total System)'!$A:$A,0),0,1000,1),0),1)*$E256</f>
        <v>0</v>
      </c>
      <c r="M256" s="194">
        <f ca="1">INDEX(OFFSET('Actual NPC (Total System)'!K$1,MATCH("NET SYSTEM LOAD",'Actual NPC (Total System)'!$A:$A,0),0,1000,1),MATCH($C256,OFFSET('Actual NPC (Total System)'!$C$1,MATCH("NET SYSTEM LOAD",'Actual NPC (Total System)'!$A:$A,0),0,1000,1),0),1)*$E256</f>
        <v>0</v>
      </c>
      <c r="N256" s="194">
        <f ca="1">INDEX(OFFSET('Actual NPC (Total System)'!L$1,MATCH("NET SYSTEM LOAD",'Actual NPC (Total System)'!$A:$A,0),0,1000,1),MATCH($C256,OFFSET('Actual NPC (Total System)'!$C$1,MATCH("NET SYSTEM LOAD",'Actual NPC (Total System)'!$A:$A,0),0,1000,1),0),1)*$E256</f>
        <v>0</v>
      </c>
      <c r="O256" s="194">
        <f ca="1">INDEX(OFFSET('Actual NPC (Total System)'!M$1,MATCH("NET SYSTEM LOAD",'Actual NPC (Total System)'!$A:$A,0),0,1000,1),MATCH($C256,OFFSET('Actual NPC (Total System)'!$C$1,MATCH("NET SYSTEM LOAD",'Actual NPC (Total System)'!$A:$A,0),0,1000,1),0),1)*$E256</f>
        <v>0</v>
      </c>
      <c r="P256" s="194">
        <f ca="1">INDEX(OFFSET('Actual NPC (Total System)'!N$1,MATCH("NET SYSTEM LOAD",'Actual NPC (Total System)'!$A:$A,0),0,1000,1),MATCH($C256,OFFSET('Actual NPC (Total System)'!$C$1,MATCH("NET SYSTEM LOAD",'Actual NPC (Total System)'!$A:$A,0),0,1000,1),0),1)*$E256</f>
        <v>0</v>
      </c>
      <c r="Q256" s="194">
        <f ca="1">INDEX(OFFSET('Actual NPC (Total System)'!O$1,MATCH("NET SYSTEM LOAD",'Actual NPC (Total System)'!$A:$A,0),0,1000,1),MATCH($C256,OFFSET('Actual NPC (Total System)'!$C$1,MATCH("NET SYSTEM LOAD",'Actual NPC (Total System)'!$A:$A,0),0,1000,1),0),1)*$E256</f>
        <v>0</v>
      </c>
      <c r="R256" s="194">
        <f ca="1">INDEX(OFFSET('Actual NPC (Total System)'!P$1,MATCH("NET SYSTEM LOAD",'Actual NPC (Total System)'!$A:$A,0),0,1000,1),MATCH($C256,OFFSET('Actual NPC (Total System)'!$C$1,MATCH("NET SYSTEM LOAD",'Actual NPC (Total System)'!$A:$A,0),0,1000,1),0),1)*$E256</f>
        <v>0</v>
      </c>
      <c r="S256" s="59"/>
    </row>
    <row r="257" spans="1:19" ht="12.75">
      <c r="B257" s="16"/>
      <c r="C257" s="167" t="s">
        <v>23</v>
      </c>
      <c r="D257" s="327" t="s">
        <v>178</v>
      </c>
      <c r="E257" s="326">
        <f>VLOOKUP(D257,'Actual Factors'!$A$4:$B$9,2,FALSE)</f>
        <v>0</v>
      </c>
      <c r="F257" s="187">
        <f t="shared" ca="1" si="60"/>
        <v>0</v>
      </c>
      <c r="G257" s="194">
        <f ca="1">INDEX(OFFSET('Actual NPC (Total System)'!E$1,MATCH("NET SYSTEM LOAD",'Actual NPC (Total System)'!$A:$A,0),0,1000,1),MATCH($C257,OFFSET('Actual NPC (Total System)'!$C$1,MATCH("NET SYSTEM LOAD",'Actual NPC (Total System)'!$A:$A,0),0,1000,1),0),1)*$E257</f>
        <v>0</v>
      </c>
      <c r="H257" s="194">
        <f ca="1">INDEX(OFFSET('Actual NPC (Total System)'!F$1,MATCH("NET SYSTEM LOAD",'Actual NPC (Total System)'!$A:$A,0),0,1000,1),MATCH($C257,OFFSET('Actual NPC (Total System)'!$C$1,MATCH("NET SYSTEM LOAD",'Actual NPC (Total System)'!$A:$A,0),0,1000,1),0),1)*$E257</f>
        <v>0</v>
      </c>
      <c r="I257" s="194">
        <f ca="1">INDEX(OFFSET('Actual NPC (Total System)'!G$1,MATCH("NET SYSTEM LOAD",'Actual NPC (Total System)'!$A:$A,0),0,1000,1),MATCH($C257,OFFSET('Actual NPC (Total System)'!$C$1,MATCH("NET SYSTEM LOAD",'Actual NPC (Total System)'!$A:$A,0),0,1000,1),0),1)*$E257</f>
        <v>0</v>
      </c>
      <c r="J257" s="194">
        <f ca="1">INDEX(OFFSET('Actual NPC (Total System)'!H$1,MATCH("NET SYSTEM LOAD",'Actual NPC (Total System)'!$A:$A,0),0,1000,1),MATCH($C257,OFFSET('Actual NPC (Total System)'!$C$1,MATCH("NET SYSTEM LOAD",'Actual NPC (Total System)'!$A:$A,0),0,1000,1),0),1)*$E257</f>
        <v>0</v>
      </c>
      <c r="K257" s="194">
        <f ca="1">INDEX(OFFSET('Actual NPC (Total System)'!I$1,MATCH("NET SYSTEM LOAD",'Actual NPC (Total System)'!$A:$A,0),0,1000,1),MATCH($C257,OFFSET('Actual NPC (Total System)'!$C$1,MATCH("NET SYSTEM LOAD",'Actual NPC (Total System)'!$A:$A,0),0,1000,1),0),1)*$E257</f>
        <v>0</v>
      </c>
      <c r="L257" s="194">
        <f ca="1">INDEX(OFFSET('Actual NPC (Total System)'!J$1,MATCH("NET SYSTEM LOAD",'Actual NPC (Total System)'!$A:$A,0),0,1000,1),MATCH($C257,OFFSET('Actual NPC (Total System)'!$C$1,MATCH("NET SYSTEM LOAD",'Actual NPC (Total System)'!$A:$A,0),0,1000,1),0),1)*$E257</f>
        <v>0</v>
      </c>
      <c r="M257" s="194">
        <f ca="1">INDEX(OFFSET('Actual NPC (Total System)'!K$1,MATCH("NET SYSTEM LOAD",'Actual NPC (Total System)'!$A:$A,0),0,1000,1),MATCH($C257,OFFSET('Actual NPC (Total System)'!$C$1,MATCH("NET SYSTEM LOAD",'Actual NPC (Total System)'!$A:$A,0),0,1000,1),0),1)*$E257</f>
        <v>0</v>
      </c>
      <c r="N257" s="194">
        <f ca="1">INDEX(OFFSET('Actual NPC (Total System)'!L$1,MATCH("NET SYSTEM LOAD",'Actual NPC (Total System)'!$A:$A,0),0,1000,1),MATCH($C257,OFFSET('Actual NPC (Total System)'!$C$1,MATCH("NET SYSTEM LOAD",'Actual NPC (Total System)'!$A:$A,0),0,1000,1),0),1)*$E257</f>
        <v>0</v>
      </c>
      <c r="O257" s="194">
        <f ca="1">INDEX(OFFSET('Actual NPC (Total System)'!M$1,MATCH("NET SYSTEM LOAD",'Actual NPC (Total System)'!$A:$A,0),0,1000,1),MATCH($C257,OFFSET('Actual NPC (Total System)'!$C$1,MATCH("NET SYSTEM LOAD",'Actual NPC (Total System)'!$A:$A,0),0,1000,1),0),1)*$E257</f>
        <v>0</v>
      </c>
      <c r="P257" s="194">
        <f ca="1">INDEX(OFFSET('Actual NPC (Total System)'!N$1,MATCH("NET SYSTEM LOAD",'Actual NPC (Total System)'!$A:$A,0),0,1000,1),MATCH($C257,OFFSET('Actual NPC (Total System)'!$C$1,MATCH("NET SYSTEM LOAD",'Actual NPC (Total System)'!$A:$A,0),0,1000,1),0),1)*$E257</f>
        <v>0</v>
      </c>
      <c r="Q257" s="194">
        <f ca="1">INDEX(OFFSET('Actual NPC (Total System)'!O$1,MATCH("NET SYSTEM LOAD",'Actual NPC (Total System)'!$A:$A,0),0,1000,1),MATCH($C257,OFFSET('Actual NPC (Total System)'!$C$1,MATCH("NET SYSTEM LOAD",'Actual NPC (Total System)'!$A:$A,0),0,1000,1),0),1)*$E257</f>
        <v>0</v>
      </c>
      <c r="R257" s="194">
        <f ca="1">INDEX(OFFSET('Actual NPC (Total System)'!P$1,MATCH("NET SYSTEM LOAD",'Actual NPC (Total System)'!$A:$A,0),0,1000,1),MATCH($C257,OFFSET('Actual NPC (Total System)'!$C$1,MATCH("NET SYSTEM LOAD",'Actual NPC (Total System)'!$A:$A,0),0,1000,1),0),1)*$E257</f>
        <v>0</v>
      </c>
      <c r="S257" s="59"/>
    </row>
    <row r="258" spans="1:19" ht="12.75">
      <c r="B258" s="15"/>
      <c r="C258" s="167" t="s">
        <v>24</v>
      </c>
      <c r="D258" s="327" t="s">
        <v>178</v>
      </c>
      <c r="E258" s="326">
        <f>VLOOKUP(D258,'Actual Factors'!$A$4:$B$9,2,FALSE)</f>
        <v>0</v>
      </c>
      <c r="F258" s="187">
        <f t="shared" ca="1" si="60"/>
        <v>0</v>
      </c>
      <c r="G258" s="194">
        <f ca="1">INDEX(OFFSET('Actual NPC (Total System)'!E$1,MATCH("NET SYSTEM LOAD",'Actual NPC (Total System)'!$A:$A,0),0,1000,1),MATCH($C258,OFFSET('Actual NPC (Total System)'!$C$1,MATCH("NET SYSTEM LOAD",'Actual NPC (Total System)'!$A:$A,0),0,1000,1),0),1)*$E258</f>
        <v>0</v>
      </c>
      <c r="H258" s="194">
        <f ca="1">INDEX(OFFSET('Actual NPC (Total System)'!F$1,MATCH("NET SYSTEM LOAD",'Actual NPC (Total System)'!$A:$A,0),0,1000,1),MATCH($C258,OFFSET('Actual NPC (Total System)'!$C$1,MATCH("NET SYSTEM LOAD",'Actual NPC (Total System)'!$A:$A,0),0,1000,1),0),1)*$E258</f>
        <v>0</v>
      </c>
      <c r="I258" s="194">
        <f ca="1">INDEX(OFFSET('Actual NPC (Total System)'!G$1,MATCH("NET SYSTEM LOAD",'Actual NPC (Total System)'!$A:$A,0),0,1000,1),MATCH($C258,OFFSET('Actual NPC (Total System)'!$C$1,MATCH("NET SYSTEM LOAD",'Actual NPC (Total System)'!$A:$A,0),0,1000,1),0),1)*$E258</f>
        <v>0</v>
      </c>
      <c r="J258" s="194">
        <f ca="1">INDEX(OFFSET('Actual NPC (Total System)'!H$1,MATCH("NET SYSTEM LOAD",'Actual NPC (Total System)'!$A:$A,0),0,1000,1),MATCH($C258,OFFSET('Actual NPC (Total System)'!$C$1,MATCH("NET SYSTEM LOAD",'Actual NPC (Total System)'!$A:$A,0),0,1000,1),0),1)*$E258</f>
        <v>0</v>
      </c>
      <c r="K258" s="194">
        <f ca="1">INDEX(OFFSET('Actual NPC (Total System)'!I$1,MATCH("NET SYSTEM LOAD",'Actual NPC (Total System)'!$A:$A,0),0,1000,1),MATCH($C258,OFFSET('Actual NPC (Total System)'!$C$1,MATCH("NET SYSTEM LOAD",'Actual NPC (Total System)'!$A:$A,0),0,1000,1),0),1)*$E258</f>
        <v>0</v>
      </c>
      <c r="L258" s="194">
        <f ca="1">INDEX(OFFSET('Actual NPC (Total System)'!J$1,MATCH("NET SYSTEM LOAD",'Actual NPC (Total System)'!$A:$A,0),0,1000,1),MATCH($C258,OFFSET('Actual NPC (Total System)'!$C$1,MATCH("NET SYSTEM LOAD",'Actual NPC (Total System)'!$A:$A,0),0,1000,1),0),1)*$E258</f>
        <v>0</v>
      </c>
      <c r="M258" s="194">
        <f ca="1">INDEX(OFFSET('Actual NPC (Total System)'!K$1,MATCH("NET SYSTEM LOAD",'Actual NPC (Total System)'!$A:$A,0),0,1000,1),MATCH($C258,OFFSET('Actual NPC (Total System)'!$C$1,MATCH("NET SYSTEM LOAD",'Actual NPC (Total System)'!$A:$A,0),0,1000,1),0),1)*$E258</f>
        <v>0</v>
      </c>
      <c r="N258" s="194">
        <f ca="1">INDEX(OFFSET('Actual NPC (Total System)'!L$1,MATCH("NET SYSTEM LOAD",'Actual NPC (Total System)'!$A:$A,0),0,1000,1),MATCH($C258,OFFSET('Actual NPC (Total System)'!$C$1,MATCH("NET SYSTEM LOAD",'Actual NPC (Total System)'!$A:$A,0),0,1000,1),0),1)*$E258</f>
        <v>0</v>
      </c>
      <c r="O258" s="194">
        <f ca="1">INDEX(OFFSET('Actual NPC (Total System)'!M$1,MATCH("NET SYSTEM LOAD",'Actual NPC (Total System)'!$A:$A,0),0,1000,1),MATCH($C258,OFFSET('Actual NPC (Total System)'!$C$1,MATCH("NET SYSTEM LOAD",'Actual NPC (Total System)'!$A:$A,0),0,1000,1),0),1)*$E258</f>
        <v>0</v>
      </c>
      <c r="P258" s="194">
        <f ca="1">INDEX(OFFSET('Actual NPC (Total System)'!N$1,MATCH("NET SYSTEM LOAD",'Actual NPC (Total System)'!$A:$A,0),0,1000,1),MATCH($C258,OFFSET('Actual NPC (Total System)'!$C$1,MATCH("NET SYSTEM LOAD",'Actual NPC (Total System)'!$A:$A,0),0,1000,1),0),1)*$E258</f>
        <v>0</v>
      </c>
      <c r="Q258" s="194">
        <f ca="1">INDEX(OFFSET('Actual NPC (Total System)'!O$1,MATCH("NET SYSTEM LOAD",'Actual NPC (Total System)'!$A:$A,0),0,1000,1),MATCH($C258,OFFSET('Actual NPC (Total System)'!$C$1,MATCH("NET SYSTEM LOAD",'Actual NPC (Total System)'!$A:$A,0),0,1000,1),0),1)*$E258</f>
        <v>0</v>
      </c>
      <c r="R258" s="194">
        <f ca="1">INDEX(OFFSET('Actual NPC (Total System)'!P$1,MATCH("NET SYSTEM LOAD",'Actual NPC (Total System)'!$A:$A,0),0,1000,1),MATCH($C258,OFFSET('Actual NPC (Total System)'!$C$1,MATCH("NET SYSTEM LOAD",'Actual NPC (Total System)'!$A:$A,0),0,1000,1),0),1)*$E258</f>
        <v>0</v>
      </c>
      <c r="S258" s="59"/>
    </row>
    <row r="259" spans="1:19" ht="12.75">
      <c r="B259" s="15"/>
      <c r="C259" s="167" t="s">
        <v>25</v>
      </c>
      <c r="D259" s="327" t="s">
        <v>178</v>
      </c>
      <c r="E259" s="326">
        <f>VLOOKUP(D259,'Actual Factors'!$A$4:$B$9,2,FALSE)</f>
        <v>0</v>
      </c>
      <c r="F259" s="187">
        <f t="shared" ca="1" si="60"/>
        <v>0</v>
      </c>
      <c r="G259" s="194">
        <f ca="1">INDEX(OFFSET('Actual NPC (Total System)'!E$1,MATCH("NET SYSTEM LOAD",'Actual NPC (Total System)'!$A:$A,0),0,1000,1),MATCH($C259,OFFSET('Actual NPC (Total System)'!$C$1,MATCH("NET SYSTEM LOAD",'Actual NPC (Total System)'!$A:$A,0),0,1000,1),0),1)*$E259</f>
        <v>0</v>
      </c>
      <c r="H259" s="194">
        <f ca="1">INDEX(OFFSET('Actual NPC (Total System)'!F$1,MATCH("NET SYSTEM LOAD",'Actual NPC (Total System)'!$A:$A,0),0,1000,1),MATCH($C259,OFFSET('Actual NPC (Total System)'!$C$1,MATCH("NET SYSTEM LOAD",'Actual NPC (Total System)'!$A:$A,0),0,1000,1),0),1)*$E259</f>
        <v>0</v>
      </c>
      <c r="I259" s="194">
        <f ca="1">INDEX(OFFSET('Actual NPC (Total System)'!G$1,MATCH("NET SYSTEM LOAD",'Actual NPC (Total System)'!$A:$A,0),0,1000,1),MATCH($C259,OFFSET('Actual NPC (Total System)'!$C$1,MATCH("NET SYSTEM LOAD",'Actual NPC (Total System)'!$A:$A,0),0,1000,1),0),1)*$E259</f>
        <v>0</v>
      </c>
      <c r="J259" s="194">
        <f ca="1">INDEX(OFFSET('Actual NPC (Total System)'!H$1,MATCH("NET SYSTEM LOAD",'Actual NPC (Total System)'!$A:$A,0),0,1000,1),MATCH($C259,OFFSET('Actual NPC (Total System)'!$C$1,MATCH("NET SYSTEM LOAD",'Actual NPC (Total System)'!$A:$A,0),0,1000,1),0),1)*$E259</f>
        <v>0</v>
      </c>
      <c r="K259" s="194">
        <f ca="1">INDEX(OFFSET('Actual NPC (Total System)'!I$1,MATCH("NET SYSTEM LOAD",'Actual NPC (Total System)'!$A:$A,0),0,1000,1),MATCH($C259,OFFSET('Actual NPC (Total System)'!$C$1,MATCH("NET SYSTEM LOAD",'Actual NPC (Total System)'!$A:$A,0),0,1000,1),0),1)*$E259</f>
        <v>0</v>
      </c>
      <c r="L259" s="194">
        <f ca="1">INDEX(OFFSET('Actual NPC (Total System)'!J$1,MATCH("NET SYSTEM LOAD",'Actual NPC (Total System)'!$A:$A,0),0,1000,1),MATCH($C259,OFFSET('Actual NPC (Total System)'!$C$1,MATCH("NET SYSTEM LOAD",'Actual NPC (Total System)'!$A:$A,0),0,1000,1),0),1)*$E259</f>
        <v>0</v>
      </c>
      <c r="M259" s="194">
        <f ca="1">INDEX(OFFSET('Actual NPC (Total System)'!K$1,MATCH("NET SYSTEM LOAD",'Actual NPC (Total System)'!$A:$A,0),0,1000,1),MATCH($C259,OFFSET('Actual NPC (Total System)'!$C$1,MATCH("NET SYSTEM LOAD",'Actual NPC (Total System)'!$A:$A,0),0,1000,1),0),1)*$E259</f>
        <v>0</v>
      </c>
      <c r="N259" s="194">
        <f ca="1">INDEX(OFFSET('Actual NPC (Total System)'!L$1,MATCH("NET SYSTEM LOAD",'Actual NPC (Total System)'!$A:$A,0),0,1000,1),MATCH($C259,OFFSET('Actual NPC (Total System)'!$C$1,MATCH("NET SYSTEM LOAD",'Actual NPC (Total System)'!$A:$A,0),0,1000,1),0),1)*$E259</f>
        <v>0</v>
      </c>
      <c r="O259" s="194">
        <f ca="1">INDEX(OFFSET('Actual NPC (Total System)'!M$1,MATCH("NET SYSTEM LOAD",'Actual NPC (Total System)'!$A:$A,0),0,1000,1),MATCH($C259,OFFSET('Actual NPC (Total System)'!$C$1,MATCH("NET SYSTEM LOAD",'Actual NPC (Total System)'!$A:$A,0),0,1000,1),0),1)*$E259</f>
        <v>0</v>
      </c>
      <c r="P259" s="194">
        <f ca="1">INDEX(OFFSET('Actual NPC (Total System)'!N$1,MATCH("NET SYSTEM LOAD",'Actual NPC (Total System)'!$A:$A,0),0,1000,1),MATCH($C259,OFFSET('Actual NPC (Total System)'!$C$1,MATCH("NET SYSTEM LOAD",'Actual NPC (Total System)'!$A:$A,0),0,1000,1),0),1)*$E259</f>
        <v>0</v>
      </c>
      <c r="Q259" s="194">
        <f ca="1">INDEX(OFFSET('Actual NPC (Total System)'!O$1,MATCH("NET SYSTEM LOAD",'Actual NPC (Total System)'!$A:$A,0),0,1000,1),MATCH($C259,OFFSET('Actual NPC (Total System)'!$C$1,MATCH("NET SYSTEM LOAD",'Actual NPC (Total System)'!$A:$A,0),0,1000,1),0),1)*$E259</f>
        <v>0</v>
      </c>
      <c r="R259" s="194">
        <f ca="1">INDEX(OFFSET('Actual NPC (Total System)'!P$1,MATCH("NET SYSTEM LOAD",'Actual NPC (Total System)'!$A:$A,0),0,1000,1),MATCH($C259,OFFSET('Actual NPC (Total System)'!$C$1,MATCH("NET SYSTEM LOAD",'Actual NPC (Total System)'!$A:$A,0),0,1000,1),0),1)*$E259</f>
        <v>0</v>
      </c>
      <c r="S259" s="59"/>
    </row>
    <row r="260" spans="1:19" ht="12.75">
      <c r="A260" s="153"/>
      <c r="B260" s="156"/>
      <c r="C260" s="167" t="s">
        <v>151</v>
      </c>
      <c r="D260" s="327" t="s">
        <v>178</v>
      </c>
      <c r="E260" s="326">
        <f>VLOOKUP(D260,'Actual Factors'!$A$4:$B$9,2,FALSE)</f>
        <v>0</v>
      </c>
      <c r="F260" s="187">
        <f t="shared" ref="F260:F262" ca="1" si="61">SUM(G260:R260)</f>
        <v>0</v>
      </c>
      <c r="G260" s="194">
        <f ca="1">INDEX(OFFSET('Actual NPC (Total System)'!E$1,MATCH("NET SYSTEM LOAD",'Actual NPC (Total System)'!$A:$A,0),0,1000,1),MATCH($C260,OFFSET('Actual NPC (Total System)'!$C$1,MATCH("NET SYSTEM LOAD",'Actual NPC (Total System)'!$A:$A,0),0,1000,1),0),1)*$E260</f>
        <v>0</v>
      </c>
      <c r="H260" s="194">
        <f ca="1">INDEX(OFFSET('Actual NPC (Total System)'!F$1,MATCH("NET SYSTEM LOAD",'Actual NPC (Total System)'!$A:$A,0),0,1000,1),MATCH($C260,OFFSET('Actual NPC (Total System)'!$C$1,MATCH("NET SYSTEM LOAD",'Actual NPC (Total System)'!$A:$A,0),0,1000,1),0),1)*$E260</f>
        <v>0</v>
      </c>
      <c r="I260" s="194">
        <f ca="1">INDEX(OFFSET('Actual NPC (Total System)'!G$1,MATCH("NET SYSTEM LOAD",'Actual NPC (Total System)'!$A:$A,0),0,1000,1),MATCH($C260,OFFSET('Actual NPC (Total System)'!$C$1,MATCH("NET SYSTEM LOAD",'Actual NPC (Total System)'!$A:$A,0),0,1000,1),0),1)*$E260</f>
        <v>0</v>
      </c>
      <c r="J260" s="194">
        <f ca="1">INDEX(OFFSET('Actual NPC (Total System)'!H$1,MATCH("NET SYSTEM LOAD",'Actual NPC (Total System)'!$A:$A,0),0,1000,1),MATCH($C260,OFFSET('Actual NPC (Total System)'!$C$1,MATCH("NET SYSTEM LOAD",'Actual NPC (Total System)'!$A:$A,0),0,1000,1),0),1)*$E260</f>
        <v>0</v>
      </c>
      <c r="K260" s="194">
        <f ca="1">INDEX(OFFSET('Actual NPC (Total System)'!I$1,MATCH("NET SYSTEM LOAD",'Actual NPC (Total System)'!$A:$A,0),0,1000,1),MATCH($C260,OFFSET('Actual NPC (Total System)'!$C$1,MATCH("NET SYSTEM LOAD",'Actual NPC (Total System)'!$A:$A,0),0,1000,1),0),1)*$E260</f>
        <v>0</v>
      </c>
      <c r="L260" s="194">
        <f ca="1">INDEX(OFFSET('Actual NPC (Total System)'!J$1,MATCH("NET SYSTEM LOAD",'Actual NPC (Total System)'!$A:$A,0),0,1000,1),MATCH($C260,OFFSET('Actual NPC (Total System)'!$C$1,MATCH("NET SYSTEM LOAD",'Actual NPC (Total System)'!$A:$A,0),0,1000,1),0),1)*$E260</f>
        <v>0</v>
      </c>
      <c r="M260" s="194">
        <f ca="1">INDEX(OFFSET('Actual NPC (Total System)'!K$1,MATCH("NET SYSTEM LOAD",'Actual NPC (Total System)'!$A:$A,0),0,1000,1),MATCH($C260,OFFSET('Actual NPC (Total System)'!$C$1,MATCH("NET SYSTEM LOAD",'Actual NPC (Total System)'!$A:$A,0),0,1000,1),0),1)*$E260</f>
        <v>0</v>
      </c>
      <c r="N260" s="194">
        <f ca="1">INDEX(OFFSET('Actual NPC (Total System)'!L$1,MATCH("NET SYSTEM LOAD",'Actual NPC (Total System)'!$A:$A,0),0,1000,1),MATCH($C260,OFFSET('Actual NPC (Total System)'!$C$1,MATCH("NET SYSTEM LOAD",'Actual NPC (Total System)'!$A:$A,0),0,1000,1),0),1)*$E260</f>
        <v>0</v>
      </c>
      <c r="O260" s="194">
        <f ca="1">INDEX(OFFSET('Actual NPC (Total System)'!M$1,MATCH("NET SYSTEM LOAD",'Actual NPC (Total System)'!$A:$A,0),0,1000,1),MATCH($C260,OFFSET('Actual NPC (Total System)'!$C$1,MATCH("NET SYSTEM LOAD",'Actual NPC (Total System)'!$A:$A,0),0,1000,1),0),1)*$E260</f>
        <v>0</v>
      </c>
      <c r="P260" s="194">
        <f ca="1">INDEX(OFFSET('Actual NPC (Total System)'!N$1,MATCH("NET SYSTEM LOAD",'Actual NPC (Total System)'!$A:$A,0),0,1000,1),MATCH($C260,OFFSET('Actual NPC (Total System)'!$C$1,MATCH("NET SYSTEM LOAD",'Actual NPC (Total System)'!$A:$A,0),0,1000,1),0),1)*$E260</f>
        <v>0</v>
      </c>
      <c r="Q260" s="194">
        <f ca="1">INDEX(OFFSET('Actual NPC (Total System)'!O$1,MATCH("NET SYSTEM LOAD",'Actual NPC (Total System)'!$A:$A,0),0,1000,1),MATCH($C260,OFFSET('Actual NPC (Total System)'!$C$1,MATCH("NET SYSTEM LOAD",'Actual NPC (Total System)'!$A:$A,0),0,1000,1),0),1)*$E260</f>
        <v>0</v>
      </c>
      <c r="R260" s="194">
        <f ca="1">INDEX(OFFSET('Actual NPC (Total System)'!P$1,MATCH("NET SYSTEM LOAD",'Actual NPC (Total System)'!$A:$A,0),0,1000,1),MATCH($C260,OFFSET('Actual NPC (Total System)'!$C$1,MATCH("NET SYSTEM LOAD",'Actual NPC (Total System)'!$A:$A,0),0,1000,1),0),1)*$E260</f>
        <v>0</v>
      </c>
      <c r="S260" s="59"/>
    </row>
    <row r="261" spans="1:19" ht="12.75">
      <c r="A261" s="153"/>
      <c r="B261" s="156"/>
      <c r="C261" s="167" t="s">
        <v>152</v>
      </c>
      <c r="D261" s="327" t="s">
        <v>178</v>
      </c>
      <c r="E261" s="326">
        <f>VLOOKUP(D261,'Actual Factors'!$A$4:$B$9,2,FALSE)</f>
        <v>0</v>
      </c>
      <c r="F261" s="187">
        <f t="shared" ca="1" si="61"/>
        <v>0</v>
      </c>
      <c r="G261" s="194">
        <f ca="1">INDEX(OFFSET('Actual NPC (Total System)'!E$1,MATCH("NET SYSTEM LOAD",'Actual NPC (Total System)'!$A:$A,0),0,1000,1),MATCH($C261,OFFSET('Actual NPC (Total System)'!$C$1,MATCH("NET SYSTEM LOAD",'Actual NPC (Total System)'!$A:$A,0),0,1000,1),0),1)*$E261</f>
        <v>0</v>
      </c>
      <c r="H261" s="194">
        <f ca="1">INDEX(OFFSET('Actual NPC (Total System)'!F$1,MATCH("NET SYSTEM LOAD",'Actual NPC (Total System)'!$A:$A,0),0,1000,1),MATCH($C261,OFFSET('Actual NPC (Total System)'!$C$1,MATCH("NET SYSTEM LOAD",'Actual NPC (Total System)'!$A:$A,0),0,1000,1),0),1)*$E261</f>
        <v>0</v>
      </c>
      <c r="I261" s="194">
        <f ca="1">INDEX(OFFSET('Actual NPC (Total System)'!G$1,MATCH("NET SYSTEM LOAD",'Actual NPC (Total System)'!$A:$A,0),0,1000,1),MATCH($C261,OFFSET('Actual NPC (Total System)'!$C$1,MATCH("NET SYSTEM LOAD",'Actual NPC (Total System)'!$A:$A,0),0,1000,1),0),1)*$E261</f>
        <v>0</v>
      </c>
      <c r="J261" s="194">
        <f ca="1">INDEX(OFFSET('Actual NPC (Total System)'!H$1,MATCH("NET SYSTEM LOAD",'Actual NPC (Total System)'!$A:$A,0),0,1000,1),MATCH($C261,OFFSET('Actual NPC (Total System)'!$C$1,MATCH("NET SYSTEM LOAD",'Actual NPC (Total System)'!$A:$A,0),0,1000,1),0),1)*$E261</f>
        <v>0</v>
      </c>
      <c r="K261" s="194">
        <f ca="1">INDEX(OFFSET('Actual NPC (Total System)'!I$1,MATCH("NET SYSTEM LOAD",'Actual NPC (Total System)'!$A:$A,0),0,1000,1),MATCH($C261,OFFSET('Actual NPC (Total System)'!$C$1,MATCH("NET SYSTEM LOAD",'Actual NPC (Total System)'!$A:$A,0),0,1000,1),0),1)*$E261</f>
        <v>0</v>
      </c>
      <c r="L261" s="194">
        <f ca="1">INDEX(OFFSET('Actual NPC (Total System)'!J$1,MATCH("NET SYSTEM LOAD",'Actual NPC (Total System)'!$A:$A,0),0,1000,1),MATCH($C261,OFFSET('Actual NPC (Total System)'!$C$1,MATCH("NET SYSTEM LOAD",'Actual NPC (Total System)'!$A:$A,0),0,1000,1),0),1)*$E261</f>
        <v>0</v>
      </c>
      <c r="M261" s="194">
        <f ca="1">INDEX(OFFSET('Actual NPC (Total System)'!K$1,MATCH("NET SYSTEM LOAD",'Actual NPC (Total System)'!$A:$A,0),0,1000,1),MATCH($C261,OFFSET('Actual NPC (Total System)'!$C$1,MATCH("NET SYSTEM LOAD",'Actual NPC (Total System)'!$A:$A,0),0,1000,1),0),1)*$E261</f>
        <v>0</v>
      </c>
      <c r="N261" s="194">
        <f ca="1">INDEX(OFFSET('Actual NPC (Total System)'!L$1,MATCH("NET SYSTEM LOAD",'Actual NPC (Total System)'!$A:$A,0),0,1000,1),MATCH($C261,OFFSET('Actual NPC (Total System)'!$C$1,MATCH("NET SYSTEM LOAD",'Actual NPC (Total System)'!$A:$A,0),0,1000,1),0),1)*$E261</f>
        <v>0</v>
      </c>
      <c r="O261" s="194">
        <f ca="1">INDEX(OFFSET('Actual NPC (Total System)'!M$1,MATCH("NET SYSTEM LOAD",'Actual NPC (Total System)'!$A:$A,0),0,1000,1),MATCH($C261,OFFSET('Actual NPC (Total System)'!$C$1,MATCH("NET SYSTEM LOAD",'Actual NPC (Total System)'!$A:$A,0),0,1000,1),0),1)*$E261</f>
        <v>0</v>
      </c>
      <c r="P261" s="194">
        <f ca="1">INDEX(OFFSET('Actual NPC (Total System)'!N$1,MATCH("NET SYSTEM LOAD",'Actual NPC (Total System)'!$A:$A,0),0,1000,1),MATCH($C261,OFFSET('Actual NPC (Total System)'!$C$1,MATCH("NET SYSTEM LOAD",'Actual NPC (Total System)'!$A:$A,0),0,1000,1),0),1)*$E261</f>
        <v>0</v>
      </c>
      <c r="Q261" s="194">
        <f ca="1">INDEX(OFFSET('Actual NPC (Total System)'!O$1,MATCH("NET SYSTEM LOAD",'Actual NPC (Total System)'!$A:$A,0),0,1000,1),MATCH($C261,OFFSET('Actual NPC (Total System)'!$C$1,MATCH("NET SYSTEM LOAD",'Actual NPC (Total System)'!$A:$A,0),0,1000,1),0),1)*$E261</f>
        <v>0</v>
      </c>
      <c r="R261" s="194">
        <f ca="1">INDEX(OFFSET('Actual NPC (Total System)'!P$1,MATCH("NET SYSTEM LOAD",'Actual NPC (Total System)'!$A:$A,0),0,1000,1),MATCH($C261,OFFSET('Actual NPC (Total System)'!$C$1,MATCH("NET SYSTEM LOAD",'Actual NPC (Total System)'!$A:$A,0),0,1000,1),0),1)*$E261</f>
        <v>0</v>
      </c>
      <c r="S261" s="59"/>
    </row>
    <row r="262" spans="1:19" ht="12.75">
      <c r="A262" s="153"/>
      <c r="B262" s="156"/>
      <c r="C262" s="167" t="s">
        <v>153</v>
      </c>
      <c r="D262" s="327" t="s">
        <v>178</v>
      </c>
      <c r="E262" s="326">
        <f>VLOOKUP(D262,'Actual Factors'!$A$4:$B$9,2,FALSE)</f>
        <v>0</v>
      </c>
      <c r="F262" s="187">
        <f t="shared" ca="1" si="61"/>
        <v>0</v>
      </c>
      <c r="G262" s="194">
        <f ca="1">INDEX(OFFSET('Actual NPC (Total System)'!E$1,MATCH("NET SYSTEM LOAD",'Actual NPC (Total System)'!$A:$A,0),0,1000,1),MATCH($C262,OFFSET('Actual NPC (Total System)'!$C$1,MATCH("NET SYSTEM LOAD",'Actual NPC (Total System)'!$A:$A,0),0,1000,1),0),1)*$E262</f>
        <v>0</v>
      </c>
      <c r="H262" s="194">
        <f ca="1">INDEX(OFFSET('Actual NPC (Total System)'!F$1,MATCH("NET SYSTEM LOAD",'Actual NPC (Total System)'!$A:$A,0),0,1000,1),MATCH($C262,OFFSET('Actual NPC (Total System)'!$C$1,MATCH("NET SYSTEM LOAD",'Actual NPC (Total System)'!$A:$A,0),0,1000,1),0),1)*$E262</f>
        <v>0</v>
      </c>
      <c r="I262" s="194">
        <f ca="1">INDEX(OFFSET('Actual NPC (Total System)'!G$1,MATCH("NET SYSTEM LOAD",'Actual NPC (Total System)'!$A:$A,0),0,1000,1),MATCH($C262,OFFSET('Actual NPC (Total System)'!$C$1,MATCH("NET SYSTEM LOAD",'Actual NPC (Total System)'!$A:$A,0),0,1000,1),0),1)*$E262</f>
        <v>0</v>
      </c>
      <c r="J262" s="194">
        <f ca="1">INDEX(OFFSET('Actual NPC (Total System)'!H$1,MATCH("NET SYSTEM LOAD",'Actual NPC (Total System)'!$A:$A,0),0,1000,1),MATCH($C262,OFFSET('Actual NPC (Total System)'!$C$1,MATCH("NET SYSTEM LOAD",'Actual NPC (Total System)'!$A:$A,0),0,1000,1),0),1)*$E262</f>
        <v>0</v>
      </c>
      <c r="K262" s="194">
        <f ca="1">INDEX(OFFSET('Actual NPC (Total System)'!I$1,MATCH("NET SYSTEM LOAD",'Actual NPC (Total System)'!$A:$A,0),0,1000,1),MATCH($C262,OFFSET('Actual NPC (Total System)'!$C$1,MATCH("NET SYSTEM LOAD",'Actual NPC (Total System)'!$A:$A,0),0,1000,1),0),1)*$E262</f>
        <v>0</v>
      </c>
      <c r="L262" s="194">
        <f ca="1">INDEX(OFFSET('Actual NPC (Total System)'!J$1,MATCH("NET SYSTEM LOAD",'Actual NPC (Total System)'!$A:$A,0),0,1000,1),MATCH($C262,OFFSET('Actual NPC (Total System)'!$C$1,MATCH("NET SYSTEM LOAD",'Actual NPC (Total System)'!$A:$A,0),0,1000,1),0),1)*$E262</f>
        <v>0</v>
      </c>
      <c r="M262" s="194">
        <f ca="1">INDEX(OFFSET('Actual NPC (Total System)'!K$1,MATCH("NET SYSTEM LOAD",'Actual NPC (Total System)'!$A:$A,0),0,1000,1),MATCH($C262,OFFSET('Actual NPC (Total System)'!$C$1,MATCH("NET SYSTEM LOAD",'Actual NPC (Total System)'!$A:$A,0),0,1000,1),0),1)*$E262</f>
        <v>0</v>
      </c>
      <c r="N262" s="194">
        <f ca="1">INDEX(OFFSET('Actual NPC (Total System)'!L$1,MATCH("NET SYSTEM LOAD",'Actual NPC (Total System)'!$A:$A,0),0,1000,1),MATCH($C262,OFFSET('Actual NPC (Total System)'!$C$1,MATCH("NET SYSTEM LOAD",'Actual NPC (Total System)'!$A:$A,0),0,1000,1),0),1)*$E262</f>
        <v>0</v>
      </c>
      <c r="O262" s="194">
        <f ca="1">INDEX(OFFSET('Actual NPC (Total System)'!M$1,MATCH("NET SYSTEM LOAD",'Actual NPC (Total System)'!$A:$A,0),0,1000,1),MATCH($C262,OFFSET('Actual NPC (Total System)'!$C$1,MATCH("NET SYSTEM LOAD",'Actual NPC (Total System)'!$A:$A,0),0,1000,1),0),1)*$E262</f>
        <v>0</v>
      </c>
      <c r="P262" s="194">
        <f ca="1">INDEX(OFFSET('Actual NPC (Total System)'!N$1,MATCH("NET SYSTEM LOAD",'Actual NPC (Total System)'!$A:$A,0),0,1000,1),MATCH($C262,OFFSET('Actual NPC (Total System)'!$C$1,MATCH("NET SYSTEM LOAD",'Actual NPC (Total System)'!$A:$A,0),0,1000,1),0),1)*$E262</f>
        <v>0</v>
      </c>
      <c r="Q262" s="194">
        <f ca="1">INDEX(OFFSET('Actual NPC (Total System)'!O$1,MATCH("NET SYSTEM LOAD",'Actual NPC (Total System)'!$A:$A,0),0,1000,1),MATCH($C262,OFFSET('Actual NPC (Total System)'!$C$1,MATCH("NET SYSTEM LOAD",'Actual NPC (Total System)'!$A:$A,0),0,1000,1),0),1)*$E262</f>
        <v>0</v>
      </c>
      <c r="R262" s="194">
        <f ca="1">INDEX(OFFSET('Actual NPC (Total System)'!P$1,MATCH("NET SYSTEM LOAD",'Actual NPC (Total System)'!$A:$A,0),0,1000,1),MATCH($C262,OFFSET('Actual NPC (Total System)'!$C$1,MATCH("NET SYSTEM LOAD",'Actual NPC (Total System)'!$A:$A,0),0,1000,1),0),1)*$E262</f>
        <v>0</v>
      </c>
      <c r="S262" s="59"/>
    </row>
    <row r="263" spans="1:19" s="65" customFormat="1" ht="12.75">
      <c r="A263" s="10"/>
      <c r="B263" s="10"/>
      <c r="C263" s="167" t="s">
        <v>26</v>
      </c>
      <c r="D263" s="327" t="s">
        <v>178</v>
      </c>
      <c r="E263" s="326">
        <f>VLOOKUP(D263,'Actual Factors'!$A$4:$B$9,2,FALSE)</f>
        <v>0</v>
      </c>
      <c r="F263" s="187">
        <f t="shared" ca="1" si="60"/>
        <v>0</v>
      </c>
      <c r="G263" s="194">
        <f ca="1">INDEX(OFFSET('Actual NPC (Total System)'!E$1,MATCH("NET SYSTEM LOAD",'Actual NPC (Total System)'!$A:$A,0),0,1000,1),MATCH($C263,OFFSET('Actual NPC (Total System)'!$C$1,MATCH("NET SYSTEM LOAD",'Actual NPC (Total System)'!$A:$A,0),0,1000,1),0),1)*$E263</f>
        <v>0</v>
      </c>
      <c r="H263" s="194">
        <f ca="1">INDEX(OFFSET('Actual NPC (Total System)'!F$1,MATCH("NET SYSTEM LOAD",'Actual NPC (Total System)'!$A:$A,0),0,1000,1),MATCH($C263,OFFSET('Actual NPC (Total System)'!$C$1,MATCH("NET SYSTEM LOAD",'Actual NPC (Total System)'!$A:$A,0),0,1000,1),0),1)*$E263</f>
        <v>0</v>
      </c>
      <c r="I263" s="194">
        <f ca="1">INDEX(OFFSET('Actual NPC (Total System)'!G$1,MATCH("NET SYSTEM LOAD",'Actual NPC (Total System)'!$A:$A,0),0,1000,1),MATCH($C263,OFFSET('Actual NPC (Total System)'!$C$1,MATCH("NET SYSTEM LOAD",'Actual NPC (Total System)'!$A:$A,0),0,1000,1),0),1)*$E263</f>
        <v>0</v>
      </c>
      <c r="J263" s="194">
        <f ca="1">INDEX(OFFSET('Actual NPC (Total System)'!H$1,MATCH("NET SYSTEM LOAD",'Actual NPC (Total System)'!$A:$A,0),0,1000,1),MATCH($C263,OFFSET('Actual NPC (Total System)'!$C$1,MATCH("NET SYSTEM LOAD",'Actual NPC (Total System)'!$A:$A,0),0,1000,1),0),1)*$E263</f>
        <v>0</v>
      </c>
      <c r="K263" s="194">
        <f ca="1">INDEX(OFFSET('Actual NPC (Total System)'!I$1,MATCH("NET SYSTEM LOAD",'Actual NPC (Total System)'!$A:$A,0),0,1000,1),MATCH($C263,OFFSET('Actual NPC (Total System)'!$C$1,MATCH("NET SYSTEM LOAD",'Actual NPC (Total System)'!$A:$A,0),0,1000,1),0),1)*$E263</f>
        <v>0</v>
      </c>
      <c r="L263" s="194">
        <f ca="1">INDEX(OFFSET('Actual NPC (Total System)'!J$1,MATCH("NET SYSTEM LOAD",'Actual NPC (Total System)'!$A:$A,0),0,1000,1),MATCH($C263,OFFSET('Actual NPC (Total System)'!$C$1,MATCH("NET SYSTEM LOAD",'Actual NPC (Total System)'!$A:$A,0),0,1000,1),0),1)*$E263</f>
        <v>0</v>
      </c>
      <c r="M263" s="194">
        <f ca="1">INDEX(OFFSET('Actual NPC (Total System)'!K$1,MATCH("NET SYSTEM LOAD",'Actual NPC (Total System)'!$A:$A,0),0,1000,1),MATCH($C263,OFFSET('Actual NPC (Total System)'!$C$1,MATCH("NET SYSTEM LOAD",'Actual NPC (Total System)'!$A:$A,0),0,1000,1),0),1)*$E263</f>
        <v>0</v>
      </c>
      <c r="N263" s="194">
        <f ca="1">INDEX(OFFSET('Actual NPC (Total System)'!L$1,MATCH("NET SYSTEM LOAD",'Actual NPC (Total System)'!$A:$A,0),0,1000,1),MATCH($C263,OFFSET('Actual NPC (Total System)'!$C$1,MATCH("NET SYSTEM LOAD",'Actual NPC (Total System)'!$A:$A,0),0,1000,1),0),1)*$E263</f>
        <v>0</v>
      </c>
      <c r="O263" s="194">
        <f ca="1">INDEX(OFFSET('Actual NPC (Total System)'!M$1,MATCH("NET SYSTEM LOAD",'Actual NPC (Total System)'!$A:$A,0),0,1000,1),MATCH($C263,OFFSET('Actual NPC (Total System)'!$C$1,MATCH("NET SYSTEM LOAD",'Actual NPC (Total System)'!$A:$A,0),0,1000,1),0),1)*$E263</f>
        <v>0</v>
      </c>
      <c r="P263" s="194">
        <f ca="1">INDEX(OFFSET('Actual NPC (Total System)'!N$1,MATCH("NET SYSTEM LOAD",'Actual NPC (Total System)'!$A:$A,0),0,1000,1),MATCH($C263,OFFSET('Actual NPC (Total System)'!$C$1,MATCH("NET SYSTEM LOAD",'Actual NPC (Total System)'!$A:$A,0),0,1000,1),0),1)*$E263</f>
        <v>0</v>
      </c>
      <c r="Q263" s="194">
        <f ca="1">INDEX(OFFSET('Actual NPC (Total System)'!O$1,MATCH("NET SYSTEM LOAD",'Actual NPC (Total System)'!$A:$A,0),0,1000,1),MATCH($C263,OFFSET('Actual NPC (Total System)'!$C$1,MATCH("NET SYSTEM LOAD",'Actual NPC (Total System)'!$A:$A,0),0,1000,1),0),1)*$E263</f>
        <v>0</v>
      </c>
      <c r="R263" s="194">
        <f ca="1">INDEX(OFFSET('Actual NPC (Total System)'!P$1,MATCH("NET SYSTEM LOAD",'Actual NPC (Total System)'!$A:$A,0),0,1000,1),MATCH($C263,OFFSET('Actual NPC (Total System)'!$C$1,MATCH("NET SYSTEM LOAD",'Actual NPC (Total System)'!$A:$A,0),0,1000,1),0),1)*$E263</f>
        <v>0</v>
      </c>
      <c r="S263" s="59"/>
    </row>
    <row r="264" spans="1:19" s="65" customFormat="1" ht="12.75">
      <c r="A264" s="10"/>
      <c r="B264" s="10"/>
      <c r="C264" s="167" t="s">
        <v>102</v>
      </c>
      <c r="D264" s="327" t="s">
        <v>178</v>
      </c>
      <c r="E264" s="326">
        <f>VLOOKUP(D264,'Actual Factors'!$A$4:$B$9,2,FALSE)</f>
        <v>0</v>
      </c>
      <c r="F264" s="187">
        <f t="shared" ca="1" si="60"/>
        <v>0</v>
      </c>
      <c r="G264" s="194">
        <f ca="1">INDEX(OFFSET('Actual NPC (Total System)'!E$1,MATCH("NET SYSTEM LOAD",'Actual NPC (Total System)'!$A:$A,0),0,1000,1),MATCH($C264,OFFSET('Actual NPC (Total System)'!$C$1,MATCH("NET SYSTEM LOAD",'Actual NPC (Total System)'!$A:$A,0),0,1000,1),0),1)*$E264</f>
        <v>0</v>
      </c>
      <c r="H264" s="194">
        <f ca="1">INDEX(OFFSET('Actual NPC (Total System)'!F$1,MATCH("NET SYSTEM LOAD",'Actual NPC (Total System)'!$A:$A,0),0,1000,1),MATCH($C264,OFFSET('Actual NPC (Total System)'!$C$1,MATCH("NET SYSTEM LOAD",'Actual NPC (Total System)'!$A:$A,0),0,1000,1),0),1)*$E264</f>
        <v>0</v>
      </c>
      <c r="I264" s="194">
        <f ca="1">INDEX(OFFSET('Actual NPC (Total System)'!G$1,MATCH("NET SYSTEM LOAD",'Actual NPC (Total System)'!$A:$A,0),0,1000,1),MATCH($C264,OFFSET('Actual NPC (Total System)'!$C$1,MATCH("NET SYSTEM LOAD",'Actual NPC (Total System)'!$A:$A,0),0,1000,1),0),1)*$E264</f>
        <v>0</v>
      </c>
      <c r="J264" s="194">
        <f ca="1">INDEX(OFFSET('Actual NPC (Total System)'!H$1,MATCH("NET SYSTEM LOAD",'Actual NPC (Total System)'!$A:$A,0),0,1000,1),MATCH($C264,OFFSET('Actual NPC (Total System)'!$C$1,MATCH("NET SYSTEM LOAD",'Actual NPC (Total System)'!$A:$A,0),0,1000,1),0),1)*$E264</f>
        <v>0</v>
      </c>
      <c r="K264" s="194">
        <f ca="1">INDEX(OFFSET('Actual NPC (Total System)'!I$1,MATCH("NET SYSTEM LOAD",'Actual NPC (Total System)'!$A:$A,0),0,1000,1),MATCH($C264,OFFSET('Actual NPC (Total System)'!$C$1,MATCH("NET SYSTEM LOAD",'Actual NPC (Total System)'!$A:$A,0),0,1000,1),0),1)*$E264</f>
        <v>0</v>
      </c>
      <c r="L264" s="194">
        <f ca="1">INDEX(OFFSET('Actual NPC (Total System)'!J$1,MATCH("NET SYSTEM LOAD",'Actual NPC (Total System)'!$A:$A,0),0,1000,1),MATCH($C264,OFFSET('Actual NPC (Total System)'!$C$1,MATCH("NET SYSTEM LOAD",'Actual NPC (Total System)'!$A:$A,0),0,1000,1),0),1)*$E264</f>
        <v>0</v>
      </c>
      <c r="M264" s="194">
        <f ca="1">INDEX(OFFSET('Actual NPC (Total System)'!K$1,MATCH("NET SYSTEM LOAD",'Actual NPC (Total System)'!$A:$A,0),0,1000,1),MATCH($C264,OFFSET('Actual NPC (Total System)'!$C$1,MATCH("NET SYSTEM LOAD",'Actual NPC (Total System)'!$A:$A,0),0,1000,1),0),1)*$E264</f>
        <v>0</v>
      </c>
      <c r="N264" s="194">
        <f ca="1">INDEX(OFFSET('Actual NPC (Total System)'!L$1,MATCH("NET SYSTEM LOAD",'Actual NPC (Total System)'!$A:$A,0),0,1000,1),MATCH($C264,OFFSET('Actual NPC (Total System)'!$C$1,MATCH("NET SYSTEM LOAD",'Actual NPC (Total System)'!$A:$A,0),0,1000,1),0),1)*$E264</f>
        <v>0</v>
      </c>
      <c r="O264" s="194">
        <f ca="1">INDEX(OFFSET('Actual NPC (Total System)'!M$1,MATCH("NET SYSTEM LOAD",'Actual NPC (Total System)'!$A:$A,0),0,1000,1),MATCH($C264,OFFSET('Actual NPC (Total System)'!$C$1,MATCH("NET SYSTEM LOAD",'Actual NPC (Total System)'!$A:$A,0),0,1000,1),0),1)*$E264</f>
        <v>0</v>
      </c>
      <c r="P264" s="194">
        <f ca="1">INDEX(OFFSET('Actual NPC (Total System)'!N$1,MATCH("NET SYSTEM LOAD",'Actual NPC (Total System)'!$A:$A,0),0,1000,1),MATCH($C264,OFFSET('Actual NPC (Total System)'!$C$1,MATCH("NET SYSTEM LOAD",'Actual NPC (Total System)'!$A:$A,0),0,1000,1),0),1)*$E264</f>
        <v>0</v>
      </c>
      <c r="Q264" s="194">
        <f ca="1">INDEX(OFFSET('Actual NPC (Total System)'!O$1,MATCH("NET SYSTEM LOAD",'Actual NPC (Total System)'!$A:$A,0),0,1000,1),MATCH($C264,OFFSET('Actual NPC (Total System)'!$C$1,MATCH("NET SYSTEM LOAD",'Actual NPC (Total System)'!$A:$A,0),0,1000,1),0),1)*$E264</f>
        <v>0</v>
      </c>
      <c r="R264" s="194">
        <f ca="1">INDEX(OFFSET('Actual NPC (Total System)'!P$1,MATCH("NET SYSTEM LOAD",'Actual NPC (Total System)'!$A:$A,0),0,1000,1),MATCH($C264,OFFSET('Actual NPC (Total System)'!$C$1,MATCH("NET SYSTEM LOAD",'Actual NPC (Total System)'!$A:$A,0),0,1000,1),0),1)*$E264</f>
        <v>0</v>
      </c>
      <c r="S264" s="59"/>
    </row>
    <row r="265" spans="1:19" s="65" customFormat="1" ht="12.75">
      <c r="A265" s="153"/>
      <c r="B265" s="153"/>
      <c r="C265" s="167" t="s">
        <v>142</v>
      </c>
      <c r="D265" s="327" t="s">
        <v>178</v>
      </c>
      <c r="E265" s="326">
        <f>VLOOKUP(D265,'Actual Factors'!$A$4:$B$9,2,FALSE)</f>
        <v>0</v>
      </c>
      <c r="F265" s="187">
        <f t="shared" ca="1" si="60"/>
        <v>0</v>
      </c>
      <c r="G265" s="194">
        <f ca="1">INDEX(OFFSET('Actual NPC (Total System)'!E$1,MATCH("NET SYSTEM LOAD",'Actual NPC (Total System)'!$A:$A,0),0,1000,1),MATCH($C265,OFFSET('Actual NPC (Total System)'!$C$1,MATCH("NET SYSTEM LOAD",'Actual NPC (Total System)'!$A:$A,0),0,1000,1),0),1)*$E265</f>
        <v>0</v>
      </c>
      <c r="H265" s="194">
        <f ca="1">INDEX(OFFSET('Actual NPC (Total System)'!F$1,MATCH("NET SYSTEM LOAD",'Actual NPC (Total System)'!$A:$A,0),0,1000,1),MATCH($C265,OFFSET('Actual NPC (Total System)'!$C$1,MATCH("NET SYSTEM LOAD",'Actual NPC (Total System)'!$A:$A,0),0,1000,1),0),1)*$E265</f>
        <v>0</v>
      </c>
      <c r="I265" s="194">
        <f ca="1">INDEX(OFFSET('Actual NPC (Total System)'!G$1,MATCH("NET SYSTEM LOAD",'Actual NPC (Total System)'!$A:$A,0),0,1000,1),MATCH($C265,OFFSET('Actual NPC (Total System)'!$C$1,MATCH("NET SYSTEM LOAD",'Actual NPC (Total System)'!$A:$A,0),0,1000,1),0),1)*$E265</f>
        <v>0</v>
      </c>
      <c r="J265" s="194">
        <f ca="1">INDEX(OFFSET('Actual NPC (Total System)'!H$1,MATCH("NET SYSTEM LOAD",'Actual NPC (Total System)'!$A:$A,0),0,1000,1),MATCH($C265,OFFSET('Actual NPC (Total System)'!$C$1,MATCH("NET SYSTEM LOAD",'Actual NPC (Total System)'!$A:$A,0),0,1000,1),0),1)*$E265</f>
        <v>0</v>
      </c>
      <c r="K265" s="194">
        <f ca="1">INDEX(OFFSET('Actual NPC (Total System)'!I$1,MATCH("NET SYSTEM LOAD",'Actual NPC (Total System)'!$A:$A,0),0,1000,1),MATCH($C265,OFFSET('Actual NPC (Total System)'!$C$1,MATCH("NET SYSTEM LOAD",'Actual NPC (Total System)'!$A:$A,0),0,1000,1),0),1)*$E265</f>
        <v>0</v>
      </c>
      <c r="L265" s="194">
        <f ca="1">INDEX(OFFSET('Actual NPC (Total System)'!J$1,MATCH("NET SYSTEM LOAD",'Actual NPC (Total System)'!$A:$A,0),0,1000,1),MATCH($C265,OFFSET('Actual NPC (Total System)'!$C$1,MATCH("NET SYSTEM LOAD",'Actual NPC (Total System)'!$A:$A,0),0,1000,1),0),1)*$E265</f>
        <v>0</v>
      </c>
      <c r="M265" s="194">
        <f ca="1">INDEX(OFFSET('Actual NPC (Total System)'!K$1,MATCH("NET SYSTEM LOAD",'Actual NPC (Total System)'!$A:$A,0),0,1000,1),MATCH($C265,OFFSET('Actual NPC (Total System)'!$C$1,MATCH("NET SYSTEM LOAD",'Actual NPC (Total System)'!$A:$A,0),0,1000,1),0),1)*$E265</f>
        <v>0</v>
      </c>
      <c r="N265" s="194">
        <f ca="1">INDEX(OFFSET('Actual NPC (Total System)'!L$1,MATCH("NET SYSTEM LOAD",'Actual NPC (Total System)'!$A:$A,0),0,1000,1),MATCH($C265,OFFSET('Actual NPC (Total System)'!$C$1,MATCH("NET SYSTEM LOAD",'Actual NPC (Total System)'!$A:$A,0),0,1000,1),0),1)*$E265</f>
        <v>0</v>
      </c>
      <c r="O265" s="194">
        <f ca="1">INDEX(OFFSET('Actual NPC (Total System)'!M$1,MATCH("NET SYSTEM LOAD",'Actual NPC (Total System)'!$A:$A,0),0,1000,1),MATCH($C265,OFFSET('Actual NPC (Total System)'!$C$1,MATCH("NET SYSTEM LOAD",'Actual NPC (Total System)'!$A:$A,0),0,1000,1),0),1)*$E265</f>
        <v>0</v>
      </c>
      <c r="P265" s="194">
        <f ca="1">INDEX(OFFSET('Actual NPC (Total System)'!N$1,MATCH("NET SYSTEM LOAD",'Actual NPC (Total System)'!$A:$A,0),0,1000,1),MATCH($C265,OFFSET('Actual NPC (Total System)'!$C$1,MATCH("NET SYSTEM LOAD",'Actual NPC (Total System)'!$A:$A,0),0,1000,1),0),1)*$E265</f>
        <v>0</v>
      </c>
      <c r="Q265" s="194">
        <f ca="1">INDEX(OFFSET('Actual NPC (Total System)'!O$1,MATCH("NET SYSTEM LOAD",'Actual NPC (Total System)'!$A:$A,0),0,1000,1),MATCH($C265,OFFSET('Actual NPC (Total System)'!$C$1,MATCH("NET SYSTEM LOAD",'Actual NPC (Total System)'!$A:$A,0),0,1000,1),0),1)*$E265</f>
        <v>0</v>
      </c>
      <c r="R265" s="194">
        <f ca="1">INDEX(OFFSET('Actual NPC (Total System)'!P$1,MATCH("NET SYSTEM LOAD",'Actual NPC (Total System)'!$A:$A,0),0,1000,1),MATCH($C265,OFFSET('Actual NPC (Total System)'!$C$1,MATCH("NET SYSTEM LOAD",'Actual NPC (Total System)'!$A:$A,0),0,1000,1),0),1)*$E265</f>
        <v>0</v>
      </c>
      <c r="S265" s="59"/>
    </row>
    <row r="266" spans="1:19" ht="12.75">
      <c r="A266" s="39"/>
      <c r="B266" s="153"/>
      <c r="C266" s="167" t="s">
        <v>27</v>
      </c>
      <c r="D266" s="327" t="s">
        <v>178</v>
      </c>
      <c r="E266" s="326">
        <f>VLOOKUP(D266,'Actual Factors'!$A$4:$B$9,2,FALSE)</f>
        <v>0</v>
      </c>
      <c r="F266" s="187">
        <f t="shared" ca="1" si="60"/>
        <v>0</v>
      </c>
      <c r="G266" s="194">
        <f ca="1">INDEX(OFFSET('Actual NPC (Total System)'!E$1,MATCH("NET SYSTEM LOAD",'Actual NPC (Total System)'!$A:$A,0),0,1000,1),MATCH($C266,OFFSET('Actual NPC (Total System)'!$C$1,MATCH("NET SYSTEM LOAD",'Actual NPC (Total System)'!$A:$A,0),0,1000,1),0),1)*$E266</f>
        <v>0</v>
      </c>
      <c r="H266" s="194">
        <f ca="1">INDEX(OFFSET('Actual NPC (Total System)'!F$1,MATCH("NET SYSTEM LOAD",'Actual NPC (Total System)'!$A:$A,0),0,1000,1),MATCH($C266,OFFSET('Actual NPC (Total System)'!$C$1,MATCH("NET SYSTEM LOAD",'Actual NPC (Total System)'!$A:$A,0),0,1000,1),0),1)*$E266</f>
        <v>0</v>
      </c>
      <c r="I266" s="194">
        <f ca="1">INDEX(OFFSET('Actual NPC (Total System)'!G$1,MATCH("NET SYSTEM LOAD",'Actual NPC (Total System)'!$A:$A,0),0,1000,1),MATCH($C266,OFFSET('Actual NPC (Total System)'!$C$1,MATCH("NET SYSTEM LOAD",'Actual NPC (Total System)'!$A:$A,0),0,1000,1),0),1)*$E266</f>
        <v>0</v>
      </c>
      <c r="J266" s="194">
        <f ca="1">INDEX(OFFSET('Actual NPC (Total System)'!H$1,MATCH("NET SYSTEM LOAD",'Actual NPC (Total System)'!$A:$A,0),0,1000,1),MATCH($C266,OFFSET('Actual NPC (Total System)'!$C$1,MATCH("NET SYSTEM LOAD",'Actual NPC (Total System)'!$A:$A,0),0,1000,1),0),1)*$E266</f>
        <v>0</v>
      </c>
      <c r="K266" s="194">
        <f ca="1">INDEX(OFFSET('Actual NPC (Total System)'!I$1,MATCH("NET SYSTEM LOAD",'Actual NPC (Total System)'!$A:$A,0),0,1000,1),MATCH($C266,OFFSET('Actual NPC (Total System)'!$C$1,MATCH("NET SYSTEM LOAD",'Actual NPC (Total System)'!$A:$A,0),0,1000,1),0),1)*$E266</f>
        <v>0</v>
      </c>
      <c r="L266" s="194">
        <f ca="1">INDEX(OFFSET('Actual NPC (Total System)'!J$1,MATCH("NET SYSTEM LOAD",'Actual NPC (Total System)'!$A:$A,0),0,1000,1),MATCH($C266,OFFSET('Actual NPC (Total System)'!$C$1,MATCH("NET SYSTEM LOAD",'Actual NPC (Total System)'!$A:$A,0),0,1000,1),0),1)*$E266</f>
        <v>0</v>
      </c>
      <c r="M266" s="194">
        <f ca="1">INDEX(OFFSET('Actual NPC (Total System)'!K$1,MATCH("NET SYSTEM LOAD",'Actual NPC (Total System)'!$A:$A,0),0,1000,1),MATCH($C266,OFFSET('Actual NPC (Total System)'!$C$1,MATCH("NET SYSTEM LOAD",'Actual NPC (Total System)'!$A:$A,0),0,1000,1),0),1)*$E266</f>
        <v>0</v>
      </c>
      <c r="N266" s="194">
        <f ca="1">INDEX(OFFSET('Actual NPC (Total System)'!L$1,MATCH("NET SYSTEM LOAD",'Actual NPC (Total System)'!$A:$A,0),0,1000,1),MATCH($C266,OFFSET('Actual NPC (Total System)'!$C$1,MATCH("NET SYSTEM LOAD",'Actual NPC (Total System)'!$A:$A,0),0,1000,1),0),1)*$E266</f>
        <v>0</v>
      </c>
      <c r="O266" s="194">
        <f ca="1">INDEX(OFFSET('Actual NPC (Total System)'!M$1,MATCH("NET SYSTEM LOAD",'Actual NPC (Total System)'!$A:$A,0),0,1000,1),MATCH($C266,OFFSET('Actual NPC (Total System)'!$C$1,MATCH("NET SYSTEM LOAD",'Actual NPC (Total System)'!$A:$A,0),0,1000,1),0),1)*$E266</f>
        <v>0</v>
      </c>
      <c r="P266" s="194">
        <f ca="1">INDEX(OFFSET('Actual NPC (Total System)'!N$1,MATCH("NET SYSTEM LOAD",'Actual NPC (Total System)'!$A:$A,0),0,1000,1),MATCH($C266,OFFSET('Actual NPC (Total System)'!$C$1,MATCH("NET SYSTEM LOAD",'Actual NPC (Total System)'!$A:$A,0),0,1000,1),0),1)*$E266</f>
        <v>0</v>
      </c>
      <c r="Q266" s="194">
        <f ca="1">INDEX(OFFSET('Actual NPC (Total System)'!O$1,MATCH("NET SYSTEM LOAD",'Actual NPC (Total System)'!$A:$A,0),0,1000,1),MATCH($C266,OFFSET('Actual NPC (Total System)'!$C$1,MATCH("NET SYSTEM LOAD",'Actual NPC (Total System)'!$A:$A,0),0,1000,1),0),1)*$E266</f>
        <v>0</v>
      </c>
      <c r="R266" s="194">
        <f ca="1">INDEX(OFFSET('Actual NPC (Total System)'!P$1,MATCH("NET SYSTEM LOAD",'Actual NPC (Total System)'!$A:$A,0),0,1000,1),MATCH($C266,OFFSET('Actual NPC (Total System)'!$C$1,MATCH("NET SYSTEM LOAD",'Actual NPC (Total System)'!$A:$A,0),0,1000,1),0),1)*$E266</f>
        <v>0</v>
      </c>
      <c r="S266" s="59"/>
    </row>
    <row r="267" spans="1:19" ht="12.75">
      <c r="A267" s="39"/>
      <c r="B267" s="153"/>
      <c r="C267" s="167" t="s">
        <v>138</v>
      </c>
      <c r="D267" s="327" t="s">
        <v>178</v>
      </c>
      <c r="E267" s="326">
        <f>VLOOKUP(D267,'Actual Factors'!$A$4:$B$9,2,FALSE)</f>
        <v>0</v>
      </c>
      <c r="F267" s="187">
        <f t="shared" ca="1" si="55"/>
        <v>0</v>
      </c>
      <c r="G267" s="194">
        <f ca="1">INDEX(OFFSET('Actual NPC (Total System)'!E$1,MATCH("NET SYSTEM LOAD",'Actual NPC (Total System)'!$A:$A,0),0,1000,1),MATCH($C267,OFFSET('Actual NPC (Total System)'!$C$1,MATCH("NET SYSTEM LOAD",'Actual NPC (Total System)'!$A:$A,0),0,1000,1),0),1)*$E267</f>
        <v>0</v>
      </c>
      <c r="H267" s="194">
        <f ca="1">INDEX(OFFSET('Actual NPC (Total System)'!F$1,MATCH("NET SYSTEM LOAD",'Actual NPC (Total System)'!$A:$A,0),0,1000,1),MATCH($C267,OFFSET('Actual NPC (Total System)'!$C$1,MATCH("NET SYSTEM LOAD",'Actual NPC (Total System)'!$A:$A,0),0,1000,1),0),1)*$E267</f>
        <v>0</v>
      </c>
      <c r="I267" s="194">
        <f ca="1">INDEX(OFFSET('Actual NPC (Total System)'!G$1,MATCH("NET SYSTEM LOAD",'Actual NPC (Total System)'!$A:$A,0),0,1000,1),MATCH($C267,OFFSET('Actual NPC (Total System)'!$C$1,MATCH("NET SYSTEM LOAD",'Actual NPC (Total System)'!$A:$A,0),0,1000,1),0),1)*$E267</f>
        <v>0</v>
      </c>
      <c r="J267" s="194">
        <f ca="1">INDEX(OFFSET('Actual NPC (Total System)'!H$1,MATCH("NET SYSTEM LOAD",'Actual NPC (Total System)'!$A:$A,0),0,1000,1),MATCH($C267,OFFSET('Actual NPC (Total System)'!$C$1,MATCH("NET SYSTEM LOAD",'Actual NPC (Total System)'!$A:$A,0),0,1000,1),0),1)*$E267</f>
        <v>0</v>
      </c>
      <c r="K267" s="194">
        <f ca="1">INDEX(OFFSET('Actual NPC (Total System)'!I$1,MATCH("NET SYSTEM LOAD",'Actual NPC (Total System)'!$A:$A,0),0,1000,1),MATCH($C267,OFFSET('Actual NPC (Total System)'!$C$1,MATCH("NET SYSTEM LOAD",'Actual NPC (Total System)'!$A:$A,0),0,1000,1),0),1)*$E267</f>
        <v>0</v>
      </c>
      <c r="L267" s="194">
        <f ca="1">INDEX(OFFSET('Actual NPC (Total System)'!J$1,MATCH("NET SYSTEM LOAD",'Actual NPC (Total System)'!$A:$A,0),0,1000,1),MATCH($C267,OFFSET('Actual NPC (Total System)'!$C$1,MATCH("NET SYSTEM LOAD",'Actual NPC (Total System)'!$A:$A,0),0,1000,1),0),1)*$E267</f>
        <v>0</v>
      </c>
      <c r="M267" s="194">
        <f ca="1">INDEX(OFFSET('Actual NPC (Total System)'!K$1,MATCH("NET SYSTEM LOAD",'Actual NPC (Total System)'!$A:$A,0),0,1000,1),MATCH($C267,OFFSET('Actual NPC (Total System)'!$C$1,MATCH("NET SYSTEM LOAD",'Actual NPC (Total System)'!$A:$A,0),0,1000,1),0),1)*$E267</f>
        <v>0</v>
      </c>
      <c r="N267" s="194">
        <f ca="1">INDEX(OFFSET('Actual NPC (Total System)'!L$1,MATCH("NET SYSTEM LOAD",'Actual NPC (Total System)'!$A:$A,0),0,1000,1),MATCH($C267,OFFSET('Actual NPC (Total System)'!$C$1,MATCH("NET SYSTEM LOAD",'Actual NPC (Total System)'!$A:$A,0),0,1000,1),0),1)*$E267</f>
        <v>0</v>
      </c>
      <c r="O267" s="194">
        <f ca="1">INDEX(OFFSET('Actual NPC (Total System)'!M$1,MATCH("NET SYSTEM LOAD",'Actual NPC (Total System)'!$A:$A,0),0,1000,1),MATCH($C267,OFFSET('Actual NPC (Total System)'!$C$1,MATCH("NET SYSTEM LOAD",'Actual NPC (Total System)'!$A:$A,0),0,1000,1),0),1)*$E267</f>
        <v>0</v>
      </c>
      <c r="P267" s="194">
        <f ca="1">INDEX(OFFSET('Actual NPC (Total System)'!N$1,MATCH("NET SYSTEM LOAD",'Actual NPC (Total System)'!$A:$A,0),0,1000,1),MATCH($C267,OFFSET('Actual NPC (Total System)'!$C$1,MATCH("NET SYSTEM LOAD",'Actual NPC (Total System)'!$A:$A,0),0,1000,1),0),1)*$E267</f>
        <v>0</v>
      </c>
      <c r="Q267" s="194">
        <f ca="1">INDEX(OFFSET('Actual NPC (Total System)'!O$1,MATCH("NET SYSTEM LOAD",'Actual NPC (Total System)'!$A:$A,0),0,1000,1),MATCH($C267,OFFSET('Actual NPC (Total System)'!$C$1,MATCH("NET SYSTEM LOAD",'Actual NPC (Total System)'!$A:$A,0),0,1000,1),0),1)*$E267</f>
        <v>0</v>
      </c>
      <c r="R267" s="194">
        <f ca="1">INDEX(OFFSET('Actual NPC (Total System)'!P$1,MATCH("NET SYSTEM LOAD",'Actual NPC (Total System)'!$A:$A,0),0,1000,1),MATCH($C267,OFFSET('Actual NPC (Total System)'!$C$1,MATCH("NET SYSTEM LOAD",'Actual NPC (Total System)'!$A:$A,0),0,1000,1),0),1)*$E267</f>
        <v>0</v>
      </c>
      <c r="S267" s="59"/>
    </row>
    <row r="268" spans="1:19" ht="12.75">
      <c r="A268" s="39"/>
      <c r="C268" s="167" t="s">
        <v>103</v>
      </c>
      <c r="D268" s="327" t="s">
        <v>178</v>
      </c>
      <c r="E268" s="326">
        <f>VLOOKUP(D268,'Actual Factors'!$A$4:$B$9,2,FALSE)</f>
        <v>0</v>
      </c>
      <c r="F268" s="187">
        <f t="shared" ca="1" si="55"/>
        <v>0</v>
      </c>
      <c r="G268" s="194">
        <f ca="1">INDEX(OFFSET('Actual NPC (Total System)'!E$1,MATCH("NET SYSTEM LOAD",'Actual NPC (Total System)'!$A:$A,0),0,1000,1),MATCH($C268,OFFSET('Actual NPC (Total System)'!$C$1,MATCH("NET SYSTEM LOAD",'Actual NPC (Total System)'!$A:$A,0),0,1000,1),0),1)*$E268</f>
        <v>0</v>
      </c>
      <c r="H268" s="194">
        <f ca="1">INDEX(OFFSET('Actual NPC (Total System)'!F$1,MATCH("NET SYSTEM LOAD",'Actual NPC (Total System)'!$A:$A,0),0,1000,1),MATCH($C268,OFFSET('Actual NPC (Total System)'!$C$1,MATCH("NET SYSTEM LOAD",'Actual NPC (Total System)'!$A:$A,0),0,1000,1),0),1)*$E268</f>
        <v>0</v>
      </c>
      <c r="I268" s="194">
        <f ca="1">INDEX(OFFSET('Actual NPC (Total System)'!G$1,MATCH("NET SYSTEM LOAD",'Actual NPC (Total System)'!$A:$A,0),0,1000,1),MATCH($C268,OFFSET('Actual NPC (Total System)'!$C$1,MATCH("NET SYSTEM LOAD",'Actual NPC (Total System)'!$A:$A,0),0,1000,1),0),1)*$E268</f>
        <v>0</v>
      </c>
      <c r="J268" s="194">
        <f ca="1">INDEX(OFFSET('Actual NPC (Total System)'!H$1,MATCH("NET SYSTEM LOAD",'Actual NPC (Total System)'!$A:$A,0),0,1000,1),MATCH($C268,OFFSET('Actual NPC (Total System)'!$C$1,MATCH("NET SYSTEM LOAD",'Actual NPC (Total System)'!$A:$A,0),0,1000,1),0),1)*$E268</f>
        <v>0</v>
      </c>
      <c r="K268" s="194">
        <f ca="1">INDEX(OFFSET('Actual NPC (Total System)'!I$1,MATCH("NET SYSTEM LOAD",'Actual NPC (Total System)'!$A:$A,0),0,1000,1),MATCH($C268,OFFSET('Actual NPC (Total System)'!$C$1,MATCH("NET SYSTEM LOAD",'Actual NPC (Total System)'!$A:$A,0),0,1000,1),0),1)*$E268</f>
        <v>0</v>
      </c>
      <c r="L268" s="194">
        <f ca="1">INDEX(OFFSET('Actual NPC (Total System)'!J$1,MATCH("NET SYSTEM LOAD",'Actual NPC (Total System)'!$A:$A,0),0,1000,1),MATCH($C268,OFFSET('Actual NPC (Total System)'!$C$1,MATCH("NET SYSTEM LOAD",'Actual NPC (Total System)'!$A:$A,0),0,1000,1),0),1)*$E268</f>
        <v>0</v>
      </c>
      <c r="M268" s="194">
        <f ca="1">INDEX(OFFSET('Actual NPC (Total System)'!K$1,MATCH("NET SYSTEM LOAD",'Actual NPC (Total System)'!$A:$A,0),0,1000,1),MATCH($C268,OFFSET('Actual NPC (Total System)'!$C$1,MATCH("NET SYSTEM LOAD",'Actual NPC (Total System)'!$A:$A,0),0,1000,1),0),1)*$E268</f>
        <v>0</v>
      </c>
      <c r="N268" s="194">
        <f ca="1">INDEX(OFFSET('Actual NPC (Total System)'!L$1,MATCH("NET SYSTEM LOAD",'Actual NPC (Total System)'!$A:$A,0),0,1000,1),MATCH($C268,OFFSET('Actual NPC (Total System)'!$C$1,MATCH("NET SYSTEM LOAD",'Actual NPC (Total System)'!$A:$A,0),0,1000,1),0),1)*$E268</f>
        <v>0</v>
      </c>
      <c r="O268" s="194">
        <f ca="1">INDEX(OFFSET('Actual NPC (Total System)'!M$1,MATCH("NET SYSTEM LOAD",'Actual NPC (Total System)'!$A:$A,0),0,1000,1),MATCH($C268,OFFSET('Actual NPC (Total System)'!$C$1,MATCH("NET SYSTEM LOAD",'Actual NPC (Total System)'!$A:$A,0),0,1000,1),0),1)*$E268</f>
        <v>0</v>
      </c>
      <c r="P268" s="194">
        <f ca="1">INDEX(OFFSET('Actual NPC (Total System)'!N$1,MATCH("NET SYSTEM LOAD",'Actual NPC (Total System)'!$A:$A,0),0,1000,1),MATCH($C268,OFFSET('Actual NPC (Total System)'!$C$1,MATCH("NET SYSTEM LOAD",'Actual NPC (Total System)'!$A:$A,0),0,1000,1),0),1)*$E268</f>
        <v>0</v>
      </c>
      <c r="Q268" s="194">
        <f ca="1">INDEX(OFFSET('Actual NPC (Total System)'!O$1,MATCH("NET SYSTEM LOAD",'Actual NPC (Total System)'!$A:$A,0),0,1000,1),MATCH($C268,OFFSET('Actual NPC (Total System)'!$C$1,MATCH("NET SYSTEM LOAD",'Actual NPC (Total System)'!$A:$A,0),0,1000,1),0),1)*$E268</f>
        <v>0</v>
      </c>
      <c r="R268" s="194">
        <f ca="1">INDEX(OFFSET('Actual NPC (Total System)'!P$1,MATCH("NET SYSTEM LOAD",'Actual NPC (Total System)'!$A:$A,0),0,1000,1),MATCH($C268,OFFSET('Actual NPC (Total System)'!$C$1,MATCH("NET SYSTEM LOAD",'Actual NPC (Total System)'!$A:$A,0),0,1000,1),0),1)*$E268</f>
        <v>0</v>
      </c>
      <c r="S268" s="59"/>
    </row>
    <row r="269" spans="1:19" ht="12.75">
      <c r="A269" s="39"/>
      <c r="B269" s="153"/>
      <c r="C269" s="167" t="s">
        <v>127</v>
      </c>
      <c r="D269" s="327" t="s">
        <v>178</v>
      </c>
      <c r="E269" s="326">
        <f>VLOOKUP(D269,'Actual Factors'!$A$4:$B$9,2,FALSE)</f>
        <v>0</v>
      </c>
      <c r="F269" s="187">
        <f t="shared" ref="F269" ca="1" si="62">SUM(G269:R269)</f>
        <v>0</v>
      </c>
      <c r="G269" s="194">
        <f ca="1">INDEX(OFFSET('Actual NPC (Total System)'!E$1,MATCH("NET SYSTEM LOAD",'Actual NPC (Total System)'!$A:$A,0),0,1000,1),MATCH($C269,OFFSET('Actual NPC (Total System)'!$C$1,MATCH("NET SYSTEM LOAD",'Actual NPC (Total System)'!$A:$A,0),0,1000,1),0),1)*$E269</f>
        <v>0</v>
      </c>
      <c r="H269" s="194">
        <f ca="1">INDEX(OFFSET('Actual NPC (Total System)'!F$1,MATCH("NET SYSTEM LOAD",'Actual NPC (Total System)'!$A:$A,0),0,1000,1),MATCH($C269,OFFSET('Actual NPC (Total System)'!$C$1,MATCH("NET SYSTEM LOAD",'Actual NPC (Total System)'!$A:$A,0),0,1000,1),0),1)*$E269</f>
        <v>0</v>
      </c>
      <c r="I269" s="194">
        <f ca="1">INDEX(OFFSET('Actual NPC (Total System)'!G$1,MATCH("NET SYSTEM LOAD",'Actual NPC (Total System)'!$A:$A,0),0,1000,1),MATCH($C269,OFFSET('Actual NPC (Total System)'!$C$1,MATCH("NET SYSTEM LOAD",'Actual NPC (Total System)'!$A:$A,0),0,1000,1),0),1)*$E269</f>
        <v>0</v>
      </c>
      <c r="J269" s="194">
        <f ca="1">INDEX(OFFSET('Actual NPC (Total System)'!H$1,MATCH("NET SYSTEM LOAD",'Actual NPC (Total System)'!$A:$A,0),0,1000,1),MATCH($C269,OFFSET('Actual NPC (Total System)'!$C$1,MATCH("NET SYSTEM LOAD",'Actual NPC (Total System)'!$A:$A,0),0,1000,1),0),1)*$E269</f>
        <v>0</v>
      </c>
      <c r="K269" s="194">
        <f ca="1">INDEX(OFFSET('Actual NPC (Total System)'!I$1,MATCH("NET SYSTEM LOAD",'Actual NPC (Total System)'!$A:$A,0),0,1000,1),MATCH($C269,OFFSET('Actual NPC (Total System)'!$C$1,MATCH("NET SYSTEM LOAD",'Actual NPC (Total System)'!$A:$A,0),0,1000,1),0),1)*$E269</f>
        <v>0</v>
      </c>
      <c r="L269" s="194">
        <f ca="1">INDEX(OFFSET('Actual NPC (Total System)'!J$1,MATCH("NET SYSTEM LOAD",'Actual NPC (Total System)'!$A:$A,0),0,1000,1),MATCH($C269,OFFSET('Actual NPC (Total System)'!$C$1,MATCH("NET SYSTEM LOAD",'Actual NPC (Total System)'!$A:$A,0),0,1000,1),0),1)*$E269</f>
        <v>0</v>
      </c>
      <c r="M269" s="194">
        <f ca="1">INDEX(OFFSET('Actual NPC (Total System)'!K$1,MATCH("NET SYSTEM LOAD",'Actual NPC (Total System)'!$A:$A,0),0,1000,1),MATCH($C269,OFFSET('Actual NPC (Total System)'!$C$1,MATCH("NET SYSTEM LOAD",'Actual NPC (Total System)'!$A:$A,0),0,1000,1),0),1)*$E269</f>
        <v>0</v>
      </c>
      <c r="N269" s="194">
        <f ca="1">INDEX(OFFSET('Actual NPC (Total System)'!L$1,MATCH("NET SYSTEM LOAD",'Actual NPC (Total System)'!$A:$A,0),0,1000,1),MATCH($C269,OFFSET('Actual NPC (Total System)'!$C$1,MATCH("NET SYSTEM LOAD",'Actual NPC (Total System)'!$A:$A,0),0,1000,1),0),1)*$E269</f>
        <v>0</v>
      </c>
      <c r="O269" s="194">
        <f ca="1">INDEX(OFFSET('Actual NPC (Total System)'!M$1,MATCH("NET SYSTEM LOAD",'Actual NPC (Total System)'!$A:$A,0),0,1000,1),MATCH($C269,OFFSET('Actual NPC (Total System)'!$C$1,MATCH("NET SYSTEM LOAD",'Actual NPC (Total System)'!$A:$A,0),0,1000,1),0),1)*$E269</f>
        <v>0</v>
      </c>
      <c r="P269" s="194">
        <f ca="1">INDEX(OFFSET('Actual NPC (Total System)'!N$1,MATCH("NET SYSTEM LOAD",'Actual NPC (Total System)'!$A:$A,0),0,1000,1),MATCH($C269,OFFSET('Actual NPC (Total System)'!$C$1,MATCH("NET SYSTEM LOAD",'Actual NPC (Total System)'!$A:$A,0),0,1000,1),0),1)*$E269</f>
        <v>0</v>
      </c>
      <c r="Q269" s="194">
        <f ca="1">INDEX(OFFSET('Actual NPC (Total System)'!O$1,MATCH("NET SYSTEM LOAD",'Actual NPC (Total System)'!$A:$A,0),0,1000,1),MATCH($C269,OFFSET('Actual NPC (Total System)'!$C$1,MATCH("NET SYSTEM LOAD",'Actual NPC (Total System)'!$A:$A,0),0,1000,1),0),1)*$E269</f>
        <v>0</v>
      </c>
      <c r="R269" s="194">
        <f ca="1">INDEX(OFFSET('Actual NPC (Total System)'!P$1,MATCH("NET SYSTEM LOAD",'Actual NPC (Total System)'!$A:$A,0),0,1000,1),MATCH($C269,OFFSET('Actual NPC (Total System)'!$C$1,MATCH("NET SYSTEM LOAD",'Actual NPC (Total System)'!$A:$A,0),0,1000,1),0),1)*$E269</f>
        <v>0</v>
      </c>
      <c r="S269" s="59"/>
    </row>
    <row r="270" spans="1:19" ht="12.75">
      <c r="A270" s="39"/>
      <c r="B270" s="153"/>
      <c r="C270" s="167" t="s">
        <v>126</v>
      </c>
      <c r="D270" s="327" t="s">
        <v>178</v>
      </c>
      <c r="E270" s="326">
        <f>VLOOKUP(D270,'Actual Factors'!$A$4:$B$9,2,FALSE)</f>
        <v>0</v>
      </c>
      <c r="F270" s="187">
        <f t="shared" ref="F270" ca="1" si="63">SUM(G270:R270)</f>
        <v>0</v>
      </c>
      <c r="G270" s="194">
        <f ca="1">INDEX(OFFSET('Actual NPC (Total System)'!E$1,MATCH("NET SYSTEM LOAD",'Actual NPC (Total System)'!$A:$A,0),0,1000,1),MATCH($C270,OFFSET('Actual NPC (Total System)'!$C$1,MATCH("NET SYSTEM LOAD",'Actual NPC (Total System)'!$A:$A,0),0,1000,1),0),1)*$E270</f>
        <v>0</v>
      </c>
      <c r="H270" s="194">
        <f ca="1">INDEX(OFFSET('Actual NPC (Total System)'!F$1,MATCH("NET SYSTEM LOAD",'Actual NPC (Total System)'!$A:$A,0),0,1000,1),MATCH($C270,OFFSET('Actual NPC (Total System)'!$C$1,MATCH("NET SYSTEM LOAD",'Actual NPC (Total System)'!$A:$A,0),0,1000,1),0),1)*$E270</f>
        <v>0</v>
      </c>
      <c r="I270" s="194">
        <f ca="1">INDEX(OFFSET('Actual NPC (Total System)'!G$1,MATCH("NET SYSTEM LOAD",'Actual NPC (Total System)'!$A:$A,0),0,1000,1),MATCH($C270,OFFSET('Actual NPC (Total System)'!$C$1,MATCH("NET SYSTEM LOAD",'Actual NPC (Total System)'!$A:$A,0),0,1000,1),0),1)*$E270</f>
        <v>0</v>
      </c>
      <c r="J270" s="194">
        <f ca="1">INDEX(OFFSET('Actual NPC (Total System)'!H$1,MATCH("NET SYSTEM LOAD",'Actual NPC (Total System)'!$A:$A,0),0,1000,1),MATCH($C270,OFFSET('Actual NPC (Total System)'!$C$1,MATCH("NET SYSTEM LOAD",'Actual NPC (Total System)'!$A:$A,0),0,1000,1),0),1)*$E270</f>
        <v>0</v>
      </c>
      <c r="K270" s="194">
        <f ca="1">INDEX(OFFSET('Actual NPC (Total System)'!I$1,MATCH("NET SYSTEM LOAD",'Actual NPC (Total System)'!$A:$A,0),0,1000,1),MATCH($C270,OFFSET('Actual NPC (Total System)'!$C$1,MATCH("NET SYSTEM LOAD",'Actual NPC (Total System)'!$A:$A,0),0,1000,1),0),1)*$E270</f>
        <v>0</v>
      </c>
      <c r="L270" s="194">
        <f ca="1">INDEX(OFFSET('Actual NPC (Total System)'!J$1,MATCH("NET SYSTEM LOAD",'Actual NPC (Total System)'!$A:$A,0),0,1000,1),MATCH($C270,OFFSET('Actual NPC (Total System)'!$C$1,MATCH("NET SYSTEM LOAD",'Actual NPC (Total System)'!$A:$A,0),0,1000,1),0),1)*$E270</f>
        <v>0</v>
      </c>
      <c r="M270" s="194">
        <f ca="1">INDEX(OFFSET('Actual NPC (Total System)'!K$1,MATCH("NET SYSTEM LOAD",'Actual NPC (Total System)'!$A:$A,0),0,1000,1),MATCH($C270,OFFSET('Actual NPC (Total System)'!$C$1,MATCH("NET SYSTEM LOAD",'Actual NPC (Total System)'!$A:$A,0),0,1000,1),0),1)*$E270</f>
        <v>0</v>
      </c>
      <c r="N270" s="194">
        <f ca="1">INDEX(OFFSET('Actual NPC (Total System)'!L$1,MATCH("NET SYSTEM LOAD",'Actual NPC (Total System)'!$A:$A,0),0,1000,1),MATCH($C270,OFFSET('Actual NPC (Total System)'!$C$1,MATCH("NET SYSTEM LOAD",'Actual NPC (Total System)'!$A:$A,0),0,1000,1),0),1)*$E270</f>
        <v>0</v>
      </c>
      <c r="O270" s="194">
        <f ca="1">INDEX(OFFSET('Actual NPC (Total System)'!M$1,MATCH("NET SYSTEM LOAD",'Actual NPC (Total System)'!$A:$A,0),0,1000,1),MATCH($C270,OFFSET('Actual NPC (Total System)'!$C$1,MATCH("NET SYSTEM LOAD",'Actual NPC (Total System)'!$A:$A,0),0,1000,1),0),1)*$E270</f>
        <v>0</v>
      </c>
      <c r="P270" s="194">
        <f ca="1">INDEX(OFFSET('Actual NPC (Total System)'!N$1,MATCH("NET SYSTEM LOAD",'Actual NPC (Total System)'!$A:$A,0),0,1000,1),MATCH($C270,OFFSET('Actual NPC (Total System)'!$C$1,MATCH("NET SYSTEM LOAD",'Actual NPC (Total System)'!$A:$A,0),0,1000,1),0),1)*$E270</f>
        <v>0</v>
      </c>
      <c r="Q270" s="194">
        <f ca="1">INDEX(OFFSET('Actual NPC (Total System)'!O$1,MATCH("NET SYSTEM LOAD",'Actual NPC (Total System)'!$A:$A,0),0,1000,1),MATCH($C270,OFFSET('Actual NPC (Total System)'!$C$1,MATCH("NET SYSTEM LOAD",'Actual NPC (Total System)'!$A:$A,0),0,1000,1),0),1)*$E270</f>
        <v>0</v>
      </c>
      <c r="R270" s="194">
        <f ca="1">INDEX(OFFSET('Actual NPC (Total System)'!P$1,MATCH("NET SYSTEM LOAD",'Actual NPC (Total System)'!$A:$A,0),0,1000,1),MATCH($C270,OFFSET('Actual NPC (Total System)'!$C$1,MATCH("NET SYSTEM LOAD",'Actual NPC (Total System)'!$A:$A,0),0,1000,1),0),1)*$E270</f>
        <v>0</v>
      </c>
      <c r="S270" s="59"/>
    </row>
    <row r="271" spans="1:19" ht="12.75">
      <c r="A271" s="39"/>
      <c r="C271" s="91"/>
      <c r="D271" s="236"/>
      <c r="E271" s="47"/>
      <c r="F271" s="215"/>
      <c r="G271" s="215"/>
      <c r="H271" s="215"/>
      <c r="I271" s="215"/>
      <c r="J271" s="215"/>
      <c r="K271" s="215"/>
      <c r="L271" s="215"/>
      <c r="M271" s="215"/>
      <c r="N271" s="215"/>
      <c r="O271" s="215"/>
      <c r="P271" s="215"/>
      <c r="Q271" s="215"/>
      <c r="R271" s="215"/>
      <c r="S271" s="59"/>
    </row>
    <row r="272" spans="1:19" ht="12.75">
      <c r="A272" s="39"/>
      <c r="C272" s="91" t="s">
        <v>104</v>
      </c>
      <c r="D272" s="236"/>
      <c r="E272" s="47"/>
      <c r="F272" s="187">
        <f ca="1">SUM(G272:R272)</f>
        <v>6131.4361000000008</v>
      </c>
      <c r="G272" s="187">
        <f t="shared" ref="G272:R272" ca="1" si="64">SUM(G228:G270)</f>
        <v>0</v>
      </c>
      <c r="H272" s="187">
        <f t="shared" ca="1" si="64"/>
        <v>0</v>
      </c>
      <c r="I272" s="187">
        <f t="shared" ca="1" si="64"/>
        <v>0</v>
      </c>
      <c r="J272" s="187">
        <f t="shared" ca="1" si="64"/>
        <v>488.93799999999999</v>
      </c>
      <c r="K272" s="187">
        <f t="shared" ca="1" si="64"/>
        <v>1075.8941</v>
      </c>
      <c r="L272" s="187">
        <f t="shared" ca="1" si="64"/>
        <v>1185.4340000000002</v>
      </c>
      <c r="M272" s="187">
        <f t="shared" ca="1" si="64"/>
        <v>1670.9560000000001</v>
      </c>
      <c r="N272" s="187">
        <f t="shared" ca="1" si="64"/>
        <v>1432.0039999999999</v>
      </c>
      <c r="O272" s="187">
        <f t="shared" ca="1" si="64"/>
        <v>278.21000000000004</v>
      </c>
      <c r="P272" s="187">
        <f t="shared" ca="1" si="64"/>
        <v>0</v>
      </c>
      <c r="Q272" s="187">
        <f t="shared" ca="1" si="64"/>
        <v>0</v>
      </c>
      <c r="R272" s="187">
        <f t="shared" ca="1" si="64"/>
        <v>0</v>
      </c>
      <c r="S272" s="59"/>
    </row>
    <row r="273" spans="1:19" ht="12.75">
      <c r="A273" s="39"/>
      <c r="C273" s="91"/>
      <c r="D273" s="236"/>
      <c r="E273" s="47"/>
      <c r="F273" s="187"/>
      <c r="G273" s="194"/>
      <c r="H273" s="194"/>
      <c r="I273" s="194"/>
      <c r="J273" s="194"/>
      <c r="K273" s="194"/>
      <c r="L273" s="194"/>
      <c r="M273" s="194"/>
      <c r="N273" s="194"/>
      <c r="O273" s="194"/>
      <c r="P273" s="194"/>
      <c r="Q273" s="194"/>
      <c r="R273" s="194"/>
      <c r="S273" s="59"/>
    </row>
    <row r="274" spans="1:19" ht="12.75">
      <c r="A274" s="39"/>
      <c r="B274" s="122" t="s">
        <v>28</v>
      </c>
      <c r="C274" s="91"/>
      <c r="D274" s="236"/>
      <c r="E274" s="47"/>
      <c r="F274" s="187"/>
      <c r="G274" s="194"/>
      <c r="H274" s="194"/>
      <c r="I274" s="194"/>
      <c r="J274" s="194"/>
      <c r="K274" s="194"/>
      <c r="L274" s="194"/>
      <c r="M274" s="194"/>
      <c r="N274" s="194"/>
      <c r="O274" s="194"/>
      <c r="P274" s="194"/>
      <c r="Q274" s="194"/>
      <c r="R274" s="194"/>
      <c r="S274" s="59"/>
    </row>
    <row r="275" spans="1:19" ht="12.75">
      <c r="A275" s="39"/>
      <c r="C275" s="91" t="s">
        <v>105</v>
      </c>
      <c r="D275" s="327" t="s">
        <v>203</v>
      </c>
      <c r="E275" s="326">
        <f>VLOOKUP(D275,'Actual Factors'!$A$4:$B$9,2,FALSE)</f>
        <v>7.6181305813992017E-2</v>
      </c>
      <c r="F275" s="187">
        <f t="shared" ref="F275:F283" ca="1" si="65">SUM(G275:R275)</f>
        <v>5729.2691924683977</v>
      </c>
      <c r="G275" s="194">
        <f ca="1">INDEX(OFFSET('Actual NPC (Total System)'!E$1,MATCH("NET SYSTEM LOAD",'Actual NPC (Total System)'!$A:$A,0),0,1000,1),MATCH($C275,OFFSET('Actual NPC (Total System)'!$C$1,MATCH("NET SYSTEM LOAD",'Actual NPC (Total System)'!$A:$A,0),0,1000,1),0),1)*$E275</f>
        <v>0</v>
      </c>
      <c r="H275" s="194">
        <f ca="1">INDEX(OFFSET('Actual NPC (Total System)'!F$1,MATCH("NET SYSTEM LOAD",'Actual NPC (Total System)'!$A:$A,0),0,1000,1),MATCH($C275,OFFSET('Actual NPC (Total System)'!$C$1,MATCH("NET SYSTEM LOAD",'Actual NPC (Total System)'!$A:$A,0),0,1000,1),0),1)*$E275</f>
        <v>488.09362635024684</v>
      </c>
      <c r="I275" s="194">
        <f ca="1">INDEX(OFFSET('Actual NPC (Total System)'!G$1,MATCH("NET SYSTEM LOAD",'Actual NPC (Total System)'!$A:$A,0),0,1000,1),MATCH($C275,OFFSET('Actual NPC (Total System)'!$C$1,MATCH("NET SYSTEM LOAD",'Actual NPC (Total System)'!$A:$A,0),0,1000,1),0),1)*$E275</f>
        <v>0</v>
      </c>
      <c r="J275" s="194">
        <f ca="1">INDEX(OFFSET('Actual NPC (Total System)'!H$1,MATCH("NET SYSTEM LOAD",'Actual NPC (Total System)'!$A:$A,0),0,1000,1),MATCH($C275,OFFSET('Actual NPC (Total System)'!$C$1,MATCH("NET SYSTEM LOAD",'Actual NPC (Total System)'!$A:$A,0),0,1000,1),0),1)*$E275</f>
        <v>482.57276711790684</v>
      </c>
      <c r="K275" s="194">
        <f ca="1">INDEX(OFFSET('Actual NPC (Total System)'!I$1,MATCH("NET SYSTEM LOAD",'Actual NPC (Total System)'!$A:$A,0),0,1000,1),MATCH($C275,OFFSET('Actual NPC (Total System)'!$C$1,MATCH("NET SYSTEM LOAD",'Actual NPC (Total System)'!$A:$A,0),0,1000,1),0),1)*$E275</f>
        <v>694.12444429807192</v>
      </c>
      <c r="L275" s="194">
        <f ca="1">INDEX(OFFSET('Actual NPC (Total System)'!J$1,MATCH("NET SYSTEM LOAD",'Actual NPC (Total System)'!$A:$A,0),0,1000,1),MATCH($C275,OFFSET('Actual NPC (Total System)'!$C$1,MATCH("NET SYSTEM LOAD",'Actual NPC (Total System)'!$A:$A,0),0,1000,1),0),1)*$E275</f>
        <v>744.86424122242329</v>
      </c>
      <c r="M275" s="194">
        <f ca="1">INDEX(OFFSET('Actual NPC (Total System)'!K$1,MATCH("NET SYSTEM LOAD",'Actual NPC (Total System)'!$A:$A,0),0,1000,1),MATCH($C275,OFFSET('Actual NPC (Total System)'!$C$1,MATCH("NET SYSTEM LOAD",'Actual NPC (Total System)'!$A:$A,0),0,1000,1),0),1)*$E275</f>
        <v>613.08810386455423</v>
      </c>
      <c r="N275" s="194">
        <f ca="1">INDEX(OFFSET('Actual NPC (Total System)'!L$1,MATCH("NET SYSTEM LOAD",'Actual NPC (Total System)'!$A:$A,0),0,1000,1),MATCH($C275,OFFSET('Actual NPC (Total System)'!$C$1,MATCH("NET SYSTEM LOAD",'Actual NPC (Total System)'!$A:$A,0),0,1000,1),0),1)*$E275</f>
        <v>582.3177126332248</v>
      </c>
      <c r="O275" s="194">
        <f ca="1">INDEX(OFFSET('Actual NPC (Total System)'!M$1,MATCH("NET SYSTEM LOAD",'Actual NPC (Total System)'!$A:$A,0),0,1000,1),MATCH($C275,OFFSET('Actual NPC (Total System)'!$C$1,MATCH("NET SYSTEM LOAD",'Actual NPC (Total System)'!$A:$A,0),0,1000,1),0),1)*$E275</f>
        <v>383.26814955019381</v>
      </c>
      <c r="P275" s="194">
        <f ca="1">INDEX(OFFSET('Actual NPC (Total System)'!N$1,MATCH("NET SYSTEM LOAD",'Actual NPC (Total System)'!$A:$A,0),0,1000,1),MATCH($C275,OFFSET('Actual NPC (Total System)'!$C$1,MATCH("NET SYSTEM LOAD",'Actual NPC (Total System)'!$A:$A,0),0,1000,1),0),1)*$E275</f>
        <v>368.28176307046533</v>
      </c>
      <c r="Q275" s="194">
        <f ca="1">INDEX(OFFSET('Actual NPC (Total System)'!O$1,MATCH("NET SYSTEM LOAD",'Actual NPC (Total System)'!$A:$A,0),0,1000,1),MATCH($C275,OFFSET('Actual NPC (Total System)'!$C$1,MATCH("NET SYSTEM LOAD",'Actual NPC (Total System)'!$A:$A,0),0,1000,1),0),1)*$E275</f>
        <v>510.76975383883973</v>
      </c>
      <c r="R275" s="194">
        <f ca="1">INDEX(OFFSET('Actual NPC (Total System)'!P$1,MATCH("NET SYSTEM LOAD",'Actual NPC (Total System)'!$A:$A,0),0,1000,1),MATCH($C275,OFFSET('Actual NPC (Total System)'!$C$1,MATCH("NET SYSTEM LOAD",'Actual NPC (Total System)'!$A:$A,0),0,1000,1),0),1)*$E275</f>
        <v>861.88863052247075</v>
      </c>
      <c r="S275" s="59"/>
    </row>
    <row r="276" spans="1:19" ht="12.75">
      <c r="A276" s="39"/>
      <c r="B276" s="25"/>
      <c r="C276" s="91" t="s">
        <v>29</v>
      </c>
      <c r="D276" s="327" t="s">
        <v>203</v>
      </c>
      <c r="E276" s="326">
        <f>VLOOKUP(D276,'Actual Factors'!$A$4:$B$9,2,FALSE)</f>
        <v>7.6181305813992017E-2</v>
      </c>
      <c r="F276" s="187">
        <f t="shared" ca="1" si="65"/>
        <v>0</v>
      </c>
      <c r="G276" s="194">
        <f ca="1">INDEX(OFFSET('Actual NPC (Total System)'!E$1,MATCH("NET SYSTEM LOAD",'Actual NPC (Total System)'!$A:$A,0),0,1000,1),MATCH($C276,OFFSET('Actual NPC (Total System)'!$C$1,MATCH("NET SYSTEM LOAD",'Actual NPC (Total System)'!$A:$A,0),0,1000,1),0),1)*$E276</f>
        <v>0</v>
      </c>
      <c r="H276" s="194">
        <f ca="1">INDEX(OFFSET('Actual NPC (Total System)'!F$1,MATCH("NET SYSTEM LOAD",'Actual NPC (Total System)'!$A:$A,0),0,1000,1),MATCH($C276,OFFSET('Actual NPC (Total System)'!$C$1,MATCH("NET SYSTEM LOAD",'Actual NPC (Total System)'!$A:$A,0),0,1000,1),0),1)*$E276</f>
        <v>0</v>
      </c>
      <c r="I276" s="194">
        <f ca="1">INDEX(OFFSET('Actual NPC (Total System)'!G$1,MATCH("NET SYSTEM LOAD",'Actual NPC (Total System)'!$A:$A,0),0,1000,1),MATCH($C276,OFFSET('Actual NPC (Total System)'!$C$1,MATCH("NET SYSTEM LOAD",'Actual NPC (Total System)'!$A:$A,0),0,1000,1),0),1)*$E276</f>
        <v>0</v>
      </c>
      <c r="J276" s="194">
        <f ca="1">INDEX(OFFSET('Actual NPC (Total System)'!H$1,MATCH("NET SYSTEM LOAD",'Actual NPC (Total System)'!$A:$A,0),0,1000,1),MATCH($C276,OFFSET('Actual NPC (Total System)'!$C$1,MATCH("NET SYSTEM LOAD",'Actual NPC (Total System)'!$A:$A,0),0,1000,1),0),1)*$E276</f>
        <v>0</v>
      </c>
      <c r="K276" s="194">
        <f ca="1">INDEX(OFFSET('Actual NPC (Total System)'!I$1,MATCH("NET SYSTEM LOAD",'Actual NPC (Total System)'!$A:$A,0),0,1000,1),MATCH($C276,OFFSET('Actual NPC (Total System)'!$C$1,MATCH("NET SYSTEM LOAD",'Actual NPC (Total System)'!$A:$A,0),0,1000,1),0),1)*$E276</f>
        <v>0</v>
      </c>
      <c r="L276" s="194">
        <f ca="1">INDEX(OFFSET('Actual NPC (Total System)'!J$1,MATCH("NET SYSTEM LOAD",'Actual NPC (Total System)'!$A:$A,0),0,1000,1),MATCH($C276,OFFSET('Actual NPC (Total System)'!$C$1,MATCH("NET SYSTEM LOAD",'Actual NPC (Total System)'!$A:$A,0),0,1000,1),0),1)*$E276</f>
        <v>0</v>
      </c>
      <c r="M276" s="194">
        <f ca="1">INDEX(OFFSET('Actual NPC (Total System)'!K$1,MATCH("NET SYSTEM LOAD",'Actual NPC (Total System)'!$A:$A,0),0,1000,1),MATCH($C276,OFFSET('Actual NPC (Total System)'!$C$1,MATCH("NET SYSTEM LOAD",'Actual NPC (Total System)'!$A:$A,0),0,1000,1),0),1)*$E276</f>
        <v>0</v>
      </c>
      <c r="N276" s="194">
        <f ca="1">INDEX(OFFSET('Actual NPC (Total System)'!L$1,MATCH("NET SYSTEM LOAD",'Actual NPC (Total System)'!$A:$A,0),0,1000,1),MATCH($C276,OFFSET('Actual NPC (Total System)'!$C$1,MATCH("NET SYSTEM LOAD",'Actual NPC (Total System)'!$A:$A,0),0,1000,1),0),1)*$E276</f>
        <v>0</v>
      </c>
      <c r="O276" s="194">
        <f ca="1">INDEX(OFFSET('Actual NPC (Total System)'!M$1,MATCH("NET SYSTEM LOAD",'Actual NPC (Total System)'!$A:$A,0),0,1000,1),MATCH($C276,OFFSET('Actual NPC (Total System)'!$C$1,MATCH("NET SYSTEM LOAD",'Actual NPC (Total System)'!$A:$A,0),0,1000,1),0),1)*$E276</f>
        <v>0</v>
      </c>
      <c r="P276" s="194">
        <f ca="1">INDEX(OFFSET('Actual NPC (Total System)'!N$1,MATCH("NET SYSTEM LOAD",'Actual NPC (Total System)'!$A:$A,0),0,1000,1),MATCH($C276,OFFSET('Actual NPC (Total System)'!$C$1,MATCH("NET SYSTEM LOAD",'Actual NPC (Total System)'!$A:$A,0),0,1000,1),0),1)*$E276</f>
        <v>0</v>
      </c>
      <c r="Q276" s="194">
        <f ca="1">INDEX(OFFSET('Actual NPC (Total System)'!O$1,MATCH("NET SYSTEM LOAD",'Actual NPC (Total System)'!$A:$A,0),0,1000,1),MATCH($C276,OFFSET('Actual NPC (Total System)'!$C$1,MATCH("NET SYSTEM LOAD",'Actual NPC (Total System)'!$A:$A,0),0,1000,1),0),1)*$E276</f>
        <v>0</v>
      </c>
      <c r="R276" s="194">
        <f ca="1">INDEX(OFFSET('Actual NPC (Total System)'!P$1,MATCH("NET SYSTEM LOAD",'Actual NPC (Total System)'!$A:$A,0),0,1000,1),MATCH($C276,OFFSET('Actual NPC (Total System)'!$C$1,MATCH("NET SYSTEM LOAD",'Actual NPC (Total System)'!$A:$A,0),0,1000,1),0),1)*$E276</f>
        <v>0</v>
      </c>
      <c r="S276" s="59"/>
    </row>
    <row r="277" spans="1:19" ht="12.75">
      <c r="A277" s="39"/>
      <c r="C277" s="91"/>
      <c r="D277" s="236"/>
      <c r="E277" s="47"/>
      <c r="F277" s="39"/>
      <c r="S277" s="59"/>
    </row>
    <row r="278" spans="1:19" ht="12.75">
      <c r="A278" s="39"/>
      <c r="C278" s="91" t="s">
        <v>106</v>
      </c>
      <c r="D278" s="236"/>
      <c r="E278" s="47"/>
      <c r="F278" s="187">
        <f ca="1">SUM(G278:R278)</f>
        <v>5729.2691924683977</v>
      </c>
      <c r="G278" s="187">
        <f t="shared" ref="G278:R278" ca="1" si="66">SUM(G275:G276)</f>
        <v>0</v>
      </c>
      <c r="H278" s="187">
        <f t="shared" ca="1" si="66"/>
        <v>488.09362635024684</v>
      </c>
      <c r="I278" s="187">
        <f t="shared" ca="1" si="66"/>
        <v>0</v>
      </c>
      <c r="J278" s="187">
        <f t="shared" ca="1" si="66"/>
        <v>482.57276711790684</v>
      </c>
      <c r="K278" s="187">
        <f t="shared" ca="1" si="66"/>
        <v>694.12444429807192</v>
      </c>
      <c r="L278" s="187">
        <f t="shared" ca="1" si="66"/>
        <v>744.86424122242329</v>
      </c>
      <c r="M278" s="187">
        <f t="shared" ca="1" si="66"/>
        <v>613.08810386455423</v>
      </c>
      <c r="N278" s="187">
        <f t="shared" ca="1" si="66"/>
        <v>582.3177126332248</v>
      </c>
      <c r="O278" s="187">
        <f t="shared" ca="1" si="66"/>
        <v>383.26814955019381</v>
      </c>
      <c r="P278" s="187">
        <f t="shared" ca="1" si="66"/>
        <v>368.28176307046533</v>
      </c>
      <c r="Q278" s="187">
        <f t="shared" ca="1" si="66"/>
        <v>510.76975383883973</v>
      </c>
      <c r="R278" s="187">
        <f t="shared" ca="1" si="66"/>
        <v>861.88863052247075</v>
      </c>
      <c r="S278" s="59"/>
    </row>
    <row r="279" spans="1:19" ht="12.75">
      <c r="A279" s="39"/>
      <c r="C279" s="91"/>
      <c r="D279" s="236"/>
      <c r="E279" s="47"/>
      <c r="F279" s="215" t="s">
        <v>88</v>
      </c>
      <c r="G279" s="215" t="s">
        <v>88</v>
      </c>
      <c r="H279" s="215" t="s">
        <v>88</v>
      </c>
      <c r="I279" s="215" t="s">
        <v>88</v>
      </c>
      <c r="J279" s="215" t="s">
        <v>88</v>
      </c>
      <c r="K279" s="215" t="s">
        <v>88</v>
      </c>
      <c r="L279" s="215" t="s">
        <v>88</v>
      </c>
      <c r="M279" s="215" t="s">
        <v>88</v>
      </c>
      <c r="N279" s="215" t="s">
        <v>88</v>
      </c>
      <c r="O279" s="215" t="s">
        <v>88</v>
      </c>
      <c r="P279" s="215" t="s">
        <v>88</v>
      </c>
      <c r="Q279" s="215" t="s">
        <v>88</v>
      </c>
      <c r="R279" s="215" t="s">
        <v>88</v>
      </c>
      <c r="S279" s="59"/>
    </row>
    <row r="280" spans="1:19" ht="12.75">
      <c r="A280" s="39"/>
      <c r="B280" s="143" t="s">
        <v>30</v>
      </c>
      <c r="C280" s="141"/>
      <c r="D280" s="236"/>
      <c r="E280" s="47"/>
      <c r="F280" s="187">
        <f ca="1">SUM(G280:R280)</f>
        <v>292572.62030937173</v>
      </c>
      <c r="G280" s="187">
        <f t="shared" ref="G280:R280" ca="1" si="67">SUM(G278,G272,G225,)</f>
        <v>25157.016119714219</v>
      </c>
      <c r="H280" s="187">
        <f t="shared" ca="1" si="67"/>
        <v>22521.45642931325</v>
      </c>
      <c r="I280" s="187">
        <f t="shared" ca="1" si="67"/>
        <v>22189.201001938196</v>
      </c>
      <c r="J280" s="187">
        <f t="shared" ca="1" si="67"/>
        <v>25663.988518385268</v>
      </c>
      <c r="K280" s="187">
        <f t="shared" ca="1" si="67"/>
        <v>26756.831812010081</v>
      </c>
      <c r="L280" s="187">
        <f t="shared" ca="1" si="67"/>
        <v>24613.443994412773</v>
      </c>
      <c r="M280" s="187">
        <f t="shared" ca="1" si="67"/>
        <v>22016.825998822616</v>
      </c>
      <c r="N280" s="187">
        <f t="shared" ca="1" si="67"/>
        <v>23491.495785197319</v>
      </c>
      <c r="O280" s="187">
        <f t="shared" ca="1" si="67"/>
        <v>21437.321005004575</v>
      </c>
      <c r="P280" s="187">
        <f t="shared" ca="1" si="67"/>
        <v>22731.339573186357</v>
      </c>
      <c r="Q280" s="187">
        <f t="shared" ca="1" si="67"/>
        <v>26665.932667665362</v>
      </c>
      <c r="R280" s="187">
        <f t="shared" ca="1" si="67"/>
        <v>29327.767403721718</v>
      </c>
      <c r="S280" s="59"/>
    </row>
    <row r="281" spans="1:19" ht="12.75">
      <c r="A281" s="39"/>
      <c r="B281" s="140"/>
      <c r="C281" s="141"/>
      <c r="D281" s="236"/>
      <c r="E281" s="47"/>
      <c r="F281" s="187"/>
      <c r="G281" s="194"/>
      <c r="H281" s="194"/>
      <c r="I281" s="194"/>
      <c r="J281" s="194"/>
      <c r="K281" s="194"/>
      <c r="L281" s="194"/>
      <c r="M281" s="194"/>
      <c r="N281" s="194"/>
      <c r="O281" s="194"/>
      <c r="P281" s="194"/>
      <c r="Q281" s="194"/>
      <c r="R281" s="194"/>
      <c r="S281" s="59"/>
    </row>
    <row r="282" spans="1:19" ht="12.75">
      <c r="A282" s="39"/>
      <c r="B282" s="123" t="s">
        <v>31</v>
      </c>
      <c r="C282" s="91"/>
      <c r="D282" s="236"/>
      <c r="E282" s="47"/>
      <c r="F282" s="187"/>
      <c r="G282" s="194"/>
      <c r="H282" s="194"/>
      <c r="I282" s="194"/>
      <c r="J282" s="194"/>
      <c r="K282" s="194"/>
      <c r="L282" s="194"/>
      <c r="M282" s="194"/>
      <c r="N282" s="194"/>
      <c r="O282" s="194"/>
      <c r="P282" s="194"/>
      <c r="Q282" s="194"/>
      <c r="R282" s="194"/>
      <c r="S282" s="59"/>
    </row>
    <row r="283" spans="1:19" ht="12.75">
      <c r="B283" s="16"/>
      <c r="C283" s="91" t="s">
        <v>32</v>
      </c>
      <c r="D283" s="327" t="s">
        <v>178</v>
      </c>
      <c r="E283" s="326">
        <f>VLOOKUP(D283,'Actual Factors'!$A$4:$B$9,2,FALSE)</f>
        <v>0</v>
      </c>
      <c r="F283" s="187">
        <f t="shared" ca="1" si="65"/>
        <v>0</v>
      </c>
      <c r="G283" s="194">
        <f ca="1">INDEX(OFFSET('Actual NPC (Total System)'!E$1,MATCH("NET SYSTEM LOAD",'Actual NPC (Total System)'!$A:$A,0),0,1000,1),MATCH($C283,OFFSET('Actual NPC (Total System)'!$C$1,MATCH("NET SYSTEM LOAD",'Actual NPC (Total System)'!$A:$A,0),0,1000,1),0),1)*$E283</f>
        <v>0</v>
      </c>
      <c r="H283" s="194">
        <f ca="1">INDEX(OFFSET('Actual NPC (Total System)'!F$1,MATCH("NET SYSTEM LOAD",'Actual NPC (Total System)'!$A:$A,0),0,1000,1),MATCH($C283,OFFSET('Actual NPC (Total System)'!$C$1,MATCH("NET SYSTEM LOAD",'Actual NPC (Total System)'!$A:$A,0),0,1000,1),0),1)*$E283</f>
        <v>0</v>
      </c>
      <c r="I283" s="194">
        <f ca="1">INDEX(OFFSET('Actual NPC (Total System)'!G$1,MATCH("NET SYSTEM LOAD",'Actual NPC (Total System)'!$A:$A,0),0,1000,1),MATCH($C283,OFFSET('Actual NPC (Total System)'!$C$1,MATCH("NET SYSTEM LOAD",'Actual NPC (Total System)'!$A:$A,0),0,1000,1),0),1)*$E283</f>
        <v>0</v>
      </c>
      <c r="J283" s="194">
        <f ca="1">INDEX(OFFSET('Actual NPC (Total System)'!H$1,MATCH("NET SYSTEM LOAD",'Actual NPC (Total System)'!$A:$A,0),0,1000,1),MATCH($C283,OFFSET('Actual NPC (Total System)'!$C$1,MATCH("NET SYSTEM LOAD",'Actual NPC (Total System)'!$A:$A,0),0,1000,1),0),1)*$E283</f>
        <v>0</v>
      </c>
      <c r="K283" s="194">
        <f ca="1">INDEX(OFFSET('Actual NPC (Total System)'!I$1,MATCH("NET SYSTEM LOAD",'Actual NPC (Total System)'!$A:$A,0),0,1000,1),MATCH($C283,OFFSET('Actual NPC (Total System)'!$C$1,MATCH("NET SYSTEM LOAD",'Actual NPC (Total System)'!$A:$A,0),0,1000,1),0),1)*$E283</f>
        <v>0</v>
      </c>
      <c r="L283" s="194">
        <f ca="1">INDEX(OFFSET('Actual NPC (Total System)'!J$1,MATCH("NET SYSTEM LOAD",'Actual NPC (Total System)'!$A:$A,0),0,1000,1),MATCH($C283,OFFSET('Actual NPC (Total System)'!$C$1,MATCH("NET SYSTEM LOAD",'Actual NPC (Total System)'!$A:$A,0),0,1000,1),0),1)*$E283</f>
        <v>0</v>
      </c>
      <c r="M283" s="194">
        <f ca="1">INDEX(OFFSET('Actual NPC (Total System)'!K$1,MATCH("NET SYSTEM LOAD",'Actual NPC (Total System)'!$A:$A,0),0,1000,1),MATCH($C283,OFFSET('Actual NPC (Total System)'!$C$1,MATCH("NET SYSTEM LOAD",'Actual NPC (Total System)'!$A:$A,0),0,1000,1),0),1)*$E283</f>
        <v>0</v>
      </c>
      <c r="N283" s="194">
        <f ca="1">INDEX(OFFSET('Actual NPC (Total System)'!L$1,MATCH("NET SYSTEM LOAD",'Actual NPC (Total System)'!$A:$A,0),0,1000,1),MATCH($C283,OFFSET('Actual NPC (Total System)'!$C$1,MATCH("NET SYSTEM LOAD",'Actual NPC (Total System)'!$A:$A,0),0,1000,1),0),1)*$E283</f>
        <v>0</v>
      </c>
      <c r="O283" s="194">
        <f ca="1">INDEX(OFFSET('Actual NPC (Total System)'!M$1,MATCH("NET SYSTEM LOAD",'Actual NPC (Total System)'!$A:$A,0),0,1000,1),MATCH($C283,OFFSET('Actual NPC (Total System)'!$C$1,MATCH("NET SYSTEM LOAD",'Actual NPC (Total System)'!$A:$A,0),0,1000,1),0),1)*$E283</f>
        <v>0</v>
      </c>
      <c r="P283" s="194">
        <f ca="1">INDEX(OFFSET('Actual NPC (Total System)'!N$1,MATCH("NET SYSTEM LOAD",'Actual NPC (Total System)'!$A:$A,0),0,1000,1),MATCH($C283,OFFSET('Actual NPC (Total System)'!$C$1,MATCH("NET SYSTEM LOAD",'Actual NPC (Total System)'!$A:$A,0),0,1000,1),0),1)*$E283</f>
        <v>0</v>
      </c>
      <c r="Q283" s="194">
        <f ca="1">INDEX(OFFSET('Actual NPC (Total System)'!O$1,MATCH("NET SYSTEM LOAD",'Actual NPC (Total System)'!$A:$A,0),0,1000,1),MATCH($C283,OFFSET('Actual NPC (Total System)'!$C$1,MATCH("NET SYSTEM LOAD",'Actual NPC (Total System)'!$A:$A,0),0,1000,1),0),1)*$E283</f>
        <v>0</v>
      </c>
      <c r="R283" s="194">
        <f ca="1">INDEX(OFFSET('Actual NPC (Total System)'!P$1,MATCH("NET SYSTEM LOAD",'Actual NPC (Total System)'!$A:$A,0),0,1000,1),MATCH($C283,OFFSET('Actual NPC (Total System)'!$C$1,MATCH("NET SYSTEM LOAD",'Actual NPC (Total System)'!$A:$A,0),0,1000,1),0),1)*$E283</f>
        <v>0</v>
      </c>
      <c r="S283" s="59"/>
    </row>
    <row r="284" spans="1:19" ht="12.75">
      <c r="B284" s="16"/>
      <c r="C284" s="91" t="s">
        <v>107</v>
      </c>
      <c r="D284" s="327" t="s">
        <v>204</v>
      </c>
      <c r="E284" s="326">
        <f>VLOOKUP(D284,'Actual Factors'!$A$4:$B$9,2,FALSE)</f>
        <v>8.0167500527458579E-2</v>
      </c>
      <c r="F284" s="187">
        <f t="shared" ref="F284:F286" ca="1" si="68">SUM(G284:R284)</f>
        <v>-1132.1254424487704</v>
      </c>
      <c r="G284" s="194">
        <f ca="1">INDEX(OFFSET('Actual NPC (Total System)'!E$1,MATCH("NET SYSTEM LOAD",'Actual NPC (Total System)'!$A:$A,0),0,1000,1),MATCH($C284,OFFSET('Actual NPC (Total System)'!$C$1,MATCH("NET SYSTEM LOAD",'Actual NPC (Total System)'!$A:$A,0),0,1000,1),0),1)*$E284</f>
        <v>-683.74861199869417</v>
      </c>
      <c r="H284" s="194">
        <f ca="1">INDEX(OFFSET('Actual NPC (Total System)'!F$1,MATCH("NET SYSTEM LOAD",'Actual NPC (Total System)'!$A:$A,0),0,1000,1),MATCH($C284,OFFSET('Actual NPC (Total System)'!$C$1,MATCH("NET SYSTEM LOAD",'Actual NPC (Total System)'!$A:$A,0),0,1000,1),0),1)*$E284</f>
        <v>-1475.4828472078752</v>
      </c>
      <c r="I284" s="194">
        <f ca="1">INDEX(OFFSET('Actual NPC (Total System)'!G$1,MATCH("NET SYSTEM LOAD",'Actual NPC (Total System)'!$A:$A,0),0,1000,1),MATCH($C284,OFFSET('Actual NPC (Total System)'!$C$1,MATCH("NET SYSTEM LOAD",'Actual NPC (Total System)'!$A:$A,0),0,1000,1),0),1)*$E284</f>
        <v>-650.9601042829637</v>
      </c>
      <c r="J284" s="194">
        <f ca="1">INDEX(OFFSET('Actual NPC (Total System)'!H$1,MATCH("NET SYSTEM LOAD",'Actual NPC (Total System)'!$A:$A,0),0,1000,1),MATCH($C284,OFFSET('Actual NPC (Total System)'!$C$1,MATCH("NET SYSTEM LOAD",'Actual NPC (Total System)'!$A:$A,0),0,1000,1),0),1)*$E284</f>
        <v>437.71455287992387</v>
      </c>
      <c r="K284" s="194">
        <f ca="1">INDEX(OFFSET('Actual NPC (Total System)'!I$1,MATCH("NET SYSTEM LOAD",'Actual NPC (Total System)'!$A:$A,0),0,1000,1),MATCH($C284,OFFSET('Actual NPC (Total System)'!$C$1,MATCH("NET SYSTEM LOAD",'Actual NPC (Total System)'!$A:$A,0),0,1000,1),0),1)*$E284</f>
        <v>1051.3166019170917</v>
      </c>
      <c r="L284" s="194">
        <f ca="1">INDEX(OFFSET('Actual NPC (Total System)'!J$1,MATCH("NET SYSTEM LOAD",'Actual NPC (Total System)'!$A:$A,0),0,1000,1),MATCH($C284,OFFSET('Actual NPC (Total System)'!$C$1,MATCH("NET SYSTEM LOAD",'Actual NPC (Total System)'!$A:$A,0),0,1000,1),0),1)*$E284</f>
        <v>314.3367695681651</v>
      </c>
      <c r="M284" s="194">
        <f ca="1">INDEX(OFFSET('Actual NPC (Total System)'!K$1,MATCH("NET SYSTEM LOAD",'Actual NPC (Total System)'!$A:$A,0),0,1000,1),MATCH($C284,OFFSET('Actual NPC (Total System)'!$C$1,MATCH("NET SYSTEM LOAD",'Actual NPC (Total System)'!$A:$A,0),0,1000,1),0),1)*$E284</f>
        <v>122.97694580912146</v>
      </c>
      <c r="N284" s="194">
        <f ca="1">INDEX(OFFSET('Actual NPC (Total System)'!L$1,MATCH("NET SYSTEM LOAD",'Actual NPC (Total System)'!$A:$A,0),0,1000,1),MATCH($C284,OFFSET('Actual NPC (Total System)'!$C$1,MATCH("NET SYSTEM LOAD",'Actual NPC (Total System)'!$A:$A,0),0,1000,1),0),1)*$E284</f>
        <v>-269.68347177437067</v>
      </c>
      <c r="O284" s="194">
        <f ca="1">INDEX(OFFSET('Actual NPC (Total System)'!M$1,MATCH("NET SYSTEM LOAD",'Actual NPC (Total System)'!$A:$A,0),0,1000,1),MATCH($C284,OFFSET('Actual NPC (Total System)'!$C$1,MATCH("NET SYSTEM LOAD",'Actual NPC (Total System)'!$A:$A,0),0,1000,1),0),1)*$E284</f>
        <v>-134.76156838665787</v>
      </c>
      <c r="P284" s="194">
        <f ca="1">INDEX(OFFSET('Actual NPC (Total System)'!N$1,MATCH("NET SYSTEM LOAD",'Actual NPC (Total System)'!$A:$A,0),0,1000,1),MATCH($C284,OFFSET('Actual NPC (Total System)'!$C$1,MATCH("NET SYSTEM LOAD",'Actual NPC (Total System)'!$A:$A,0),0,1000,1),0),1)*$E284</f>
        <v>-144.30150094942545</v>
      </c>
      <c r="Q284" s="194">
        <f ca="1">INDEX(OFFSET('Actual NPC (Total System)'!O$1,MATCH("NET SYSTEM LOAD",'Actual NPC (Total System)'!$A:$A,0),0,1000,1),MATCH($C284,OFFSET('Actual NPC (Total System)'!$C$1,MATCH("NET SYSTEM LOAD",'Actual NPC (Total System)'!$A:$A,0),0,1000,1),0),1)*$E284</f>
        <v>-81.77085053800775</v>
      </c>
      <c r="R284" s="194">
        <f ca="1">INDEX(OFFSET('Actual NPC (Total System)'!P$1,MATCH("NET SYSTEM LOAD",'Actual NPC (Total System)'!$A:$A,0),0,1000,1),MATCH($C284,OFFSET('Actual NPC (Total System)'!$C$1,MATCH("NET SYSTEM LOAD",'Actual NPC (Total System)'!$A:$A,0),0,1000,1),0),1)*$E284</f>
        <v>382.2386425149225</v>
      </c>
      <c r="S284" s="59"/>
    </row>
    <row r="285" spans="1:19" ht="12.75">
      <c r="A285" s="15"/>
      <c r="B285" s="15"/>
      <c r="C285" s="91" t="s">
        <v>33</v>
      </c>
      <c r="D285" s="327" t="s">
        <v>204</v>
      </c>
      <c r="E285" s="326">
        <f>VLOOKUP(D285,'Actual Factors'!$A$4:$B$9,2,FALSE)</f>
        <v>8.0167500527458579E-2</v>
      </c>
      <c r="F285" s="187">
        <f t="shared" ca="1" si="68"/>
        <v>-41.606932773750998</v>
      </c>
      <c r="G285" s="194">
        <f ca="1">INDEX(OFFSET('Actual NPC (Total System)'!E$1,MATCH("NET SYSTEM LOAD",'Actual NPC (Total System)'!$A:$A,0),0,1000,1),MATCH($C285,OFFSET('Actual NPC (Total System)'!$C$1,MATCH("NET SYSTEM LOAD",'Actual NPC (Total System)'!$A:$A,0),0,1000,1),0),1)*$E285</f>
        <v>-1.8438525121315474</v>
      </c>
      <c r="H285" s="194">
        <f ca="1">INDEX(OFFSET('Actual NPC (Total System)'!F$1,MATCH("NET SYSTEM LOAD",'Actual NPC (Total System)'!$A:$A,0),0,1000,1),MATCH($C285,OFFSET('Actual NPC (Total System)'!$C$1,MATCH("NET SYSTEM LOAD",'Actual NPC (Total System)'!$A:$A,0),0,1000,1),0),1)*$E285</f>
        <v>18.919530124480225</v>
      </c>
      <c r="I285" s="194">
        <f ca="1">INDEX(OFFSET('Actual NPC (Total System)'!G$1,MATCH("NET SYSTEM LOAD",'Actual NPC (Total System)'!$A:$A,0),0,1000,1),MATCH($C285,OFFSET('Actual NPC (Total System)'!$C$1,MATCH("NET SYSTEM LOAD",'Actual NPC (Total System)'!$A:$A,0),0,1000,1),0),1)*$E285</f>
        <v>3.2067000210983432</v>
      </c>
      <c r="J285" s="194">
        <f ca="1">INDEX(OFFSET('Actual NPC (Total System)'!H$1,MATCH("NET SYSTEM LOAD",'Actual NPC (Total System)'!$A:$A,0),0,1000,1),MATCH($C285,OFFSET('Actual NPC (Total System)'!$C$1,MATCH("NET SYSTEM LOAD",'Actual NPC (Total System)'!$A:$A,0),0,1000,1),0),1)*$E285</f>
        <v>0</v>
      </c>
      <c r="K285" s="194">
        <f ca="1">INDEX(OFFSET('Actual NPC (Total System)'!I$1,MATCH("NET SYSTEM LOAD",'Actual NPC (Total System)'!$A:$A,0),0,1000,1),MATCH($C285,OFFSET('Actual NPC (Total System)'!$C$1,MATCH("NET SYSTEM LOAD",'Actual NPC (Total System)'!$A:$A,0),0,1000,1),0),1)*$E285</f>
        <v>1.9240200126590059</v>
      </c>
      <c r="L285" s="194">
        <f ca="1">INDEX(OFFSET('Actual NPC (Total System)'!J$1,MATCH("NET SYSTEM LOAD",'Actual NPC (Total System)'!$A:$A,0),0,1000,1),MATCH($C285,OFFSET('Actual NPC (Total System)'!$C$1,MATCH("NET SYSTEM LOAD",'Actual NPC (Total System)'!$A:$A,0),0,1000,1),0),1)*$E285</f>
        <v>-18.358357620788016</v>
      </c>
      <c r="M285" s="194">
        <f ca="1">INDEX(OFFSET('Actual NPC (Total System)'!K$1,MATCH("NET SYSTEM LOAD",'Actual NPC (Total System)'!$A:$A,0),0,1000,1),MATCH($C285,OFFSET('Actual NPC (Total System)'!$C$1,MATCH("NET SYSTEM LOAD",'Actual NPC (Total System)'!$A:$A,0),0,1000,1),0),1)*$E285</f>
        <v>-82.492358042754873</v>
      </c>
      <c r="N285" s="194">
        <f ca="1">INDEX(OFFSET('Actual NPC (Total System)'!L$1,MATCH("NET SYSTEM LOAD",'Actual NPC (Total System)'!$A:$A,0),0,1000,1),MATCH($C285,OFFSET('Actual NPC (Total System)'!$C$1,MATCH("NET SYSTEM LOAD",'Actual NPC (Total System)'!$A:$A,0),0,1000,1),0),1)*$E285</f>
        <v>-0.80167500527458579</v>
      </c>
      <c r="O285" s="194">
        <f ca="1">INDEX(OFFSET('Actual NPC (Total System)'!M$1,MATCH("NET SYSTEM LOAD",'Actual NPC (Total System)'!$A:$A,0),0,1000,1),MATCH($C285,OFFSET('Actual NPC (Total System)'!$C$1,MATCH("NET SYSTEM LOAD",'Actual NPC (Total System)'!$A:$A,0),0,1000,1),0),1)*$E285</f>
        <v>75.116947994228696</v>
      </c>
      <c r="P285" s="194">
        <f ca="1">INDEX(OFFSET('Actual NPC (Total System)'!N$1,MATCH("NET SYSTEM LOAD",'Actual NPC (Total System)'!$A:$A,0),0,1000,1),MATCH($C285,OFFSET('Actual NPC (Total System)'!$C$1,MATCH("NET SYSTEM LOAD",'Actual NPC (Total System)'!$A:$A,0),0,1000,1),0),1)*$E285</f>
        <v>0.56117250369221006</v>
      </c>
      <c r="Q285" s="194">
        <f ca="1">INDEX(OFFSET('Actual NPC (Total System)'!O$1,MATCH("NET SYSTEM LOAD",'Actual NPC (Total System)'!$A:$A,0),0,1000,1),MATCH($C285,OFFSET('Actual NPC (Total System)'!$C$1,MATCH("NET SYSTEM LOAD",'Actual NPC (Total System)'!$A:$A,0),0,1000,1),0),1)*$E285</f>
        <v>0.48100500316475148</v>
      </c>
      <c r="R285" s="194">
        <f ca="1">INDEX(OFFSET('Actual NPC (Total System)'!P$1,MATCH("NET SYSTEM LOAD",'Actual NPC (Total System)'!$A:$A,0),0,1000,1),MATCH($C285,OFFSET('Actual NPC (Total System)'!$C$1,MATCH("NET SYSTEM LOAD",'Actual NPC (Total System)'!$A:$A,0),0,1000,1),0),1)*$E285</f>
        <v>-38.320065252125204</v>
      </c>
      <c r="S285" s="59"/>
    </row>
    <row r="286" spans="1:19" ht="12.75">
      <c r="A286" s="15"/>
      <c r="B286" s="15"/>
      <c r="C286" s="91" t="s">
        <v>108</v>
      </c>
      <c r="D286" s="327" t="s">
        <v>204</v>
      </c>
      <c r="E286" s="326">
        <f>VLOOKUP(D286,'Actual Factors'!$A$4:$B$9,2,FALSE)</f>
        <v>8.0167500527458579E-2</v>
      </c>
      <c r="F286" s="187">
        <f t="shared" ca="1" si="68"/>
        <v>1384.4037579137146</v>
      </c>
      <c r="G286" s="194">
        <f ca="1">INDEX(OFFSET('Actual NPC (Total System)'!E$1,MATCH("NET SYSTEM LOAD",'Actual NPC (Total System)'!$A:$A,0),0,1000,1),MATCH($C286,OFFSET('Actual NPC (Total System)'!$C$1,MATCH("NET SYSTEM LOAD",'Actual NPC (Total System)'!$A:$A,0),0,1000,1),0),1)*$E286</f>
        <v>-951.15853384042475</v>
      </c>
      <c r="H286" s="194">
        <f ca="1">INDEX(OFFSET('Actual NPC (Total System)'!F$1,MATCH("NET SYSTEM LOAD",'Actual NPC (Total System)'!$A:$A,0),0,1000,1),MATCH($C286,OFFSET('Actual NPC (Total System)'!$C$1,MATCH("NET SYSTEM LOAD",'Actual NPC (Total System)'!$A:$A,0),0,1000,1),0),1)*$E286</f>
        <v>1440.7986186071721</v>
      </c>
      <c r="I286" s="194">
        <f ca="1">INDEX(OFFSET('Actual NPC (Total System)'!G$1,MATCH("NET SYSTEM LOAD",'Actual NPC (Total System)'!$A:$A,0),0,1000,1),MATCH($C286,OFFSET('Actual NPC (Total System)'!$C$1,MATCH("NET SYSTEM LOAD",'Actual NPC (Total System)'!$A:$A,0),0,1000,1),0),1)*$E286</f>
        <v>913.45712759028299</v>
      </c>
      <c r="J286" s="194">
        <f ca="1">INDEX(OFFSET('Actual NPC (Total System)'!H$1,MATCH("NET SYSTEM LOAD",'Actual NPC (Total System)'!$A:$A,0),0,1000,1),MATCH($C286,OFFSET('Actual NPC (Total System)'!$C$1,MATCH("NET SYSTEM LOAD",'Actual NPC (Total System)'!$A:$A,0),0,1000,1),0),1)*$E286</f>
        <v>-1073.2091379966705</v>
      </c>
      <c r="K286" s="194">
        <f ca="1">INDEX(OFFSET('Actual NPC (Total System)'!I$1,MATCH("NET SYSTEM LOAD",'Actual NPC (Total System)'!$A:$A,0),0,1000,1),MATCH($C286,OFFSET('Actual NPC (Total System)'!$C$1,MATCH("NET SYSTEM LOAD",'Actual NPC (Total System)'!$A:$A,0),0,1000,1),0),1)*$E286</f>
        <v>-373.76790669419387</v>
      </c>
      <c r="L286" s="194">
        <f ca="1">INDEX(OFFSET('Actual NPC (Total System)'!J$1,MATCH("NET SYSTEM LOAD",'Actual NPC (Total System)'!$A:$A,0),0,1000,1),MATCH($C286,OFFSET('Actual NPC (Total System)'!$C$1,MATCH("NET SYSTEM LOAD",'Actual NPC (Total System)'!$A:$A,0),0,1000,1),0),1)*$E286</f>
        <v>-120.79127024006938</v>
      </c>
      <c r="M286" s="194">
        <f ca="1">INDEX(OFFSET('Actual NPC (Total System)'!K$1,MATCH("NET SYSTEM LOAD",'Actual NPC (Total System)'!$A:$A,0),0,1000,1),MATCH($C286,OFFSET('Actual NPC (Total System)'!$C$1,MATCH("NET SYSTEM LOAD",'Actual NPC (Total System)'!$A:$A,0),0,1000,1),0),1)*$E286</f>
        <v>242.41604747010709</v>
      </c>
      <c r="N286" s="194">
        <f ca="1">INDEX(OFFSET('Actual NPC (Total System)'!L$1,MATCH("NET SYSTEM LOAD",'Actual NPC (Total System)'!$A:$A,0),0,1000,1),MATCH($C286,OFFSET('Actual NPC (Total System)'!$C$1,MATCH("NET SYSTEM LOAD",'Actual NPC (Total System)'!$A:$A,0),0,1000,1),0),1)*$E286</f>
        <v>414.89304345437705</v>
      </c>
      <c r="O286" s="194">
        <f ca="1">INDEX(OFFSET('Actual NPC (Total System)'!M$1,MATCH("NET SYSTEM LOAD",'Actual NPC (Total System)'!$A:$A,0),0,1000,1),MATCH($C286,OFFSET('Actual NPC (Total System)'!$C$1,MATCH("NET SYSTEM LOAD",'Actual NPC (Total System)'!$A:$A,0),0,1000,1),0),1)*$E286</f>
        <v>-687.58272506383298</v>
      </c>
      <c r="P286" s="194">
        <f ca="1">INDEX(OFFSET('Actual NPC (Total System)'!N$1,MATCH("NET SYSTEM LOAD",'Actual NPC (Total System)'!$A:$A,0),0,1000,1),MATCH($C286,OFFSET('Actual NPC (Total System)'!$C$1,MATCH("NET SYSTEM LOAD",'Actual NPC (Total System)'!$A:$A,0),0,1000,1),0),1)*$E286</f>
        <v>-90.272895586310923</v>
      </c>
      <c r="Q286" s="194">
        <f ca="1">INDEX(OFFSET('Actual NPC (Total System)'!O$1,MATCH("NET SYSTEM LOAD",'Actual NPC (Total System)'!$A:$A,0),0,1000,1),MATCH($C286,OFFSET('Actual NPC (Total System)'!$C$1,MATCH("NET SYSTEM LOAD",'Actual NPC (Total System)'!$A:$A,0),0,1000,1),0),1)*$E286</f>
        <v>794.49763701098789</v>
      </c>
      <c r="R286" s="194">
        <f ca="1">INDEX(OFFSET('Actual NPC (Total System)'!P$1,MATCH("NET SYSTEM LOAD",'Actual NPC (Total System)'!$A:$A,0),0,1000,1),MATCH($C286,OFFSET('Actual NPC (Total System)'!$C$1,MATCH("NET SYSTEM LOAD",'Actual NPC (Total System)'!$A:$A,0),0,1000,1),0),1)*$E286</f>
        <v>875.12375320228978</v>
      </c>
      <c r="S286" s="59"/>
    </row>
    <row r="287" spans="1:19" ht="12.75">
      <c r="A287" s="156"/>
      <c r="B287" s="156"/>
      <c r="C287" s="167"/>
      <c r="D287" s="236"/>
      <c r="E287" s="47"/>
      <c r="F287" s="215" t="s">
        <v>88</v>
      </c>
      <c r="G287" s="215" t="s">
        <v>88</v>
      </c>
      <c r="H287" s="215" t="s">
        <v>88</v>
      </c>
      <c r="I287" s="215" t="s">
        <v>88</v>
      </c>
      <c r="J287" s="215" t="s">
        <v>88</v>
      </c>
      <c r="K287" s="215" t="s">
        <v>88</v>
      </c>
      <c r="L287" s="215" t="s">
        <v>88</v>
      </c>
      <c r="M287" s="215" t="s">
        <v>88</v>
      </c>
      <c r="N287" s="215" t="s">
        <v>88</v>
      </c>
      <c r="O287" s="215" t="s">
        <v>88</v>
      </c>
      <c r="P287" s="215" t="s">
        <v>88</v>
      </c>
      <c r="Q287" s="215" t="s">
        <v>88</v>
      </c>
      <c r="R287" s="215" t="s">
        <v>88</v>
      </c>
      <c r="S287" s="59"/>
    </row>
    <row r="288" spans="1:19" ht="12.75">
      <c r="A288" s="15"/>
      <c r="B288" s="126" t="s">
        <v>34</v>
      </c>
      <c r="C288" s="91"/>
      <c r="D288" s="236"/>
      <c r="E288" s="47"/>
      <c r="F288" s="187">
        <f ca="1">SUM(G288:R288)</f>
        <v>210.67138269119323</v>
      </c>
      <c r="G288" s="187">
        <f t="shared" ref="G288:R288" ca="1" si="69">SUM(G283:G286)</f>
        <v>-1636.7509983512505</v>
      </c>
      <c r="H288" s="187">
        <f t="shared" ca="1" si="69"/>
        <v>-15.764698476222975</v>
      </c>
      <c r="I288" s="187">
        <f t="shared" ca="1" si="69"/>
        <v>265.7037233284176</v>
      </c>
      <c r="J288" s="187">
        <f t="shared" ca="1" si="69"/>
        <v>-635.49458511674663</v>
      </c>
      <c r="K288" s="187">
        <f t="shared" ca="1" si="69"/>
        <v>679.47271523555673</v>
      </c>
      <c r="L288" s="187">
        <f t="shared" ca="1" si="69"/>
        <v>175.18714170730772</v>
      </c>
      <c r="M288" s="187">
        <f t="shared" ca="1" si="69"/>
        <v>282.9006352364737</v>
      </c>
      <c r="N288" s="187">
        <f t="shared" ca="1" si="69"/>
        <v>144.40789667473177</v>
      </c>
      <c r="O288" s="187">
        <f t="shared" ca="1" si="69"/>
        <v>-747.22734545626213</v>
      </c>
      <c r="P288" s="187">
        <f t="shared" ca="1" si="69"/>
        <v>-234.01322403204415</v>
      </c>
      <c r="Q288" s="187">
        <f t="shared" ca="1" si="69"/>
        <v>713.20779147614485</v>
      </c>
      <c r="R288" s="187">
        <f t="shared" ca="1" si="69"/>
        <v>1219.0423304650872</v>
      </c>
      <c r="S288" s="59"/>
    </row>
    <row r="289" spans="1:19" ht="12.75">
      <c r="A289" s="15"/>
      <c r="B289" s="15"/>
      <c r="C289" s="91"/>
      <c r="E289" s="47"/>
      <c r="F289" s="192"/>
      <c r="G289" s="187"/>
      <c r="H289" s="187"/>
      <c r="I289" s="187"/>
      <c r="J289" s="187"/>
      <c r="K289" s="187"/>
      <c r="L289" s="187"/>
      <c r="M289" s="187"/>
      <c r="N289" s="187"/>
      <c r="O289" s="187"/>
      <c r="P289" s="187"/>
      <c r="Q289" s="187"/>
      <c r="R289" s="187"/>
      <c r="S289" s="59"/>
    </row>
    <row r="290" spans="1:19" ht="13.5" customHeight="1">
      <c r="A290" s="15"/>
      <c r="B290" s="125" t="s">
        <v>81</v>
      </c>
      <c r="C290" s="91"/>
      <c r="D290" s="251"/>
      <c r="E290" s="47"/>
      <c r="F290" s="187"/>
      <c r="G290" s="187"/>
      <c r="H290" s="187"/>
      <c r="I290" s="187"/>
      <c r="J290" s="187"/>
      <c r="K290" s="187"/>
      <c r="L290" s="187"/>
      <c r="M290" s="187"/>
      <c r="N290" s="187"/>
      <c r="O290" s="187"/>
      <c r="P290" s="187"/>
      <c r="Q290" s="187"/>
      <c r="R290" s="187"/>
      <c r="S290" s="59"/>
    </row>
    <row r="291" spans="1:19" ht="12.75">
      <c r="A291" s="15"/>
      <c r="B291" s="15"/>
      <c r="C291" s="124" t="s">
        <v>81</v>
      </c>
      <c r="D291" s="327" t="s">
        <v>204</v>
      </c>
      <c r="E291" s="326">
        <f>VLOOKUP(D291,'Actual Factors'!$A$4:$B$9,2,FALSE)</f>
        <v>8.0167500527458579E-2</v>
      </c>
      <c r="F291" s="187">
        <f t="shared" ref="F291:F293" ca="1" si="70">SUM(G291:R291)</f>
        <v>353713.38246406359</v>
      </c>
      <c r="G291" s="194">
        <f ca="1">INDEX(OFFSET('Actual NPC (Total System)'!E$1,MATCH("NET SYSTEM LOAD",'Actual NPC (Total System)'!$A:$A,0),0,1000,1),MATCH($C291,OFFSET('Actual NPC (Total System)'!$C$1,MATCH("NET SYSTEM LOAD",'Actual NPC (Total System)'!$A:$A,0),0,1000,1),0),1)*$E291</f>
        <v>13380.320281550539</v>
      </c>
      <c r="H291" s="194">
        <f ca="1">INDEX(OFFSET('Actual NPC (Total System)'!F$1,MATCH("NET SYSTEM LOAD",'Actual NPC (Total System)'!$A:$A,0),0,1000,1),MATCH($C291,OFFSET('Actual NPC (Total System)'!$C$1,MATCH("NET SYSTEM LOAD",'Actual NPC (Total System)'!$A:$A,0),0,1000,1),0),1)*$E291</f>
        <v>16082.351601460943</v>
      </c>
      <c r="I291" s="194">
        <f ca="1">INDEX(OFFSET('Actual NPC (Total System)'!G$1,MATCH("NET SYSTEM LOAD",'Actual NPC (Total System)'!$A:$A,0),0,1000,1),MATCH($C291,OFFSET('Actual NPC (Total System)'!$C$1,MATCH("NET SYSTEM LOAD",'Actual NPC (Total System)'!$A:$A,0),0,1000,1),0),1)*$E291</f>
        <v>7885.3299743119442</v>
      </c>
      <c r="J291" s="194">
        <f ca="1">INDEX(OFFSET('Actual NPC (Total System)'!H$1,MATCH("NET SYSTEM LOAD",'Actual NPC (Total System)'!$A:$A,0),0,1000,1),MATCH($C291,OFFSET('Actual NPC (Total System)'!$C$1,MATCH("NET SYSTEM LOAD",'Actual NPC (Total System)'!$A:$A,0),0,1000,1),0),1)*$E291</f>
        <v>11080.563312907001</v>
      </c>
      <c r="K291" s="194">
        <f ca="1">INDEX(OFFSET('Actual NPC (Total System)'!I$1,MATCH("NET SYSTEM LOAD",'Actual NPC (Total System)'!$A:$A,0),0,1000,1),MATCH($C291,OFFSET('Actual NPC (Total System)'!$C$1,MATCH("NET SYSTEM LOAD",'Actual NPC (Total System)'!$A:$A,0),0,1000,1),0),1)*$E291</f>
        <v>15177.393948640269</v>
      </c>
      <c r="L291" s="194">
        <f ca="1">INDEX(OFFSET('Actual NPC (Total System)'!J$1,MATCH("NET SYSTEM LOAD",'Actual NPC (Total System)'!$A:$A,0),0,1000,1),MATCH($C291,OFFSET('Actual NPC (Total System)'!$C$1,MATCH("NET SYSTEM LOAD",'Actual NPC (Total System)'!$A:$A,0),0,1000,1),0),1)*$E291</f>
        <v>58756.774689230937</v>
      </c>
      <c r="M291" s="194">
        <f ca="1">INDEX(OFFSET('Actual NPC (Total System)'!K$1,MATCH("NET SYSTEM LOAD",'Actual NPC (Total System)'!$A:$A,0),0,1000,1),MATCH($C291,OFFSET('Actual NPC (Total System)'!$C$1,MATCH("NET SYSTEM LOAD",'Actual NPC (Total System)'!$A:$A,0),0,1000,1),0),1)*$E291</f>
        <v>86087.129850810787</v>
      </c>
      <c r="N291" s="194">
        <f ca="1">INDEX(OFFSET('Actual NPC (Total System)'!L$1,MATCH("NET SYSTEM LOAD",'Actual NPC (Total System)'!$A:$A,0),0,1000,1),MATCH($C291,OFFSET('Actual NPC (Total System)'!$C$1,MATCH("NET SYSTEM LOAD",'Actual NPC (Total System)'!$A:$A,0),0,1000,1),0),1)*$E291</f>
        <v>38481.162968062818</v>
      </c>
      <c r="O291" s="194">
        <f ca="1">INDEX(OFFSET('Actual NPC (Total System)'!M$1,MATCH("NET SYSTEM LOAD",'Actual NPC (Total System)'!$A:$A,0),0,1000,1),MATCH($C291,OFFSET('Actual NPC (Total System)'!$C$1,MATCH("NET SYSTEM LOAD",'Actual NPC (Total System)'!$A:$A,0),0,1000,1),0),1)*$E291</f>
        <v>32644.272222728949</v>
      </c>
      <c r="P291" s="194">
        <f ca="1">INDEX(OFFSET('Actual NPC (Total System)'!N$1,MATCH("NET SYSTEM LOAD",'Actual NPC (Total System)'!$A:$A,0),0,1000,1),MATCH($C291,OFFSET('Actual NPC (Total System)'!$C$1,MATCH("NET SYSTEM LOAD",'Actual NPC (Total System)'!$A:$A,0),0,1000,1),0),1)*$E291</f>
        <v>29775.655505201958</v>
      </c>
      <c r="Q291" s="194">
        <f ca="1">INDEX(OFFSET('Actual NPC (Total System)'!O$1,MATCH("NET SYSTEM LOAD",'Actual NPC (Total System)'!$A:$A,0),0,1000,1),MATCH($C291,OFFSET('Actual NPC (Total System)'!$C$1,MATCH("NET SYSTEM LOAD",'Actual NPC (Total System)'!$A:$A,0),0,1000,1),0),1)*$E291</f>
        <v>17965.479284965899</v>
      </c>
      <c r="R291" s="194">
        <f ca="1">INDEX(OFFSET('Actual NPC (Total System)'!P$1,MATCH("NET SYSTEM LOAD",'Actual NPC (Total System)'!$A:$A,0),0,1000,1),MATCH($C291,OFFSET('Actual NPC (Total System)'!$C$1,MATCH("NET SYSTEM LOAD",'Actual NPC (Total System)'!$A:$A,0),0,1000,1),0),1)*$E291</f>
        <v>26396.948824191521</v>
      </c>
      <c r="S291" s="59"/>
    </row>
    <row r="292" spans="1:19" ht="12.75">
      <c r="A292" s="15"/>
      <c r="B292" s="15"/>
      <c r="C292" s="124" t="s">
        <v>121</v>
      </c>
      <c r="D292" s="327" t="s">
        <v>204</v>
      </c>
      <c r="E292" s="326">
        <f>VLOOKUP(D292,'Actual Factors'!$A$4:$B$9,2,FALSE)</f>
        <v>8.0167500527458579E-2</v>
      </c>
      <c r="F292" s="187">
        <f t="shared" ca="1" si="70"/>
        <v>-306500.15752637538</v>
      </c>
      <c r="G292" s="194">
        <f ca="1">INDEX(OFFSET('Actual NPC (Total System)'!E$1,MATCH("NET SYSTEM LOAD",'Actual NPC (Total System)'!$A:$A,0),0,1000,1),MATCH($C292,OFFSET('Actual NPC (Total System)'!$C$1,MATCH("NET SYSTEM LOAD",'Actual NPC (Total System)'!$A:$A,0),0,1000,1),0),1)*$E292</f>
        <v>2873.1630683475742</v>
      </c>
      <c r="H292" s="194">
        <f ca="1">INDEX(OFFSET('Actual NPC (Total System)'!F$1,MATCH("NET SYSTEM LOAD",'Actual NPC (Total System)'!$A:$A,0),0,1000,1),MATCH($C292,OFFSET('Actual NPC (Total System)'!$C$1,MATCH("NET SYSTEM LOAD",'Actual NPC (Total System)'!$A:$A,0),0,1000,1),0),1)*$E292</f>
        <v>-914.63194880525009</v>
      </c>
      <c r="I292" s="194">
        <f ca="1">INDEX(OFFSET('Actual NPC (Total System)'!G$1,MATCH("NET SYSTEM LOAD",'Actual NPC (Total System)'!$A:$A,0),0,1000,1),MATCH($C292,OFFSET('Actual NPC (Total System)'!$C$1,MATCH("NET SYSTEM LOAD",'Actual NPC (Total System)'!$A:$A,0),0,1000,1),0),1)*$E292</f>
        <v>-1867.902762289785</v>
      </c>
      <c r="J292" s="194">
        <f ca="1">INDEX(OFFSET('Actual NPC (Total System)'!H$1,MATCH("NET SYSTEM LOAD",'Actual NPC (Total System)'!$A:$A,0),0,1000,1),MATCH($C292,OFFSET('Actual NPC (Total System)'!$C$1,MATCH("NET SYSTEM LOAD",'Actual NPC (Total System)'!$A:$A,0),0,1000,1),0),1)*$E292</f>
        <v>-7171.6154437603291</v>
      </c>
      <c r="K292" s="194">
        <f ca="1">INDEX(OFFSET('Actual NPC (Total System)'!I$1,MATCH("NET SYSTEM LOAD",'Actual NPC (Total System)'!$A:$A,0),0,1000,1),MATCH($C292,OFFSET('Actual NPC (Total System)'!$C$1,MATCH("NET SYSTEM LOAD",'Actual NPC (Total System)'!$A:$A,0),0,1000,1),0),1)*$E292</f>
        <v>-15470.819891617084</v>
      </c>
      <c r="L292" s="194">
        <f ca="1">INDEX(OFFSET('Actual NPC (Total System)'!J$1,MATCH("NET SYSTEM LOAD",'Actual NPC (Total System)'!$A:$A,0),0,1000,1),MATCH($C292,OFFSET('Actual NPC (Total System)'!$C$1,MATCH("NET SYSTEM LOAD",'Actual NPC (Total System)'!$A:$A,0),0,1000,1),0),1)*$E292</f>
        <v>-23285.410743246593</v>
      </c>
      <c r="M292" s="194">
        <f ca="1">INDEX(OFFSET('Actual NPC (Total System)'!K$1,MATCH("NET SYSTEM LOAD",'Actual NPC (Total System)'!$A:$A,0),0,1000,1),MATCH($C292,OFFSET('Actual NPC (Total System)'!$C$1,MATCH("NET SYSTEM LOAD",'Actual NPC (Total System)'!$A:$A,0),0,1000,1),0),1)*$E292</f>
        <v>-38607.470685178698</v>
      </c>
      <c r="N292" s="194">
        <f ca="1">INDEX(OFFSET('Actual NPC (Total System)'!L$1,MATCH("NET SYSTEM LOAD",'Actual NPC (Total System)'!$A:$A,0),0,1000,1),MATCH($C292,OFFSET('Actual NPC (Total System)'!$C$1,MATCH("NET SYSTEM LOAD",'Actual NPC (Total System)'!$A:$A,0),0,1000,1),0),1)*$E292</f>
        <v>-47325.570445334037</v>
      </c>
      <c r="O292" s="194">
        <f ca="1">INDEX(OFFSET('Actual NPC (Total System)'!M$1,MATCH("NET SYSTEM LOAD",'Actual NPC (Total System)'!$A:$A,0),0,1000,1),MATCH($C292,OFFSET('Actual NPC (Total System)'!$C$1,MATCH("NET SYSTEM LOAD",'Actual NPC (Total System)'!$A:$A,0),0,1000,1),0),1)*$E292</f>
        <v>-40998.082786920095</v>
      </c>
      <c r="P292" s="194">
        <f ca="1">INDEX(OFFSET('Actual NPC (Total System)'!N$1,MATCH("NET SYSTEM LOAD",'Actual NPC (Total System)'!$A:$A,0),0,1000,1),MATCH($C292,OFFSET('Actual NPC (Total System)'!$C$1,MATCH("NET SYSTEM LOAD",'Actual NPC (Total System)'!$A:$A,0),0,1000,1),0),1)*$E292</f>
        <v>-36942.711180074206</v>
      </c>
      <c r="Q292" s="194">
        <f ca="1">INDEX(OFFSET('Actual NPC (Total System)'!O$1,MATCH("NET SYSTEM LOAD",'Actual NPC (Total System)'!$A:$A,0),0,1000,1),MATCH($C292,OFFSET('Actual NPC (Total System)'!$C$1,MATCH("NET SYSTEM LOAD",'Actual NPC (Total System)'!$A:$A,0),0,1000,1),0),1)*$E292</f>
        <v>-41416.775462499871</v>
      </c>
      <c r="R292" s="194">
        <f ca="1">INDEX(OFFSET('Actual NPC (Total System)'!P$1,MATCH("NET SYSTEM LOAD",'Actual NPC (Total System)'!$A:$A,0),0,1000,1),MATCH($C292,OFFSET('Actual NPC (Total System)'!$C$1,MATCH("NET SYSTEM LOAD",'Actual NPC (Total System)'!$A:$A,0),0,1000,1),0),1)*$E292</f>
        <v>-55372.329244996996</v>
      </c>
      <c r="S292" s="59"/>
    </row>
    <row r="293" spans="1:19" ht="12.75">
      <c r="A293" s="15"/>
      <c r="B293" s="15"/>
      <c r="C293" s="124" t="s">
        <v>122</v>
      </c>
      <c r="D293" s="327" t="s">
        <v>204</v>
      </c>
      <c r="E293" s="326">
        <f>VLOOKUP(D293,'Actual Factors'!$A$4:$B$9,2,FALSE)</f>
        <v>8.0167500527458579E-2</v>
      </c>
      <c r="F293" s="187">
        <f t="shared" ca="1" si="70"/>
        <v>41840.390739062983</v>
      </c>
      <c r="G293" s="194">
        <f ca="1">INDEX(OFFSET('Actual NPC (Total System)'!E$1,MATCH("NET SYSTEM LOAD",'Actual NPC (Total System)'!$A:$A,0),0,1000,1),MATCH($C293,OFFSET('Actual NPC (Total System)'!$C$1,MATCH("NET SYSTEM LOAD",'Actual NPC (Total System)'!$A:$A,0),0,1000,1),0),1)*$E293</f>
        <v>3479.3918999761704</v>
      </c>
      <c r="H293" s="194">
        <f ca="1">INDEX(OFFSET('Actual NPC (Total System)'!F$1,MATCH("NET SYSTEM LOAD",'Actual NPC (Total System)'!$A:$A,0),0,1000,1),MATCH($C293,OFFSET('Actual NPC (Total System)'!$C$1,MATCH("NET SYSTEM LOAD",'Actual NPC (Total System)'!$A:$A,0),0,1000,1),0),1)*$E293</f>
        <v>1631.1171246958861</v>
      </c>
      <c r="I293" s="194">
        <f ca="1">INDEX(OFFSET('Actual NPC (Total System)'!G$1,MATCH("NET SYSTEM LOAD",'Actual NPC (Total System)'!$A:$A,0),0,1000,1),MATCH($C293,OFFSET('Actual NPC (Total System)'!$C$1,MATCH("NET SYSTEM LOAD",'Actual NPC (Total System)'!$A:$A,0),0,1000,1),0),1)*$E293</f>
        <v>1199.8511912617419</v>
      </c>
      <c r="J293" s="194">
        <f ca="1">INDEX(OFFSET('Actual NPC (Total System)'!H$1,MATCH("NET SYSTEM LOAD",'Actual NPC (Total System)'!$A:$A,0),0,1000,1),MATCH($C293,OFFSET('Actual NPC (Total System)'!$C$1,MATCH("NET SYSTEM LOAD",'Actual NPC (Total System)'!$A:$A,0),0,1000,1),0),1)*$E293</f>
        <v>3778.6888907502021</v>
      </c>
      <c r="K293" s="194">
        <f ca="1">INDEX(OFFSET('Actual NPC (Total System)'!I$1,MATCH("NET SYSTEM LOAD",'Actual NPC (Total System)'!$A:$A,0),0,1000,1),MATCH($C293,OFFSET('Actual NPC (Total System)'!$C$1,MATCH("NET SYSTEM LOAD",'Actual NPC (Total System)'!$A:$A,0),0,1000,1),0),1)*$E293</f>
        <v>3501.3440787740105</v>
      </c>
      <c r="L293" s="194">
        <f ca="1">INDEX(OFFSET('Actual NPC (Total System)'!J$1,MATCH("NET SYSTEM LOAD",'Actual NPC (Total System)'!$A:$A,0),0,1000,1),MATCH($C293,OFFSET('Actual NPC (Total System)'!$C$1,MATCH("NET SYSTEM LOAD",'Actual NPC (Total System)'!$A:$A,0),0,1000,1),0),1)*$E293</f>
        <v>1936.8800314242142</v>
      </c>
      <c r="M293" s="194">
        <f ca="1">INDEX(OFFSET('Actual NPC (Total System)'!K$1,MATCH("NET SYSTEM LOAD",'Actual NPC (Total System)'!$A:$A,0),0,1000,1),MATCH($C293,OFFSET('Actual NPC (Total System)'!$C$1,MATCH("NET SYSTEM LOAD",'Actual NPC (Total System)'!$A:$A,0),0,1000,1),0),1)*$E293</f>
        <v>4473.3216387603397</v>
      </c>
      <c r="N293" s="194">
        <f ca="1">INDEX(OFFSET('Actual NPC (Total System)'!L$1,MATCH("NET SYSTEM LOAD",'Actual NPC (Total System)'!$A:$A,0),0,1000,1),MATCH($C293,OFFSET('Actual NPC (Total System)'!$C$1,MATCH("NET SYSTEM LOAD",'Actual NPC (Total System)'!$A:$A,0),0,1000,1),0),1)*$E293</f>
        <v>3567.7107733706266</v>
      </c>
      <c r="O293" s="194">
        <f ca="1">INDEX(OFFSET('Actual NPC (Total System)'!M$1,MATCH("NET SYSTEM LOAD",'Actual NPC (Total System)'!$A:$A,0),0,1000,1),MATCH($C293,OFFSET('Actual NPC (Total System)'!$C$1,MATCH("NET SYSTEM LOAD",'Actual NPC (Total System)'!$A:$A,0),0,1000,1),0),1)*$E293</f>
        <v>4949.5773573766792</v>
      </c>
      <c r="P293" s="194">
        <f ca="1">INDEX(OFFSET('Actual NPC (Total System)'!N$1,MATCH("NET SYSTEM LOAD",'Actual NPC (Total System)'!$A:$A,0),0,1000,1),MATCH($C293,OFFSET('Actual NPC (Total System)'!$C$1,MATCH("NET SYSTEM LOAD",'Actual NPC (Total System)'!$A:$A,0),0,1000,1),0),1)*$E293</f>
        <v>4239.3336027571177</v>
      </c>
      <c r="Q293" s="194">
        <f ca="1">INDEX(OFFSET('Actual NPC (Total System)'!O$1,MATCH("NET SYSTEM LOAD",'Actual NPC (Total System)'!$A:$A,0),0,1000,1),MATCH($C293,OFFSET('Actual NPC (Total System)'!$C$1,MATCH("NET SYSTEM LOAD",'Actual NPC (Total System)'!$A:$A,0),0,1000,1),0),1)*$E293</f>
        <v>6113.0085257538703</v>
      </c>
      <c r="R293" s="194">
        <f ca="1">INDEX(OFFSET('Actual NPC (Total System)'!P$1,MATCH("NET SYSTEM LOAD",'Actual NPC (Total System)'!$A:$A,0),0,1000,1),MATCH($C293,OFFSET('Actual NPC (Total System)'!$C$1,MATCH("NET SYSTEM LOAD",'Actual NPC (Total System)'!$A:$A,0),0,1000,1),0),1)*$E293</f>
        <v>2970.1656241621345</v>
      </c>
      <c r="S293" s="59"/>
    </row>
    <row r="294" spans="1:19" ht="12.75">
      <c r="A294" s="156"/>
      <c r="B294" s="156"/>
      <c r="C294" s="175"/>
      <c r="D294" s="236"/>
      <c r="E294" s="47"/>
      <c r="F294" s="215"/>
      <c r="G294" s="215"/>
      <c r="H294" s="215"/>
      <c r="I294" s="215"/>
      <c r="J294" s="215"/>
      <c r="K294" s="215"/>
      <c r="L294" s="215"/>
      <c r="M294" s="215"/>
      <c r="N294" s="215"/>
      <c r="O294" s="215"/>
      <c r="P294" s="215"/>
      <c r="Q294" s="215"/>
      <c r="R294" s="215"/>
      <c r="S294" s="59"/>
    </row>
    <row r="295" spans="1:19" ht="12.75">
      <c r="A295" s="15"/>
      <c r="B295" s="127" t="s">
        <v>35</v>
      </c>
      <c r="C295" s="251"/>
      <c r="D295" s="236"/>
      <c r="E295" s="47"/>
      <c r="F295" s="187">
        <f ca="1">SUM(G295:R295)</f>
        <v>89053.615676751157</v>
      </c>
      <c r="G295" s="187">
        <f t="shared" ref="G295:R295" ca="1" si="71">SUM(G291:G293)</f>
        <v>19732.875249874283</v>
      </c>
      <c r="H295" s="187">
        <f t="shared" ca="1" si="71"/>
        <v>16798.836777351578</v>
      </c>
      <c r="I295" s="187">
        <f t="shared" ca="1" si="71"/>
        <v>7217.2784032839008</v>
      </c>
      <c r="J295" s="187">
        <f t="shared" ca="1" si="71"/>
        <v>7687.6367598968736</v>
      </c>
      <c r="K295" s="187">
        <f t="shared" ca="1" si="71"/>
        <v>3207.9181357971952</v>
      </c>
      <c r="L295" s="187">
        <f t="shared" ca="1" si="71"/>
        <v>37408.243977408551</v>
      </c>
      <c r="M295" s="187">
        <f t="shared" ca="1" si="71"/>
        <v>51952.980804392428</v>
      </c>
      <c r="N295" s="187">
        <f t="shared" ca="1" si="71"/>
        <v>-5276.6967039005922</v>
      </c>
      <c r="O295" s="187">
        <f t="shared" ca="1" si="71"/>
        <v>-3404.2332068144669</v>
      </c>
      <c r="P295" s="187">
        <f t="shared" ca="1" si="71"/>
        <v>-2927.7220721151307</v>
      </c>
      <c r="Q295" s="187">
        <f t="shared" ca="1" si="71"/>
        <v>-17338.287651780101</v>
      </c>
      <c r="R295" s="187">
        <f t="shared" ca="1" si="71"/>
        <v>-26005.21479664334</v>
      </c>
      <c r="S295" s="59"/>
    </row>
    <row r="296" spans="1:19" ht="12.75">
      <c r="A296" s="156"/>
      <c r="B296" s="163"/>
      <c r="C296" s="251"/>
      <c r="D296" s="236"/>
      <c r="E296" s="47"/>
      <c r="F296" s="187"/>
      <c r="G296" s="187"/>
      <c r="H296" s="187"/>
      <c r="I296" s="187"/>
      <c r="J296" s="187"/>
      <c r="K296" s="187"/>
      <c r="L296" s="187"/>
      <c r="M296" s="187"/>
      <c r="N296" s="187"/>
      <c r="O296" s="187"/>
      <c r="P296" s="187"/>
      <c r="Q296" s="187"/>
      <c r="R296" s="187"/>
      <c r="S296" s="59"/>
    </row>
    <row r="297" spans="1:19" ht="12.75">
      <c r="A297" s="156"/>
      <c r="B297" s="332"/>
      <c r="C297" s="332" t="s">
        <v>36</v>
      </c>
      <c r="D297" s="327" t="s">
        <v>204</v>
      </c>
      <c r="E297" s="326">
        <f>VLOOKUP(D297,'Actual Factors'!$A$4:$B$9,2,FALSE)</f>
        <v>8.0167500527458579E-2</v>
      </c>
      <c r="F297" s="187">
        <f ca="1">SUM(G297:R297)</f>
        <v>113.45904778104349</v>
      </c>
      <c r="G297" s="194">
        <f ca="1">INDEX(OFFSET('Actual NPC (Total System)'!E$1,MATCH("NET SYSTEM LOAD",'Actual NPC (Total System)'!$A:$A,0),0,1000,1),MATCH($C297,OFFSET('Actual NPC (Total System)'!$C$1,MATCH("NET SYSTEM LOAD",'Actual NPC (Total System)'!$A:$A,0),0,1000,1),0),1)*$E297</f>
        <v>-377.79944734061382</v>
      </c>
      <c r="H297" s="194">
        <f ca="1">INDEX(OFFSET('Actual NPC (Total System)'!F$1,MATCH("NET SYSTEM LOAD",'Actual NPC (Total System)'!$A:$A,0),0,1000,1),MATCH($C297,OFFSET('Actual NPC (Total System)'!$C$1,MATCH("NET SYSTEM LOAD",'Actual NPC (Total System)'!$A:$A,0),0,1000,1),0),1)*$E297</f>
        <v>-61.809383409129907</v>
      </c>
      <c r="I297" s="194">
        <f ca="1">INDEX(OFFSET('Actual NPC (Total System)'!G$1,MATCH("NET SYSTEM LOAD",'Actual NPC (Total System)'!$A:$A,0),0,1000,1),MATCH($C297,OFFSET('Actual NPC (Total System)'!$C$1,MATCH("NET SYSTEM LOAD",'Actual NPC (Total System)'!$A:$A,0),0,1000,1),0),1)*$E297</f>
        <v>-50.255883735694788</v>
      </c>
      <c r="J297" s="194">
        <f ca="1">INDEX(OFFSET('Actual NPC (Total System)'!H$1,MATCH("NET SYSTEM LOAD",'Actual NPC (Total System)'!$A:$A,0),0,1000,1),MATCH($C297,OFFSET('Actual NPC (Total System)'!$C$1,MATCH("NET SYSTEM LOAD",'Actual NPC (Total System)'!$A:$A,0),0,1000,1),0),1)*$E297</f>
        <v>112.30320428638967</v>
      </c>
      <c r="K297" s="194">
        <f ca="1">INDEX(OFFSET('Actual NPC (Total System)'!I$1,MATCH("NET SYSTEM LOAD",'Actual NPC (Total System)'!$A:$A,0),0,1000,1),MATCH($C297,OFFSET('Actual NPC (Total System)'!$C$1,MATCH("NET SYSTEM LOAD",'Actual NPC (Total System)'!$A:$A,0),0,1000,1),0),1)*$E297</f>
        <v>-122.28662346208324</v>
      </c>
      <c r="L297" s="194">
        <f ca="1">INDEX(OFFSET('Actual NPC (Total System)'!J$1,MATCH("NET SYSTEM LOAD",'Actual NPC (Total System)'!$A:$A,0),0,1000,1),MATCH($C297,OFFSET('Actual NPC (Total System)'!$C$1,MATCH("NET SYSTEM LOAD",'Actual NPC (Total System)'!$A:$A,0),0,1000,1),0),1)*$E297</f>
        <v>260.77718313583119</v>
      </c>
      <c r="M297" s="194">
        <f ca="1">INDEX(OFFSET('Actual NPC (Total System)'!K$1,MATCH("NET SYSTEM LOAD",'Actual NPC (Total System)'!$A:$A,0),0,1000,1),MATCH($C297,OFFSET('Actual NPC (Total System)'!$C$1,MATCH("NET SYSTEM LOAD",'Actual NPC (Total System)'!$A:$A,0),0,1000,1),0),1)*$E297</f>
        <v>109.36298103691689</v>
      </c>
      <c r="N297" s="194">
        <f ca="1">INDEX(OFFSET('Actual NPC (Total System)'!L$1,MATCH("NET SYSTEM LOAD",'Actual NPC (Total System)'!$A:$A,0),0,1000,1),MATCH($C297,OFFSET('Actual NPC (Total System)'!$C$1,MATCH("NET SYSTEM LOAD",'Actual NPC (Total System)'!$A:$A,0),0,1000,1),0),1)*$E297</f>
        <v>226.88973932284119</v>
      </c>
      <c r="O297" s="194">
        <f ca="1">INDEX(OFFSET('Actual NPC (Total System)'!M$1,MATCH("NET SYSTEM LOAD",'Actual NPC (Total System)'!$A:$A,0),0,1000,1),MATCH($C297,OFFSET('Actual NPC (Total System)'!$C$1,MATCH("NET SYSTEM LOAD",'Actual NPC (Total System)'!$A:$A,0),0,1000,1),0),1)*$E297</f>
        <v>160.1624690657919</v>
      </c>
      <c r="P297" s="194">
        <f ca="1">INDEX(OFFSET('Actual NPC (Total System)'!N$1,MATCH("NET SYSTEM LOAD",'Actual NPC (Total System)'!$A:$A,0),0,1000,1),MATCH($C297,OFFSET('Actual NPC (Total System)'!$C$1,MATCH("NET SYSTEM LOAD",'Actual NPC (Total System)'!$A:$A,0),0,1000,1),0),1)*$E297</f>
        <v>-161.09514929498354</v>
      </c>
      <c r="Q297" s="194">
        <f ca="1">INDEX(OFFSET('Actual NPC (Total System)'!O$1,MATCH("NET SYSTEM LOAD",'Actual NPC (Total System)'!$A:$A,0),0,1000,1),MATCH($C297,OFFSET('Actual NPC (Total System)'!$C$1,MATCH("NET SYSTEM LOAD",'Actual NPC (Total System)'!$A:$A,0),0,1000,1),0),1)*$E297</f>
        <v>1.9083071825139255</v>
      </c>
      <c r="R297" s="194">
        <f ca="1">INDEX(OFFSET('Actual NPC (Total System)'!P$1,MATCH("NET SYSTEM LOAD",'Actual NPC (Total System)'!$A:$A,0),0,1000,1),MATCH($C297,OFFSET('Actual NPC (Total System)'!$C$1,MATCH("NET SYSTEM LOAD",'Actual NPC (Total System)'!$A:$A,0),0,1000,1),0),1)*$E297</f>
        <v>15.301650993263976</v>
      </c>
      <c r="S297" s="59"/>
    </row>
    <row r="298" spans="1:19" ht="12.75">
      <c r="A298" s="156"/>
      <c r="B298" s="163"/>
      <c r="C298" s="167"/>
      <c r="D298" s="236"/>
      <c r="E298" s="47"/>
      <c r="F298" s="215" t="s">
        <v>88</v>
      </c>
      <c r="G298" s="215" t="s">
        <v>88</v>
      </c>
      <c r="H298" s="215" t="s">
        <v>88</v>
      </c>
      <c r="I298" s="215" t="s">
        <v>88</v>
      </c>
      <c r="J298" s="215" t="s">
        <v>88</v>
      </c>
      <c r="K298" s="215" t="s">
        <v>88</v>
      </c>
      <c r="L298" s="215" t="s">
        <v>88</v>
      </c>
      <c r="M298" s="215" t="s">
        <v>88</v>
      </c>
      <c r="N298" s="215" t="s">
        <v>88</v>
      </c>
      <c r="O298" s="215" t="s">
        <v>88</v>
      </c>
      <c r="P298" s="215" t="s">
        <v>88</v>
      </c>
      <c r="Q298" s="215" t="s">
        <v>88</v>
      </c>
      <c r="R298" s="215" t="s">
        <v>88</v>
      </c>
      <c r="S298" s="59"/>
    </row>
    <row r="299" spans="1:19" ht="12.75">
      <c r="A299" s="142" t="s">
        <v>37</v>
      </c>
      <c r="B299" s="139"/>
      <c r="C299" s="138"/>
      <c r="D299" s="236"/>
      <c r="E299" s="47"/>
      <c r="F299" s="192">
        <f ca="1">SUM(G299:R299)</f>
        <v>381950.36641659518</v>
      </c>
      <c r="G299" s="192">
        <f ca="1">SUM(G295,G288,G280,G297)</f>
        <v>42875.340923896641</v>
      </c>
      <c r="H299" s="192">
        <f t="shared" ref="H299:R299" ca="1" si="72">SUM(H295,H288,H280,H297)</f>
        <v>39242.719124779484</v>
      </c>
      <c r="I299" s="192">
        <f t="shared" ca="1" si="72"/>
        <v>29621.927244814819</v>
      </c>
      <c r="J299" s="192">
        <f t="shared" ca="1" si="72"/>
        <v>32828.433897451789</v>
      </c>
      <c r="K299" s="192">
        <f t="shared" ca="1" si="72"/>
        <v>30521.936039580753</v>
      </c>
      <c r="L299" s="192">
        <f t="shared" ca="1" si="72"/>
        <v>62457.652296664462</v>
      </c>
      <c r="M299" s="192">
        <f t="shared" ca="1" si="72"/>
        <v>74362.070419488431</v>
      </c>
      <c r="N299" s="192">
        <f t="shared" ca="1" si="72"/>
        <v>18586.096717294298</v>
      </c>
      <c r="O299" s="192">
        <f t="shared" ca="1" si="72"/>
        <v>17446.022921799638</v>
      </c>
      <c r="P299" s="192">
        <f t="shared" ca="1" si="72"/>
        <v>19408.509127744201</v>
      </c>
      <c r="Q299" s="192">
        <f t="shared" ca="1" si="72"/>
        <v>10042.761114543917</v>
      </c>
      <c r="R299" s="192">
        <f t="shared" ca="1" si="72"/>
        <v>4556.8965885367288</v>
      </c>
      <c r="S299" s="59"/>
    </row>
    <row r="300" spans="1:19" ht="12.75">
      <c r="A300" s="137"/>
      <c r="B300" s="139"/>
      <c r="C300" s="138"/>
      <c r="D300" s="236"/>
      <c r="E300" s="47"/>
      <c r="F300" s="187"/>
      <c r="G300" s="187"/>
      <c r="H300" s="187"/>
      <c r="I300" s="187"/>
      <c r="J300" s="187"/>
      <c r="K300" s="187"/>
      <c r="L300" s="187"/>
      <c r="M300" s="187"/>
      <c r="N300" s="187"/>
      <c r="O300" s="187"/>
      <c r="P300" s="187"/>
      <c r="Q300" s="187"/>
      <c r="R300" s="187"/>
      <c r="S300" s="59"/>
    </row>
    <row r="301" spans="1:19" ht="12.75">
      <c r="A301" s="86" t="s">
        <v>147</v>
      </c>
      <c r="B301" s="125"/>
      <c r="C301" s="128"/>
      <c r="D301" s="236"/>
      <c r="E301" s="47"/>
      <c r="F301" s="187"/>
      <c r="G301" s="187"/>
      <c r="H301" s="187"/>
      <c r="I301" s="187"/>
      <c r="J301" s="187"/>
      <c r="K301" s="187"/>
      <c r="L301" s="187"/>
      <c r="M301" s="187"/>
      <c r="N301" s="187"/>
      <c r="O301" s="187"/>
      <c r="P301" s="187"/>
      <c r="Q301" s="187"/>
      <c r="R301" s="187"/>
      <c r="S301" s="59"/>
    </row>
    <row r="302" spans="1:19" ht="12.75">
      <c r="A302" s="15"/>
      <c r="C302" s="128" t="s">
        <v>42</v>
      </c>
      <c r="D302" s="327" t="s">
        <v>178</v>
      </c>
      <c r="E302" s="326">
        <f>VLOOKUP(D302,'Actual Factors'!$A$4:$B$9,2,FALSE)</f>
        <v>0</v>
      </c>
      <c r="F302" s="187">
        <f t="shared" ref="F302:F311" ca="1" si="73">SUM(G302:R302)</f>
        <v>0</v>
      </c>
      <c r="G302" s="194">
        <f ca="1">INDEX(OFFSET('Actual NPC (Total System)'!E$1,MATCH("NET SYSTEM LOAD",'Actual NPC (Total System)'!$A:$A,0),0,1000,1),MATCH($C302,OFFSET('Actual NPC (Total System)'!$C$1,MATCH("NET SYSTEM LOAD",'Actual NPC (Total System)'!$A:$A,0),0,1000,1),0),1)*$E302</f>
        <v>0</v>
      </c>
      <c r="H302" s="194">
        <f ca="1">INDEX(OFFSET('Actual NPC (Total System)'!F$1,MATCH("NET SYSTEM LOAD",'Actual NPC (Total System)'!$A:$A,0),0,1000,1),MATCH($C302,OFFSET('Actual NPC (Total System)'!$C$1,MATCH("NET SYSTEM LOAD",'Actual NPC (Total System)'!$A:$A,0),0,1000,1),0),1)*$E302</f>
        <v>0</v>
      </c>
      <c r="I302" s="194">
        <f ca="1">INDEX(OFFSET('Actual NPC (Total System)'!G$1,MATCH("NET SYSTEM LOAD",'Actual NPC (Total System)'!$A:$A,0),0,1000,1),MATCH($C302,OFFSET('Actual NPC (Total System)'!$C$1,MATCH("NET SYSTEM LOAD",'Actual NPC (Total System)'!$A:$A,0),0,1000,1),0),1)*$E302</f>
        <v>0</v>
      </c>
      <c r="J302" s="194">
        <f ca="1">INDEX(OFFSET('Actual NPC (Total System)'!H$1,MATCH("NET SYSTEM LOAD",'Actual NPC (Total System)'!$A:$A,0),0,1000,1),MATCH($C302,OFFSET('Actual NPC (Total System)'!$C$1,MATCH("NET SYSTEM LOAD",'Actual NPC (Total System)'!$A:$A,0),0,1000,1),0),1)*$E302</f>
        <v>0</v>
      </c>
      <c r="K302" s="194">
        <f ca="1">INDEX(OFFSET('Actual NPC (Total System)'!I$1,MATCH("NET SYSTEM LOAD",'Actual NPC (Total System)'!$A:$A,0),0,1000,1),MATCH($C302,OFFSET('Actual NPC (Total System)'!$C$1,MATCH("NET SYSTEM LOAD",'Actual NPC (Total System)'!$A:$A,0),0,1000,1),0),1)*$E302</f>
        <v>0</v>
      </c>
      <c r="L302" s="194">
        <f ca="1">INDEX(OFFSET('Actual NPC (Total System)'!J$1,MATCH("NET SYSTEM LOAD",'Actual NPC (Total System)'!$A:$A,0),0,1000,1),MATCH($C302,OFFSET('Actual NPC (Total System)'!$C$1,MATCH("NET SYSTEM LOAD",'Actual NPC (Total System)'!$A:$A,0),0,1000,1),0),1)*$E302</f>
        <v>0</v>
      </c>
      <c r="M302" s="194">
        <f ca="1">INDEX(OFFSET('Actual NPC (Total System)'!K$1,MATCH("NET SYSTEM LOAD",'Actual NPC (Total System)'!$A:$A,0),0,1000,1),MATCH($C302,OFFSET('Actual NPC (Total System)'!$C$1,MATCH("NET SYSTEM LOAD",'Actual NPC (Total System)'!$A:$A,0),0,1000,1),0),1)*$E302</f>
        <v>0</v>
      </c>
      <c r="N302" s="194">
        <f ca="1">INDEX(OFFSET('Actual NPC (Total System)'!L$1,MATCH("NET SYSTEM LOAD",'Actual NPC (Total System)'!$A:$A,0),0,1000,1),MATCH($C302,OFFSET('Actual NPC (Total System)'!$C$1,MATCH("NET SYSTEM LOAD",'Actual NPC (Total System)'!$A:$A,0),0,1000,1),0),1)*$E302</f>
        <v>0</v>
      </c>
      <c r="O302" s="194">
        <f ca="1">INDEX(OFFSET('Actual NPC (Total System)'!M$1,MATCH("NET SYSTEM LOAD",'Actual NPC (Total System)'!$A:$A,0),0,1000,1),MATCH($C302,OFFSET('Actual NPC (Total System)'!$C$1,MATCH("NET SYSTEM LOAD",'Actual NPC (Total System)'!$A:$A,0),0,1000,1),0),1)*$E302</f>
        <v>0</v>
      </c>
      <c r="P302" s="194">
        <f ca="1">INDEX(OFFSET('Actual NPC (Total System)'!N$1,MATCH("NET SYSTEM LOAD",'Actual NPC (Total System)'!$A:$A,0),0,1000,1),MATCH($C302,OFFSET('Actual NPC (Total System)'!$C$1,MATCH("NET SYSTEM LOAD",'Actual NPC (Total System)'!$A:$A,0),0,1000,1),0),1)*$E302</f>
        <v>0</v>
      </c>
      <c r="Q302" s="194">
        <f ca="1">INDEX(OFFSET('Actual NPC (Total System)'!O$1,MATCH("NET SYSTEM LOAD",'Actual NPC (Total System)'!$A:$A,0),0,1000,1),MATCH($C302,OFFSET('Actual NPC (Total System)'!$C$1,MATCH("NET SYSTEM LOAD",'Actual NPC (Total System)'!$A:$A,0),0,1000,1),0),1)*$E302</f>
        <v>0</v>
      </c>
      <c r="R302" s="194">
        <f ca="1">INDEX(OFFSET('Actual NPC (Total System)'!P$1,MATCH("NET SYSTEM LOAD",'Actual NPC (Total System)'!$A:$A,0),0,1000,1),MATCH($C302,OFFSET('Actual NPC (Total System)'!$C$1,MATCH("NET SYSTEM LOAD",'Actual NPC (Total System)'!$A:$A,0),0,1000,1),0),1)*$E302</f>
        <v>0</v>
      </c>
      <c r="S302" s="59"/>
    </row>
    <row r="303" spans="1:19" ht="12.75">
      <c r="A303" s="156"/>
      <c r="B303" s="156"/>
      <c r="C303" s="251" t="s">
        <v>43</v>
      </c>
      <c r="D303" s="236" t="s">
        <v>185</v>
      </c>
      <c r="E303" s="326">
        <f>VLOOKUP(D303,'Actual Factors'!$A$4:$B$9,2,FALSE)</f>
        <v>0.22619797939047559</v>
      </c>
      <c r="F303" s="187">
        <f t="shared" si="73"/>
        <v>111623.80109923336</v>
      </c>
      <c r="G303" s="194">
        <f>'Colstrip Unit #4'!C11*$E$303</f>
        <v>11952.63445447758</v>
      </c>
      <c r="H303" s="194">
        <f>'Colstrip Unit #4'!D11*$E$303</f>
        <v>7681.4727601941267</v>
      </c>
      <c r="I303" s="194">
        <f>'Colstrip Unit #4'!E11*$E$303</f>
        <v>11789.693818547788</v>
      </c>
      <c r="J303" s="194">
        <f>'Colstrip Unit #4'!F11*$E$303</f>
        <v>7186.0922991084417</v>
      </c>
      <c r="K303" s="194">
        <f>'Colstrip Unit #4'!G11*$E$303</f>
        <v>12129.640446834863</v>
      </c>
      <c r="L303" s="194">
        <f>'Colstrip Unit #4'!H11*$E$303</f>
        <v>11240.177660468577</v>
      </c>
      <c r="M303" s="194">
        <f>'Colstrip Unit #4'!I11*$E$303</f>
        <v>11333.100076834964</v>
      </c>
      <c r="N303" s="194">
        <f>'Colstrip Unit #4'!J11*$E$303</f>
        <v>6206.2241695976136</v>
      </c>
      <c r="O303" s="194">
        <f>'Colstrip Unit #4'!K11*$E$303</f>
        <v>10305.865730086363</v>
      </c>
      <c r="P303" s="194">
        <f>'Colstrip Unit #4'!L11*$E$303</f>
        <v>5109.4733276628931</v>
      </c>
      <c r="Q303" s="194">
        <f>'Colstrip Unit #4'!M11*$E$303</f>
        <v>7934.5067876295352</v>
      </c>
      <c r="R303" s="194">
        <f>'Colstrip Unit #4'!N11*$E$303</f>
        <v>8754.9195677906173</v>
      </c>
      <c r="S303" s="59"/>
    </row>
    <row r="304" spans="1:19" ht="12.75">
      <c r="A304" s="15"/>
      <c r="B304" s="15"/>
      <c r="C304" s="128" t="s">
        <v>44</v>
      </c>
      <c r="D304" s="327" t="s">
        <v>178</v>
      </c>
      <c r="E304" s="326">
        <f>VLOOKUP(D304,'Actual Factors'!$A$4:$B$9,2,FALSE)</f>
        <v>0</v>
      </c>
      <c r="F304" s="187">
        <f t="shared" ca="1" si="73"/>
        <v>0</v>
      </c>
      <c r="G304" s="194">
        <f ca="1">INDEX(OFFSET('Actual NPC (Total System)'!E$1,MATCH("NET SYSTEM LOAD",'Actual NPC (Total System)'!$A:$A,0),0,1000,1),MATCH($C304,OFFSET('Actual NPC (Total System)'!$C$1,MATCH("NET SYSTEM LOAD",'Actual NPC (Total System)'!$A:$A,0),0,1000,1),0),1)*$E304</f>
        <v>0</v>
      </c>
      <c r="H304" s="194">
        <f ca="1">INDEX(OFFSET('Actual NPC (Total System)'!F$1,MATCH("NET SYSTEM LOAD",'Actual NPC (Total System)'!$A:$A,0),0,1000,1),MATCH($C304,OFFSET('Actual NPC (Total System)'!$C$1,MATCH("NET SYSTEM LOAD",'Actual NPC (Total System)'!$A:$A,0),0,1000,1),0),1)*$E304</f>
        <v>0</v>
      </c>
      <c r="I304" s="194">
        <f ca="1">INDEX(OFFSET('Actual NPC (Total System)'!G$1,MATCH("NET SYSTEM LOAD",'Actual NPC (Total System)'!$A:$A,0),0,1000,1),MATCH($C304,OFFSET('Actual NPC (Total System)'!$C$1,MATCH("NET SYSTEM LOAD",'Actual NPC (Total System)'!$A:$A,0),0,1000,1),0),1)*$E304</f>
        <v>0</v>
      </c>
      <c r="J304" s="194">
        <f ca="1">INDEX(OFFSET('Actual NPC (Total System)'!H$1,MATCH("NET SYSTEM LOAD",'Actual NPC (Total System)'!$A:$A,0),0,1000,1),MATCH($C304,OFFSET('Actual NPC (Total System)'!$C$1,MATCH("NET SYSTEM LOAD",'Actual NPC (Total System)'!$A:$A,0),0,1000,1),0),1)*$E304</f>
        <v>0</v>
      </c>
      <c r="K304" s="194">
        <f ca="1">INDEX(OFFSET('Actual NPC (Total System)'!I$1,MATCH("NET SYSTEM LOAD",'Actual NPC (Total System)'!$A:$A,0),0,1000,1),MATCH($C304,OFFSET('Actual NPC (Total System)'!$C$1,MATCH("NET SYSTEM LOAD",'Actual NPC (Total System)'!$A:$A,0),0,1000,1),0),1)*$E304</f>
        <v>0</v>
      </c>
      <c r="L304" s="194">
        <f ca="1">INDEX(OFFSET('Actual NPC (Total System)'!J$1,MATCH("NET SYSTEM LOAD",'Actual NPC (Total System)'!$A:$A,0),0,1000,1),MATCH($C304,OFFSET('Actual NPC (Total System)'!$C$1,MATCH("NET SYSTEM LOAD",'Actual NPC (Total System)'!$A:$A,0),0,1000,1),0),1)*$E304</f>
        <v>0</v>
      </c>
      <c r="M304" s="194">
        <f ca="1">INDEX(OFFSET('Actual NPC (Total System)'!K$1,MATCH("NET SYSTEM LOAD",'Actual NPC (Total System)'!$A:$A,0),0,1000,1),MATCH($C304,OFFSET('Actual NPC (Total System)'!$C$1,MATCH("NET SYSTEM LOAD",'Actual NPC (Total System)'!$A:$A,0),0,1000,1),0),1)*$E304</f>
        <v>0</v>
      </c>
      <c r="N304" s="194">
        <f ca="1">INDEX(OFFSET('Actual NPC (Total System)'!L$1,MATCH("NET SYSTEM LOAD",'Actual NPC (Total System)'!$A:$A,0),0,1000,1),MATCH($C304,OFFSET('Actual NPC (Total System)'!$C$1,MATCH("NET SYSTEM LOAD",'Actual NPC (Total System)'!$A:$A,0),0,1000,1),0),1)*$E304</f>
        <v>0</v>
      </c>
      <c r="O304" s="194">
        <f ca="1">INDEX(OFFSET('Actual NPC (Total System)'!M$1,MATCH("NET SYSTEM LOAD",'Actual NPC (Total System)'!$A:$A,0),0,1000,1),MATCH($C304,OFFSET('Actual NPC (Total System)'!$C$1,MATCH("NET SYSTEM LOAD",'Actual NPC (Total System)'!$A:$A,0),0,1000,1),0),1)*$E304</f>
        <v>0</v>
      </c>
      <c r="P304" s="194">
        <f ca="1">INDEX(OFFSET('Actual NPC (Total System)'!N$1,MATCH("NET SYSTEM LOAD",'Actual NPC (Total System)'!$A:$A,0),0,1000,1),MATCH($C304,OFFSET('Actual NPC (Total System)'!$C$1,MATCH("NET SYSTEM LOAD",'Actual NPC (Total System)'!$A:$A,0),0,1000,1),0),1)*$E304</f>
        <v>0</v>
      </c>
      <c r="Q304" s="194">
        <f ca="1">INDEX(OFFSET('Actual NPC (Total System)'!O$1,MATCH("NET SYSTEM LOAD",'Actual NPC (Total System)'!$A:$A,0),0,1000,1),MATCH($C304,OFFSET('Actual NPC (Total System)'!$C$1,MATCH("NET SYSTEM LOAD",'Actual NPC (Total System)'!$A:$A,0),0,1000,1),0),1)*$E304</f>
        <v>0</v>
      </c>
      <c r="R304" s="194">
        <f ca="1">INDEX(OFFSET('Actual NPC (Total System)'!P$1,MATCH("NET SYSTEM LOAD",'Actual NPC (Total System)'!$A:$A,0),0,1000,1),MATCH($C304,OFFSET('Actual NPC (Total System)'!$C$1,MATCH("NET SYSTEM LOAD",'Actual NPC (Total System)'!$A:$A,0),0,1000,1),0),1)*$E304</f>
        <v>0</v>
      </c>
      <c r="S304" s="59"/>
    </row>
    <row r="305" spans="1:19" ht="12.75">
      <c r="A305" s="15"/>
      <c r="B305" s="15"/>
      <c r="C305" s="128" t="s">
        <v>45</v>
      </c>
      <c r="D305" s="327" t="s">
        <v>178</v>
      </c>
      <c r="E305" s="326">
        <f>VLOOKUP(D305,'Actual Factors'!$A$4:$B$9,2,FALSE)</f>
        <v>0</v>
      </c>
      <c r="F305" s="187">
        <f t="shared" ca="1" si="73"/>
        <v>0</v>
      </c>
      <c r="G305" s="194">
        <f ca="1">INDEX(OFFSET('Actual NPC (Total System)'!E$1,MATCH("NET SYSTEM LOAD",'Actual NPC (Total System)'!$A:$A,0),0,1000,1),MATCH($C305,OFFSET('Actual NPC (Total System)'!$C$1,MATCH("NET SYSTEM LOAD",'Actual NPC (Total System)'!$A:$A,0),0,1000,1),0),1)*$E305</f>
        <v>0</v>
      </c>
      <c r="H305" s="194">
        <f ca="1">INDEX(OFFSET('Actual NPC (Total System)'!F$1,MATCH("NET SYSTEM LOAD",'Actual NPC (Total System)'!$A:$A,0),0,1000,1),MATCH($C305,OFFSET('Actual NPC (Total System)'!$C$1,MATCH("NET SYSTEM LOAD",'Actual NPC (Total System)'!$A:$A,0),0,1000,1),0),1)*$E305</f>
        <v>0</v>
      </c>
      <c r="I305" s="194">
        <f ca="1">INDEX(OFFSET('Actual NPC (Total System)'!G$1,MATCH("NET SYSTEM LOAD",'Actual NPC (Total System)'!$A:$A,0),0,1000,1),MATCH($C305,OFFSET('Actual NPC (Total System)'!$C$1,MATCH("NET SYSTEM LOAD",'Actual NPC (Total System)'!$A:$A,0),0,1000,1),0),1)*$E305</f>
        <v>0</v>
      </c>
      <c r="J305" s="194">
        <f ca="1">INDEX(OFFSET('Actual NPC (Total System)'!H$1,MATCH("NET SYSTEM LOAD",'Actual NPC (Total System)'!$A:$A,0),0,1000,1),MATCH($C305,OFFSET('Actual NPC (Total System)'!$C$1,MATCH("NET SYSTEM LOAD",'Actual NPC (Total System)'!$A:$A,0),0,1000,1),0),1)*$E305</f>
        <v>0</v>
      </c>
      <c r="K305" s="194">
        <f ca="1">INDEX(OFFSET('Actual NPC (Total System)'!I$1,MATCH("NET SYSTEM LOAD",'Actual NPC (Total System)'!$A:$A,0),0,1000,1),MATCH($C305,OFFSET('Actual NPC (Total System)'!$C$1,MATCH("NET SYSTEM LOAD",'Actual NPC (Total System)'!$A:$A,0),0,1000,1),0),1)*$E305</f>
        <v>0</v>
      </c>
      <c r="L305" s="194">
        <f ca="1">INDEX(OFFSET('Actual NPC (Total System)'!J$1,MATCH("NET SYSTEM LOAD",'Actual NPC (Total System)'!$A:$A,0),0,1000,1),MATCH($C305,OFFSET('Actual NPC (Total System)'!$C$1,MATCH("NET SYSTEM LOAD",'Actual NPC (Total System)'!$A:$A,0),0,1000,1),0),1)*$E305</f>
        <v>0</v>
      </c>
      <c r="M305" s="194">
        <f ca="1">INDEX(OFFSET('Actual NPC (Total System)'!K$1,MATCH("NET SYSTEM LOAD",'Actual NPC (Total System)'!$A:$A,0),0,1000,1),MATCH($C305,OFFSET('Actual NPC (Total System)'!$C$1,MATCH("NET SYSTEM LOAD",'Actual NPC (Total System)'!$A:$A,0),0,1000,1),0),1)*$E305</f>
        <v>0</v>
      </c>
      <c r="N305" s="194">
        <f ca="1">INDEX(OFFSET('Actual NPC (Total System)'!L$1,MATCH("NET SYSTEM LOAD",'Actual NPC (Total System)'!$A:$A,0),0,1000,1),MATCH($C305,OFFSET('Actual NPC (Total System)'!$C$1,MATCH("NET SYSTEM LOAD",'Actual NPC (Total System)'!$A:$A,0),0,1000,1),0),1)*$E305</f>
        <v>0</v>
      </c>
      <c r="O305" s="194">
        <f ca="1">INDEX(OFFSET('Actual NPC (Total System)'!M$1,MATCH("NET SYSTEM LOAD",'Actual NPC (Total System)'!$A:$A,0),0,1000,1),MATCH($C305,OFFSET('Actual NPC (Total System)'!$C$1,MATCH("NET SYSTEM LOAD",'Actual NPC (Total System)'!$A:$A,0),0,1000,1),0),1)*$E305</f>
        <v>0</v>
      </c>
      <c r="P305" s="194">
        <f ca="1">INDEX(OFFSET('Actual NPC (Total System)'!N$1,MATCH("NET SYSTEM LOAD",'Actual NPC (Total System)'!$A:$A,0),0,1000,1),MATCH($C305,OFFSET('Actual NPC (Total System)'!$C$1,MATCH("NET SYSTEM LOAD",'Actual NPC (Total System)'!$A:$A,0),0,1000,1),0),1)*$E305</f>
        <v>0</v>
      </c>
      <c r="Q305" s="194">
        <f ca="1">INDEX(OFFSET('Actual NPC (Total System)'!O$1,MATCH("NET SYSTEM LOAD",'Actual NPC (Total System)'!$A:$A,0),0,1000,1),MATCH($C305,OFFSET('Actual NPC (Total System)'!$C$1,MATCH("NET SYSTEM LOAD",'Actual NPC (Total System)'!$A:$A,0),0,1000,1),0),1)*$E305</f>
        <v>0</v>
      </c>
      <c r="R305" s="194">
        <f ca="1">INDEX(OFFSET('Actual NPC (Total System)'!P$1,MATCH("NET SYSTEM LOAD",'Actual NPC (Total System)'!$A:$A,0),0,1000,1),MATCH($C305,OFFSET('Actual NPC (Total System)'!$C$1,MATCH("NET SYSTEM LOAD",'Actual NPC (Total System)'!$A:$A,0),0,1000,1),0),1)*$E305</f>
        <v>0</v>
      </c>
      <c r="S305" s="59"/>
    </row>
    <row r="306" spans="1:19" ht="12.75">
      <c r="A306" s="15"/>
      <c r="B306" s="15"/>
      <c r="C306" s="128" t="s">
        <v>46</v>
      </c>
      <c r="D306" s="327" t="s">
        <v>178</v>
      </c>
      <c r="E306" s="326">
        <f>VLOOKUP(D306,'Actual Factors'!$A$4:$B$9,2,FALSE)</f>
        <v>0</v>
      </c>
      <c r="F306" s="187">
        <f t="shared" ca="1" si="73"/>
        <v>0</v>
      </c>
      <c r="G306" s="194">
        <f ca="1">INDEX(OFFSET('Actual NPC (Total System)'!E$1,MATCH("NET SYSTEM LOAD",'Actual NPC (Total System)'!$A:$A,0),0,1000,1),MATCH($C306,OFFSET('Actual NPC (Total System)'!$C$1,MATCH("NET SYSTEM LOAD",'Actual NPC (Total System)'!$A:$A,0),0,1000,1),0),1)*$E306</f>
        <v>0</v>
      </c>
      <c r="H306" s="194">
        <f ca="1">INDEX(OFFSET('Actual NPC (Total System)'!F$1,MATCH("NET SYSTEM LOAD",'Actual NPC (Total System)'!$A:$A,0),0,1000,1),MATCH($C306,OFFSET('Actual NPC (Total System)'!$C$1,MATCH("NET SYSTEM LOAD",'Actual NPC (Total System)'!$A:$A,0),0,1000,1),0),1)*$E306</f>
        <v>0</v>
      </c>
      <c r="I306" s="194">
        <f ca="1">INDEX(OFFSET('Actual NPC (Total System)'!G$1,MATCH("NET SYSTEM LOAD",'Actual NPC (Total System)'!$A:$A,0),0,1000,1),MATCH($C306,OFFSET('Actual NPC (Total System)'!$C$1,MATCH("NET SYSTEM LOAD",'Actual NPC (Total System)'!$A:$A,0),0,1000,1),0),1)*$E306</f>
        <v>0</v>
      </c>
      <c r="J306" s="194">
        <f ca="1">INDEX(OFFSET('Actual NPC (Total System)'!H$1,MATCH("NET SYSTEM LOAD",'Actual NPC (Total System)'!$A:$A,0),0,1000,1),MATCH($C306,OFFSET('Actual NPC (Total System)'!$C$1,MATCH("NET SYSTEM LOAD",'Actual NPC (Total System)'!$A:$A,0),0,1000,1),0),1)*$E306</f>
        <v>0</v>
      </c>
      <c r="K306" s="194">
        <f ca="1">INDEX(OFFSET('Actual NPC (Total System)'!I$1,MATCH("NET SYSTEM LOAD",'Actual NPC (Total System)'!$A:$A,0),0,1000,1),MATCH($C306,OFFSET('Actual NPC (Total System)'!$C$1,MATCH("NET SYSTEM LOAD",'Actual NPC (Total System)'!$A:$A,0),0,1000,1),0),1)*$E306</f>
        <v>0</v>
      </c>
      <c r="L306" s="194">
        <f ca="1">INDEX(OFFSET('Actual NPC (Total System)'!J$1,MATCH("NET SYSTEM LOAD",'Actual NPC (Total System)'!$A:$A,0),0,1000,1),MATCH($C306,OFFSET('Actual NPC (Total System)'!$C$1,MATCH("NET SYSTEM LOAD",'Actual NPC (Total System)'!$A:$A,0),0,1000,1),0),1)*$E306</f>
        <v>0</v>
      </c>
      <c r="M306" s="194">
        <f ca="1">INDEX(OFFSET('Actual NPC (Total System)'!K$1,MATCH("NET SYSTEM LOAD",'Actual NPC (Total System)'!$A:$A,0),0,1000,1),MATCH($C306,OFFSET('Actual NPC (Total System)'!$C$1,MATCH("NET SYSTEM LOAD",'Actual NPC (Total System)'!$A:$A,0),0,1000,1),0),1)*$E306</f>
        <v>0</v>
      </c>
      <c r="N306" s="194">
        <f ca="1">INDEX(OFFSET('Actual NPC (Total System)'!L$1,MATCH("NET SYSTEM LOAD",'Actual NPC (Total System)'!$A:$A,0),0,1000,1),MATCH($C306,OFFSET('Actual NPC (Total System)'!$C$1,MATCH("NET SYSTEM LOAD",'Actual NPC (Total System)'!$A:$A,0),0,1000,1),0),1)*$E306</f>
        <v>0</v>
      </c>
      <c r="O306" s="194">
        <f ca="1">INDEX(OFFSET('Actual NPC (Total System)'!M$1,MATCH("NET SYSTEM LOAD",'Actual NPC (Total System)'!$A:$A,0),0,1000,1),MATCH($C306,OFFSET('Actual NPC (Total System)'!$C$1,MATCH("NET SYSTEM LOAD",'Actual NPC (Total System)'!$A:$A,0),0,1000,1),0),1)*$E306</f>
        <v>0</v>
      </c>
      <c r="P306" s="194">
        <f ca="1">INDEX(OFFSET('Actual NPC (Total System)'!N$1,MATCH("NET SYSTEM LOAD",'Actual NPC (Total System)'!$A:$A,0),0,1000,1),MATCH($C306,OFFSET('Actual NPC (Total System)'!$C$1,MATCH("NET SYSTEM LOAD",'Actual NPC (Total System)'!$A:$A,0),0,1000,1),0),1)*$E306</f>
        <v>0</v>
      </c>
      <c r="Q306" s="194">
        <f ca="1">INDEX(OFFSET('Actual NPC (Total System)'!O$1,MATCH("NET SYSTEM LOAD",'Actual NPC (Total System)'!$A:$A,0),0,1000,1),MATCH($C306,OFFSET('Actual NPC (Total System)'!$C$1,MATCH("NET SYSTEM LOAD",'Actual NPC (Total System)'!$A:$A,0),0,1000,1),0),1)*$E306</f>
        <v>0</v>
      </c>
      <c r="R306" s="194">
        <f ca="1">INDEX(OFFSET('Actual NPC (Total System)'!P$1,MATCH("NET SYSTEM LOAD",'Actual NPC (Total System)'!$A:$A,0),0,1000,1),MATCH($C306,OFFSET('Actual NPC (Total System)'!$C$1,MATCH("NET SYSTEM LOAD",'Actual NPC (Total System)'!$A:$A,0),0,1000,1),0),1)*$E306</f>
        <v>0</v>
      </c>
      <c r="S306" s="59"/>
    </row>
    <row r="307" spans="1:19" ht="12.75">
      <c r="A307" s="15"/>
      <c r="B307" s="15"/>
      <c r="C307" s="128" t="s">
        <v>47</v>
      </c>
      <c r="D307" s="327" t="s">
        <v>178</v>
      </c>
      <c r="E307" s="326">
        <f>VLOOKUP(D307,'Actual Factors'!$A$4:$B$9,2,FALSE)</f>
        <v>0</v>
      </c>
      <c r="F307" s="187">
        <f t="shared" ca="1" si="73"/>
        <v>0</v>
      </c>
      <c r="G307" s="194">
        <f ca="1">INDEX(OFFSET('Actual NPC (Total System)'!E$1,MATCH("NET SYSTEM LOAD",'Actual NPC (Total System)'!$A:$A,0),0,1000,1),MATCH($C307,OFFSET('Actual NPC (Total System)'!$C$1,MATCH("NET SYSTEM LOAD",'Actual NPC (Total System)'!$A:$A,0),0,1000,1),0),1)*$E307</f>
        <v>0</v>
      </c>
      <c r="H307" s="194">
        <f ca="1">INDEX(OFFSET('Actual NPC (Total System)'!F$1,MATCH("NET SYSTEM LOAD",'Actual NPC (Total System)'!$A:$A,0),0,1000,1),MATCH($C307,OFFSET('Actual NPC (Total System)'!$C$1,MATCH("NET SYSTEM LOAD",'Actual NPC (Total System)'!$A:$A,0),0,1000,1),0),1)*$E307</f>
        <v>0</v>
      </c>
      <c r="I307" s="194">
        <f ca="1">INDEX(OFFSET('Actual NPC (Total System)'!G$1,MATCH("NET SYSTEM LOAD",'Actual NPC (Total System)'!$A:$A,0),0,1000,1),MATCH($C307,OFFSET('Actual NPC (Total System)'!$C$1,MATCH("NET SYSTEM LOAD",'Actual NPC (Total System)'!$A:$A,0),0,1000,1),0),1)*$E307</f>
        <v>0</v>
      </c>
      <c r="J307" s="194">
        <f ca="1">INDEX(OFFSET('Actual NPC (Total System)'!H$1,MATCH("NET SYSTEM LOAD",'Actual NPC (Total System)'!$A:$A,0),0,1000,1),MATCH($C307,OFFSET('Actual NPC (Total System)'!$C$1,MATCH("NET SYSTEM LOAD",'Actual NPC (Total System)'!$A:$A,0),0,1000,1),0),1)*$E307</f>
        <v>0</v>
      </c>
      <c r="K307" s="194">
        <f ca="1">INDEX(OFFSET('Actual NPC (Total System)'!I$1,MATCH("NET SYSTEM LOAD",'Actual NPC (Total System)'!$A:$A,0),0,1000,1),MATCH($C307,OFFSET('Actual NPC (Total System)'!$C$1,MATCH("NET SYSTEM LOAD",'Actual NPC (Total System)'!$A:$A,0),0,1000,1),0),1)*$E307</f>
        <v>0</v>
      </c>
      <c r="L307" s="194">
        <f ca="1">INDEX(OFFSET('Actual NPC (Total System)'!J$1,MATCH("NET SYSTEM LOAD",'Actual NPC (Total System)'!$A:$A,0),0,1000,1),MATCH($C307,OFFSET('Actual NPC (Total System)'!$C$1,MATCH("NET SYSTEM LOAD",'Actual NPC (Total System)'!$A:$A,0),0,1000,1),0),1)*$E307</f>
        <v>0</v>
      </c>
      <c r="M307" s="194">
        <f ca="1">INDEX(OFFSET('Actual NPC (Total System)'!K$1,MATCH("NET SYSTEM LOAD",'Actual NPC (Total System)'!$A:$A,0),0,1000,1),MATCH($C307,OFFSET('Actual NPC (Total System)'!$C$1,MATCH("NET SYSTEM LOAD",'Actual NPC (Total System)'!$A:$A,0),0,1000,1),0),1)*$E307</f>
        <v>0</v>
      </c>
      <c r="N307" s="194">
        <f ca="1">INDEX(OFFSET('Actual NPC (Total System)'!L$1,MATCH("NET SYSTEM LOAD",'Actual NPC (Total System)'!$A:$A,0),0,1000,1),MATCH($C307,OFFSET('Actual NPC (Total System)'!$C$1,MATCH("NET SYSTEM LOAD",'Actual NPC (Total System)'!$A:$A,0),0,1000,1),0),1)*$E307</f>
        <v>0</v>
      </c>
      <c r="O307" s="194">
        <f ca="1">INDEX(OFFSET('Actual NPC (Total System)'!M$1,MATCH("NET SYSTEM LOAD",'Actual NPC (Total System)'!$A:$A,0),0,1000,1),MATCH($C307,OFFSET('Actual NPC (Total System)'!$C$1,MATCH("NET SYSTEM LOAD",'Actual NPC (Total System)'!$A:$A,0),0,1000,1),0),1)*$E307</f>
        <v>0</v>
      </c>
      <c r="P307" s="194">
        <f ca="1">INDEX(OFFSET('Actual NPC (Total System)'!N$1,MATCH("NET SYSTEM LOAD",'Actual NPC (Total System)'!$A:$A,0),0,1000,1),MATCH($C307,OFFSET('Actual NPC (Total System)'!$C$1,MATCH("NET SYSTEM LOAD",'Actual NPC (Total System)'!$A:$A,0),0,1000,1),0),1)*$E307</f>
        <v>0</v>
      </c>
      <c r="Q307" s="194">
        <f ca="1">INDEX(OFFSET('Actual NPC (Total System)'!O$1,MATCH("NET SYSTEM LOAD",'Actual NPC (Total System)'!$A:$A,0),0,1000,1),MATCH($C307,OFFSET('Actual NPC (Total System)'!$C$1,MATCH("NET SYSTEM LOAD",'Actual NPC (Total System)'!$A:$A,0),0,1000,1),0),1)*$E307</f>
        <v>0</v>
      </c>
      <c r="R307" s="194">
        <f ca="1">INDEX(OFFSET('Actual NPC (Total System)'!P$1,MATCH("NET SYSTEM LOAD",'Actual NPC (Total System)'!$A:$A,0),0,1000,1),MATCH($C307,OFFSET('Actual NPC (Total System)'!$C$1,MATCH("NET SYSTEM LOAD",'Actual NPC (Total System)'!$A:$A,0),0,1000,1),0),1)*$E307</f>
        <v>0</v>
      </c>
      <c r="S307" s="59"/>
    </row>
    <row r="308" spans="1:19" ht="12.75">
      <c r="A308" s="15"/>
      <c r="B308" s="15"/>
      <c r="C308" s="128" t="s">
        <v>48</v>
      </c>
      <c r="D308" s="327" t="s">
        <v>178</v>
      </c>
      <c r="E308" s="326">
        <f>VLOOKUP(D308,'Actual Factors'!$A$4:$B$9,2,FALSE)</f>
        <v>0</v>
      </c>
      <c r="F308" s="187">
        <f t="shared" ca="1" si="73"/>
        <v>0</v>
      </c>
      <c r="G308" s="194">
        <f ca="1">INDEX(OFFSET('Actual NPC (Total System)'!E$1,MATCH("NET SYSTEM LOAD",'Actual NPC (Total System)'!$A:$A,0),0,1000,1),MATCH($C308,OFFSET('Actual NPC (Total System)'!$C$1,MATCH("NET SYSTEM LOAD",'Actual NPC (Total System)'!$A:$A,0),0,1000,1),0),1)*$E308</f>
        <v>0</v>
      </c>
      <c r="H308" s="194">
        <f ca="1">INDEX(OFFSET('Actual NPC (Total System)'!F$1,MATCH("NET SYSTEM LOAD",'Actual NPC (Total System)'!$A:$A,0),0,1000,1),MATCH($C308,OFFSET('Actual NPC (Total System)'!$C$1,MATCH("NET SYSTEM LOAD",'Actual NPC (Total System)'!$A:$A,0),0,1000,1),0),1)*$E308</f>
        <v>0</v>
      </c>
      <c r="I308" s="194">
        <f ca="1">INDEX(OFFSET('Actual NPC (Total System)'!G$1,MATCH("NET SYSTEM LOAD",'Actual NPC (Total System)'!$A:$A,0),0,1000,1),MATCH($C308,OFFSET('Actual NPC (Total System)'!$C$1,MATCH("NET SYSTEM LOAD",'Actual NPC (Total System)'!$A:$A,0),0,1000,1),0),1)*$E308</f>
        <v>0</v>
      </c>
      <c r="J308" s="194">
        <f ca="1">INDEX(OFFSET('Actual NPC (Total System)'!H$1,MATCH("NET SYSTEM LOAD",'Actual NPC (Total System)'!$A:$A,0),0,1000,1),MATCH($C308,OFFSET('Actual NPC (Total System)'!$C$1,MATCH("NET SYSTEM LOAD",'Actual NPC (Total System)'!$A:$A,0),0,1000,1),0),1)*$E308</f>
        <v>0</v>
      </c>
      <c r="K308" s="194">
        <f ca="1">INDEX(OFFSET('Actual NPC (Total System)'!I$1,MATCH("NET SYSTEM LOAD",'Actual NPC (Total System)'!$A:$A,0),0,1000,1),MATCH($C308,OFFSET('Actual NPC (Total System)'!$C$1,MATCH("NET SYSTEM LOAD",'Actual NPC (Total System)'!$A:$A,0),0,1000,1),0),1)*$E308</f>
        <v>0</v>
      </c>
      <c r="L308" s="194">
        <f ca="1">INDEX(OFFSET('Actual NPC (Total System)'!J$1,MATCH("NET SYSTEM LOAD",'Actual NPC (Total System)'!$A:$A,0),0,1000,1),MATCH($C308,OFFSET('Actual NPC (Total System)'!$C$1,MATCH("NET SYSTEM LOAD",'Actual NPC (Total System)'!$A:$A,0),0,1000,1),0),1)*$E308</f>
        <v>0</v>
      </c>
      <c r="M308" s="194">
        <f ca="1">INDEX(OFFSET('Actual NPC (Total System)'!K$1,MATCH("NET SYSTEM LOAD",'Actual NPC (Total System)'!$A:$A,0),0,1000,1),MATCH($C308,OFFSET('Actual NPC (Total System)'!$C$1,MATCH("NET SYSTEM LOAD",'Actual NPC (Total System)'!$A:$A,0),0,1000,1),0),1)*$E308</f>
        <v>0</v>
      </c>
      <c r="N308" s="194">
        <f ca="1">INDEX(OFFSET('Actual NPC (Total System)'!L$1,MATCH("NET SYSTEM LOAD",'Actual NPC (Total System)'!$A:$A,0),0,1000,1),MATCH($C308,OFFSET('Actual NPC (Total System)'!$C$1,MATCH("NET SYSTEM LOAD",'Actual NPC (Total System)'!$A:$A,0),0,1000,1),0),1)*$E308</f>
        <v>0</v>
      </c>
      <c r="O308" s="194">
        <f ca="1">INDEX(OFFSET('Actual NPC (Total System)'!M$1,MATCH("NET SYSTEM LOAD",'Actual NPC (Total System)'!$A:$A,0),0,1000,1),MATCH($C308,OFFSET('Actual NPC (Total System)'!$C$1,MATCH("NET SYSTEM LOAD",'Actual NPC (Total System)'!$A:$A,0),0,1000,1),0),1)*$E308</f>
        <v>0</v>
      </c>
      <c r="P308" s="194">
        <f ca="1">INDEX(OFFSET('Actual NPC (Total System)'!N$1,MATCH("NET SYSTEM LOAD",'Actual NPC (Total System)'!$A:$A,0),0,1000,1),MATCH($C308,OFFSET('Actual NPC (Total System)'!$C$1,MATCH("NET SYSTEM LOAD",'Actual NPC (Total System)'!$A:$A,0),0,1000,1),0),1)*$E308</f>
        <v>0</v>
      </c>
      <c r="Q308" s="194">
        <f ca="1">INDEX(OFFSET('Actual NPC (Total System)'!O$1,MATCH("NET SYSTEM LOAD",'Actual NPC (Total System)'!$A:$A,0),0,1000,1),MATCH($C308,OFFSET('Actual NPC (Total System)'!$C$1,MATCH("NET SYSTEM LOAD",'Actual NPC (Total System)'!$A:$A,0),0,1000,1),0),1)*$E308</f>
        <v>0</v>
      </c>
      <c r="R308" s="194">
        <f ca="1">INDEX(OFFSET('Actual NPC (Total System)'!P$1,MATCH("NET SYSTEM LOAD",'Actual NPC (Total System)'!$A:$A,0),0,1000,1),MATCH($C308,OFFSET('Actual NPC (Total System)'!$C$1,MATCH("NET SYSTEM LOAD",'Actual NPC (Total System)'!$A:$A,0),0,1000,1),0),1)*$E308</f>
        <v>0</v>
      </c>
      <c r="S308" s="59"/>
    </row>
    <row r="309" spans="1:19" ht="12.75">
      <c r="A309" s="15"/>
      <c r="B309" s="15"/>
      <c r="C309" s="128" t="s">
        <v>49</v>
      </c>
      <c r="D309" s="236" t="s">
        <v>185</v>
      </c>
      <c r="E309" s="326">
        <f>VLOOKUP(D309,'Actual Factors'!$A$4:$B$9,2,FALSE)</f>
        <v>0.22619797939047559</v>
      </c>
      <c r="F309" s="187">
        <f ca="1">SUM(G309:R309)</f>
        <v>1759436.4216868742</v>
      </c>
      <c r="G309" s="194">
        <f ca="1">INDEX(OFFSET('Actual NPC (Total System)'!E$1,MATCH("NET SYSTEM LOAD",'Actual NPC (Total System)'!$A:$A,0),0,1000,1),MATCH($C309,OFFSET('Actual NPC (Total System)'!$C$1,MATCH("NET SYSTEM LOAD",'Actual NPC (Total System)'!$A:$A,0),0,1000,1),0),1)*$E309</f>
        <v>124976.64559303167</v>
      </c>
      <c r="H309" s="194">
        <f ca="1">INDEX(OFFSET('Actual NPC (Total System)'!F$1,MATCH("NET SYSTEM LOAD",'Actual NPC (Total System)'!$A:$A,0),0,1000,1),MATCH($C309,OFFSET('Actual NPC (Total System)'!$C$1,MATCH("NET SYSTEM LOAD",'Actual NPC (Total System)'!$A:$A,0),0,1000,1),0),1)*$E309</f>
        <v>125831.90015310705</v>
      </c>
      <c r="I309" s="194">
        <f ca="1">INDEX(OFFSET('Actual NPC (Total System)'!G$1,MATCH("NET SYSTEM LOAD",'Actual NPC (Total System)'!$A:$A,0),0,1000,1),MATCH($C309,OFFSET('Actual NPC (Total System)'!$C$1,MATCH("NET SYSTEM LOAD",'Actual NPC (Total System)'!$A:$A,0),0,1000,1),0),1)*$E309</f>
        <v>150418.9419189136</v>
      </c>
      <c r="J309" s="194">
        <f ca="1">INDEX(OFFSET('Actual NPC (Total System)'!H$1,MATCH("NET SYSTEM LOAD",'Actual NPC (Total System)'!$A:$A,0),0,1000,1),MATCH($C309,OFFSET('Actual NPC (Total System)'!$C$1,MATCH("NET SYSTEM LOAD",'Actual NPC (Total System)'!$A:$A,0),0,1000,1),0),1)*$E309</f>
        <v>115155.12932789722</v>
      </c>
      <c r="K309" s="194">
        <f ca="1">INDEX(OFFSET('Actual NPC (Total System)'!I$1,MATCH("NET SYSTEM LOAD",'Actual NPC (Total System)'!$A:$A,0),0,1000,1),MATCH($C309,OFFSET('Actual NPC (Total System)'!$C$1,MATCH("NET SYSTEM LOAD",'Actual NPC (Total System)'!$A:$A,0),0,1000,1),0),1)*$E309</f>
        <v>150488.15850060707</v>
      </c>
      <c r="L309" s="194">
        <f ca="1">INDEX(OFFSET('Actual NPC (Total System)'!J$1,MATCH("NET SYSTEM LOAD",'Actual NPC (Total System)'!$A:$A,0),0,1000,1),MATCH($C309,OFFSET('Actual NPC (Total System)'!$C$1,MATCH("NET SYSTEM LOAD",'Actual NPC (Total System)'!$A:$A,0),0,1000,1),0),1)*$E309</f>
        <v>167302.13290263928</v>
      </c>
      <c r="M309" s="194">
        <f ca="1">INDEX(OFFSET('Actual NPC (Total System)'!K$1,MATCH("NET SYSTEM LOAD",'Actual NPC (Total System)'!$A:$A,0),0,1000,1),MATCH($C309,OFFSET('Actual NPC (Total System)'!$C$1,MATCH("NET SYSTEM LOAD",'Actual NPC (Total System)'!$A:$A,0),0,1000,1),0),1)*$E309</f>
        <v>198402.09308903577</v>
      </c>
      <c r="N309" s="194">
        <f ca="1">INDEX(OFFSET('Actual NPC (Total System)'!L$1,MATCH("NET SYSTEM LOAD",'Actual NPC (Total System)'!$A:$A,0),0,1000,1),MATCH($C309,OFFSET('Actual NPC (Total System)'!$C$1,MATCH("NET SYSTEM LOAD",'Actual NPC (Total System)'!$A:$A,0),0,1000,1),0),1)*$E309</f>
        <v>186097.82780211148</v>
      </c>
      <c r="O309" s="194">
        <f ca="1">INDEX(OFFSET('Actual NPC (Total System)'!M$1,MATCH("NET SYSTEM LOAD",'Actual NPC (Total System)'!$A:$A,0),0,1000,1),MATCH($C309,OFFSET('Actual NPC (Total System)'!$C$1,MATCH("NET SYSTEM LOAD",'Actual NPC (Total System)'!$A:$A,0),0,1000,1),0),1)*$E309</f>
        <v>161624.33742195895</v>
      </c>
      <c r="P309" s="194">
        <f ca="1">INDEX(OFFSET('Actual NPC (Total System)'!N$1,MATCH("NET SYSTEM LOAD",'Actual NPC (Total System)'!$A:$A,0),0,1000,1),MATCH($C309,OFFSET('Actual NPC (Total System)'!$C$1,MATCH("NET SYSTEM LOAD",'Actual NPC (Total System)'!$A:$A,0),0,1000,1),0),1)*$E309</f>
        <v>168684.65495267394</v>
      </c>
      <c r="Q309" s="194">
        <f ca="1">INDEX(OFFSET('Actual NPC (Total System)'!O$1,MATCH("NET SYSTEM LOAD",'Actual NPC (Total System)'!$A:$A,0),0,1000,1),MATCH($C309,OFFSET('Actual NPC (Total System)'!$C$1,MATCH("NET SYSTEM LOAD",'Actual NPC (Total System)'!$A:$A,0),0,1000,1),0),1)*$E309</f>
        <v>111792.24396829898</v>
      </c>
      <c r="R309" s="194">
        <f ca="1">INDEX(OFFSET('Actual NPC (Total System)'!P$1,MATCH("NET SYSTEM LOAD",'Actual NPC (Total System)'!$A:$A,0),0,1000,1),MATCH($C309,OFFSET('Actual NPC (Total System)'!$C$1,MATCH("NET SYSTEM LOAD",'Actual NPC (Total System)'!$A:$A,0),0,1000,1),0),1)*$E309</f>
        <v>98662.356056599412</v>
      </c>
      <c r="S309" s="59"/>
    </row>
    <row r="310" spans="1:19" ht="12.75">
      <c r="A310" s="156"/>
      <c r="B310" s="156"/>
      <c r="C310" s="167" t="s">
        <v>156</v>
      </c>
      <c r="D310" s="327" t="s">
        <v>178</v>
      </c>
      <c r="E310" s="326">
        <f>VLOOKUP(D310,'Actual Factors'!$A$4:$B$9,2,FALSE)</f>
        <v>0</v>
      </c>
      <c r="F310" s="187">
        <f t="shared" ref="F310" ca="1" si="74">SUM(G310:R310)</f>
        <v>0</v>
      </c>
      <c r="G310" s="194">
        <f ca="1">INDEX(OFFSET('Actual NPC (Total System)'!E$1,MATCH("NET SYSTEM LOAD",'Actual NPC (Total System)'!$A:$A,0),0,1000,1),MATCH($C310,OFFSET('Actual NPC (Total System)'!$C$1,MATCH("NET SYSTEM LOAD",'Actual NPC (Total System)'!$A:$A,0),0,1000,1),0),1)*$E310</f>
        <v>0</v>
      </c>
      <c r="H310" s="194">
        <f ca="1">INDEX(OFFSET('Actual NPC (Total System)'!F$1,MATCH("NET SYSTEM LOAD",'Actual NPC (Total System)'!$A:$A,0),0,1000,1),MATCH($C310,OFFSET('Actual NPC (Total System)'!$C$1,MATCH("NET SYSTEM LOAD",'Actual NPC (Total System)'!$A:$A,0),0,1000,1),0),1)*$E310</f>
        <v>0</v>
      </c>
      <c r="I310" s="194">
        <f ca="1">INDEX(OFFSET('Actual NPC (Total System)'!G$1,MATCH("NET SYSTEM LOAD",'Actual NPC (Total System)'!$A:$A,0),0,1000,1),MATCH($C310,OFFSET('Actual NPC (Total System)'!$C$1,MATCH("NET SYSTEM LOAD",'Actual NPC (Total System)'!$A:$A,0),0,1000,1),0),1)*$E310</f>
        <v>0</v>
      </c>
      <c r="J310" s="194">
        <f ca="1">INDEX(OFFSET('Actual NPC (Total System)'!H$1,MATCH("NET SYSTEM LOAD",'Actual NPC (Total System)'!$A:$A,0),0,1000,1),MATCH($C310,OFFSET('Actual NPC (Total System)'!$C$1,MATCH("NET SYSTEM LOAD",'Actual NPC (Total System)'!$A:$A,0),0,1000,1),0),1)*$E310</f>
        <v>0</v>
      </c>
      <c r="K310" s="194">
        <f ca="1">INDEX(OFFSET('Actual NPC (Total System)'!I$1,MATCH("NET SYSTEM LOAD",'Actual NPC (Total System)'!$A:$A,0),0,1000,1),MATCH($C310,OFFSET('Actual NPC (Total System)'!$C$1,MATCH("NET SYSTEM LOAD",'Actual NPC (Total System)'!$A:$A,0),0,1000,1),0),1)*$E310</f>
        <v>0</v>
      </c>
      <c r="L310" s="194">
        <f ca="1">INDEX(OFFSET('Actual NPC (Total System)'!J$1,MATCH("NET SYSTEM LOAD",'Actual NPC (Total System)'!$A:$A,0),0,1000,1),MATCH($C310,OFFSET('Actual NPC (Total System)'!$C$1,MATCH("NET SYSTEM LOAD",'Actual NPC (Total System)'!$A:$A,0),0,1000,1),0),1)*$E310</f>
        <v>0</v>
      </c>
      <c r="M310" s="194">
        <f ca="1">INDEX(OFFSET('Actual NPC (Total System)'!K$1,MATCH("NET SYSTEM LOAD",'Actual NPC (Total System)'!$A:$A,0),0,1000,1),MATCH($C310,OFFSET('Actual NPC (Total System)'!$C$1,MATCH("NET SYSTEM LOAD",'Actual NPC (Total System)'!$A:$A,0),0,1000,1),0),1)*$E310</f>
        <v>0</v>
      </c>
      <c r="N310" s="194">
        <f ca="1">INDEX(OFFSET('Actual NPC (Total System)'!L$1,MATCH("NET SYSTEM LOAD",'Actual NPC (Total System)'!$A:$A,0),0,1000,1),MATCH($C310,OFFSET('Actual NPC (Total System)'!$C$1,MATCH("NET SYSTEM LOAD",'Actual NPC (Total System)'!$A:$A,0),0,1000,1),0),1)*$E310</f>
        <v>0</v>
      </c>
      <c r="O310" s="194">
        <f ca="1">INDEX(OFFSET('Actual NPC (Total System)'!M$1,MATCH("NET SYSTEM LOAD",'Actual NPC (Total System)'!$A:$A,0),0,1000,1),MATCH($C310,OFFSET('Actual NPC (Total System)'!$C$1,MATCH("NET SYSTEM LOAD",'Actual NPC (Total System)'!$A:$A,0),0,1000,1),0),1)*$E310</f>
        <v>0</v>
      </c>
      <c r="P310" s="194">
        <f ca="1">INDEX(OFFSET('Actual NPC (Total System)'!N$1,MATCH("NET SYSTEM LOAD",'Actual NPC (Total System)'!$A:$A,0),0,1000,1),MATCH($C310,OFFSET('Actual NPC (Total System)'!$C$1,MATCH("NET SYSTEM LOAD",'Actual NPC (Total System)'!$A:$A,0),0,1000,1),0),1)*$E310</f>
        <v>0</v>
      </c>
      <c r="Q310" s="194">
        <f ca="1">INDEX(OFFSET('Actual NPC (Total System)'!O$1,MATCH("NET SYSTEM LOAD",'Actual NPC (Total System)'!$A:$A,0),0,1000,1),MATCH($C310,OFFSET('Actual NPC (Total System)'!$C$1,MATCH("NET SYSTEM LOAD",'Actual NPC (Total System)'!$A:$A,0),0,1000,1),0),1)*$E310</f>
        <v>0</v>
      </c>
      <c r="R310" s="194">
        <f ca="1">INDEX(OFFSET('Actual NPC (Total System)'!P$1,MATCH("NET SYSTEM LOAD",'Actual NPC (Total System)'!$A:$A,0),0,1000,1),MATCH($C310,OFFSET('Actual NPC (Total System)'!$C$1,MATCH("NET SYSTEM LOAD",'Actual NPC (Total System)'!$A:$A,0),0,1000,1),0),1)*$E310</f>
        <v>0</v>
      </c>
      <c r="S310" s="59"/>
    </row>
    <row r="311" spans="1:19" ht="12.75">
      <c r="A311" s="15"/>
      <c r="B311" s="15"/>
      <c r="C311" s="91" t="s">
        <v>50</v>
      </c>
      <c r="D311" s="327" t="s">
        <v>178</v>
      </c>
      <c r="E311" s="326">
        <f>VLOOKUP(D311,'Actual Factors'!$A$4:$B$9,2,FALSE)</f>
        <v>0</v>
      </c>
      <c r="F311" s="187">
        <f t="shared" ca="1" si="73"/>
        <v>0</v>
      </c>
      <c r="G311" s="194">
        <f ca="1">INDEX(OFFSET('Actual NPC (Total System)'!E$1,MATCH("NET SYSTEM LOAD",'Actual NPC (Total System)'!$A:$A,0),0,1000,1),MATCH($C311,OFFSET('Actual NPC (Total System)'!$C$1,MATCH("NET SYSTEM LOAD",'Actual NPC (Total System)'!$A:$A,0),0,1000,1),0),1)*$E311</f>
        <v>0</v>
      </c>
      <c r="H311" s="194">
        <f ca="1">INDEX(OFFSET('Actual NPC (Total System)'!F$1,MATCH("NET SYSTEM LOAD",'Actual NPC (Total System)'!$A:$A,0),0,1000,1),MATCH($C311,OFFSET('Actual NPC (Total System)'!$C$1,MATCH("NET SYSTEM LOAD",'Actual NPC (Total System)'!$A:$A,0),0,1000,1),0),1)*$E311</f>
        <v>0</v>
      </c>
      <c r="I311" s="194">
        <f ca="1">INDEX(OFFSET('Actual NPC (Total System)'!G$1,MATCH("NET SYSTEM LOAD",'Actual NPC (Total System)'!$A:$A,0),0,1000,1),MATCH($C311,OFFSET('Actual NPC (Total System)'!$C$1,MATCH("NET SYSTEM LOAD",'Actual NPC (Total System)'!$A:$A,0),0,1000,1),0),1)*$E311</f>
        <v>0</v>
      </c>
      <c r="J311" s="194">
        <f ca="1">INDEX(OFFSET('Actual NPC (Total System)'!H$1,MATCH("NET SYSTEM LOAD",'Actual NPC (Total System)'!$A:$A,0),0,1000,1),MATCH($C311,OFFSET('Actual NPC (Total System)'!$C$1,MATCH("NET SYSTEM LOAD",'Actual NPC (Total System)'!$A:$A,0),0,1000,1),0),1)*$E311</f>
        <v>0</v>
      </c>
      <c r="K311" s="194">
        <f ca="1">INDEX(OFFSET('Actual NPC (Total System)'!I$1,MATCH("NET SYSTEM LOAD",'Actual NPC (Total System)'!$A:$A,0),0,1000,1),MATCH($C311,OFFSET('Actual NPC (Total System)'!$C$1,MATCH("NET SYSTEM LOAD",'Actual NPC (Total System)'!$A:$A,0),0,1000,1),0),1)*$E311</f>
        <v>0</v>
      </c>
      <c r="L311" s="194">
        <f ca="1">INDEX(OFFSET('Actual NPC (Total System)'!J$1,MATCH("NET SYSTEM LOAD",'Actual NPC (Total System)'!$A:$A,0),0,1000,1),MATCH($C311,OFFSET('Actual NPC (Total System)'!$C$1,MATCH("NET SYSTEM LOAD",'Actual NPC (Total System)'!$A:$A,0),0,1000,1),0),1)*$E311</f>
        <v>0</v>
      </c>
      <c r="M311" s="194">
        <f ca="1">INDEX(OFFSET('Actual NPC (Total System)'!K$1,MATCH("NET SYSTEM LOAD",'Actual NPC (Total System)'!$A:$A,0),0,1000,1),MATCH($C311,OFFSET('Actual NPC (Total System)'!$C$1,MATCH("NET SYSTEM LOAD",'Actual NPC (Total System)'!$A:$A,0),0,1000,1),0),1)*$E311</f>
        <v>0</v>
      </c>
      <c r="N311" s="194">
        <f ca="1">INDEX(OFFSET('Actual NPC (Total System)'!L$1,MATCH("NET SYSTEM LOAD",'Actual NPC (Total System)'!$A:$A,0),0,1000,1),MATCH($C311,OFFSET('Actual NPC (Total System)'!$C$1,MATCH("NET SYSTEM LOAD",'Actual NPC (Total System)'!$A:$A,0),0,1000,1),0),1)*$E311</f>
        <v>0</v>
      </c>
      <c r="O311" s="194">
        <f ca="1">INDEX(OFFSET('Actual NPC (Total System)'!M$1,MATCH("NET SYSTEM LOAD",'Actual NPC (Total System)'!$A:$A,0),0,1000,1),MATCH($C311,OFFSET('Actual NPC (Total System)'!$C$1,MATCH("NET SYSTEM LOAD",'Actual NPC (Total System)'!$A:$A,0),0,1000,1),0),1)*$E311</f>
        <v>0</v>
      </c>
      <c r="P311" s="194">
        <f ca="1">INDEX(OFFSET('Actual NPC (Total System)'!N$1,MATCH("NET SYSTEM LOAD",'Actual NPC (Total System)'!$A:$A,0),0,1000,1),MATCH($C311,OFFSET('Actual NPC (Total System)'!$C$1,MATCH("NET SYSTEM LOAD",'Actual NPC (Total System)'!$A:$A,0),0,1000,1),0),1)*$E311</f>
        <v>0</v>
      </c>
      <c r="Q311" s="194">
        <f ca="1">INDEX(OFFSET('Actual NPC (Total System)'!O$1,MATCH("NET SYSTEM LOAD",'Actual NPC (Total System)'!$A:$A,0),0,1000,1),MATCH($C311,OFFSET('Actual NPC (Total System)'!$C$1,MATCH("NET SYSTEM LOAD",'Actual NPC (Total System)'!$A:$A,0),0,1000,1),0),1)*$E311</f>
        <v>0</v>
      </c>
      <c r="R311" s="194">
        <f ca="1">INDEX(OFFSET('Actual NPC (Total System)'!P$1,MATCH("NET SYSTEM LOAD",'Actual NPC (Total System)'!$A:$A,0),0,1000,1),MATCH($C311,OFFSET('Actual NPC (Total System)'!$C$1,MATCH("NET SYSTEM LOAD",'Actual NPC (Total System)'!$A:$A,0),0,1000,1),0),1)*$E311</f>
        <v>0</v>
      </c>
      <c r="S311" s="59"/>
    </row>
    <row r="312" spans="1:19" ht="12.75">
      <c r="A312" s="15"/>
      <c r="B312" s="15"/>
      <c r="C312" s="91"/>
      <c r="D312" s="170"/>
      <c r="E312" s="47"/>
      <c r="F312" s="215" t="s">
        <v>88</v>
      </c>
      <c r="G312" s="215" t="s">
        <v>88</v>
      </c>
      <c r="H312" s="215" t="s">
        <v>88</v>
      </c>
      <c r="I312" s="215" t="s">
        <v>88</v>
      </c>
      <c r="J312" s="215" t="s">
        <v>88</v>
      </c>
      <c r="K312" s="215" t="s">
        <v>88</v>
      </c>
      <c r="L312" s="215" t="s">
        <v>88</v>
      </c>
      <c r="M312" s="215" t="s">
        <v>88</v>
      </c>
      <c r="N312" s="215" t="s">
        <v>88</v>
      </c>
      <c r="O312" s="215" t="s">
        <v>88</v>
      </c>
      <c r="P312" s="215" t="s">
        <v>88</v>
      </c>
      <c r="Q312" s="215" t="s">
        <v>88</v>
      </c>
      <c r="R312" s="215" t="s">
        <v>88</v>
      </c>
      <c r="S312" s="59"/>
    </row>
    <row r="313" spans="1:19" ht="12.75">
      <c r="A313" s="131" t="s">
        <v>63</v>
      </c>
      <c r="B313" s="15"/>
      <c r="C313" s="91"/>
      <c r="D313" s="170"/>
      <c r="E313" s="47"/>
      <c r="F313" s="192">
        <f ca="1">SUM(G313:R313)</f>
        <v>1871060.2227861076</v>
      </c>
      <c r="G313" s="192">
        <f t="shared" ref="G313:R313" ca="1" si="75">SUM(G302:G311)</f>
        <v>136929.28004750927</v>
      </c>
      <c r="H313" s="192">
        <f t="shared" ca="1" si="75"/>
        <v>133513.37291330117</v>
      </c>
      <c r="I313" s="192">
        <f t="shared" ca="1" si="75"/>
        <v>162208.63573746139</v>
      </c>
      <c r="J313" s="192">
        <f t="shared" ca="1" si="75"/>
        <v>122341.22162700565</v>
      </c>
      <c r="K313" s="192">
        <f t="shared" ca="1" si="75"/>
        <v>162617.79894744192</v>
      </c>
      <c r="L313" s="192">
        <f t="shared" ca="1" si="75"/>
        <v>178542.31056310787</v>
      </c>
      <c r="M313" s="192">
        <f t="shared" ca="1" si="75"/>
        <v>209735.19316587073</v>
      </c>
      <c r="N313" s="192">
        <f t="shared" ca="1" si="75"/>
        <v>192304.05197170909</v>
      </c>
      <c r="O313" s="192">
        <f t="shared" ca="1" si="75"/>
        <v>171930.20315204532</v>
      </c>
      <c r="P313" s="192">
        <f t="shared" ca="1" si="75"/>
        <v>173794.12828033682</v>
      </c>
      <c r="Q313" s="192">
        <f t="shared" ca="1" si="75"/>
        <v>119726.75075592851</v>
      </c>
      <c r="R313" s="192">
        <f t="shared" ca="1" si="75"/>
        <v>107417.27562439002</v>
      </c>
      <c r="S313" s="59"/>
    </row>
    <row r="314" spans="1:19" ht="12.75">
      <c r="A314" s="131"/>
      <c r="B314" s="129"/>
      <c r="C314" s="130"/>
      <c r="D314" s="170"/>
      <c r="E314" s="47"/>
      <c r="F314" s="187"/>
      <c r="G314" s="187"/>
      <c r="H314" s="187"/>
      <c r="I314" s="187"/>
      <c r="J314" s="187"/>
      <c r="K314" s="187"/>
      <c r="L314" s="187"/>
      <c r="M314" s="187"/>
      <c r="N314" s="187"/>
      <c r="O314" s="187"/>
      <c r="P314" s="187"/>
      <c r="Q314" s="187"/>
      <c r="R314" s="187"/>
      <c r="S314" s="59"/>
    </row>
    <row r="315" spans="1:19" ht="12.75">
      <c r="A315" s="136" t="s">
        <v>148</v>
      </c>
      <c r="B315" s="129"/>
      <c r="C315" s="130"/>
      <c r="D315" s="170"/>
      <c r="E315" s="47"/>
      <c r="F315" s="187"/>
      <c r="G315" s="187"/>
      <c r="H315" s="187"/>
      <c r="I315" s="187"/>
      <c r="J315" s="187"/>
      <c r="K315" s="187"/>
      <c r="L315" s="187"/>
      <c r="M315" s="187"/>
      <c r="N315" s="187"/>
      <c r="O315" s="187"/>
      <c r="P315" s="187"/>
      <c r="Q315" s="187"/>
      <c r="R315" s="187"/>
      <c r="S315" s="59"/>
    </row>
    <row r="316" spans="1:19" ht="12.75">
      <c r="A316" s="131"/>
      <c r="B316" s="129"/>
      <c r="C316" s="167" t="s">
        <v>52</v>
      </c>
      <c r="D316" s="236" t="s">
        <v>185</v>
      </c>
      <c r="E316" s="326">
        <f>VLOOKUP(D316,'Actual Factors'!$A$4:$B$9,2,FALSE)</f>
        <v>0.22619797939047559</v>
      </c>
      <c r="F316" s="187">
        <f ca="1">SUM(G316:R316)</f>
        <v>508546.6665909047</v>
      </c>
      <c r="G316" s="194">
        <f ca="1">INDEX(OFFSET('Actual NPC (Total System)'!E$1,MATCH("NET SYSTEM LOAD",'Actual NPC (Total System)'!$A:$A,0),0,1000,1),MATCH($C316,OFFSET('Actual NPC (Total System)'!$C$1,MATCH("NET SYSTEM LOAD",'Actual NPC (Total System)'!$A:$A,0),0,1000,1),0),1)*$E316</f>
        <v>40243.561107297683</v>
      </c>
      <c r="H316" s="194">
        <f ca="1">INDEX(OFFSET('Actual NPC (Total System)'!F$1,MATCH("NET SYSTEM LOAD",'Actual NPC (Total System)'!$A:$A,0),0,1000,1),MATCH($C316,OFFSET('Actual NPC (Total System)'!$C$1,MATCH("NET SYSTEM LOAD",'Actual NPC (Total System)'!$A:$A,0),0,1000,1),0),1)*$E316</f>
        <v>33022.190615256754</v>
      </c>
      <c r="I316" s="194">
        <f ca="1">INDEX(OFFSET('Actual NPC (Total System)'!G$1,MATCH("NET SYSTEM LOAD",'Actual NPC (Total System)'!$A:$A,0),0,1000,1),MATCH($C316,OFFSET('Actual NPC (Total System)'!$C$1,MATCH("NET SYSTEM LOAD",'Actual NPC (Total System)'!$A:$A,0),0,1000,1),0),1)*$E316</f>
        <v>55277.583609506255</v>
      </c>
      <c r="J316" s="194">
        <f ca="1">INDEX(OFFSET('Actual NPC (Total System)'!H$1,MATCH("NET SYSTEM LOAD",'Actual NPC (Total System)'!$A:$A,0),0,1000,1),MATCH($C316,OFFSET('Actual NPC (Total System)'!$C$1,MATCH("NET SYSTEM LOAD",'Actual NPC (Total System)'!$A:$A,0),0,1000,1),0),1)*$E316</f>
        <v>60420.194670948717</v>
      </c>
      <c r="K316" s="194">
        <f ca="1">INDEX(OFFSET('Actual NPC (Total System)'!I$1,MATCH("NET SYSTEM LOAD",'Actual NPC (Total System)'!$A:$A,0),0,1000,1),MATCH($C316,OFFSET('Actual NPC (Total System)'!$C$1,MATCH("NET SYSTEM LOAD",'Actual NPC (Total System)'!$A:$A,0),0,1000,1),0),1)*$E316</f>
        <v>20011.282840716594</v>
      </c>
      <c r="L316" s="194">
        <f ca="1">INDEX(OFFSET('Actual NPC (Total System)'!J$1,MATCH("NET SYSTEM LOAD",'Actual NPC (Total System)'!$A:$A,0),0,1000,1),MATCH($C316,OFFSET('Actual NPC (Total System)'!$C$1,MATCH("NET SYSTEM LOAD",'Actual NPC (Total System)'!$A:$A,0),0,1000,1),0),1)*$E316</f>
        <v>40527.439571432733</v>
      </c>
      <c r="M316" s="194">
        <f ca="1">INDEX(OFFSET('Actual NPC (Total System)'!K$1,MATCH("NET SYSTEM LOAD",'Actual NPC (Total System)'!$A:$A,0),0,1000,1),MATCH($C316,OFFSET('Actual NPC (Total System)'!$C$1,MATCH("NET SYSTEM LOAD",'Actual NPC (Total System)'!$A:$A,0),0,1000,1),0),1)*$E316</f>
        <v>44125.344631617634</v>
      </c>
      <c r="N316" s="194">
        <f ca="1">INDEX(OFFSET('Actual NPC (Total System)'!L$1,MATCH("NET SYSTEM LOAD",'Actual NPC (Total System)'!$A:$A,0),0,1000,1),MATCH($C316,OFFSET('Actual NPC (Total System)'!$C$1,MATCH("NET SYSTEM LOAD",'Actual NPC (Total System)'!$A:$A,0),0,1000,1),0),1)*$E316</f>
        <v>58619.206359041746</v>
      </c>
      <c r="O316" s="194">
        <f ca="1">INDEX(OFFSET('Actual NPC (Total System)'!M$1,MATCH("NET SYSTEM LOAD",'Actual NPC (Total System)'!$A:$A,0),0,1000,1),MATCH($C316,OFFSET('Actual NPC (Total System)'!$C$1,MATCH("NET SYSTEM LOAD",'Actual NPC (Total System)'!$A:$A,0),0,1000,1),0),1)*$E316</f>
        <v>54856.176773901796</v>
      </c>
      <c r="P316" s="194">
        <f ca="1">INDEX(OFFSET('Actual NPC (Total System)'!N$1,MATCH("NET SYSTEM LOAD",'Actual NPC (Total System)'!$A:$A,0),0,1000,1),MATCH($C316,OFFSET('Actual NPC (Total System)'!$C$1,MATCH("NET SYSTEM LOAD",'Actual NPC (Total System)'!$A:$A,0),0,1000,1),0),1)*$E316</f>
        <v>34300.661594771722</v>
      </c>
      <c r="Q316" s="194">
        <f ca="1">INDEX(OFFSET('Actual NPC (Total System)'!O$1,MATCH("NET SYSTEM LOAD",'Actual NPC (Total System)'!$A:$A,0),0,1000,1),MATCH($C316,OFFSET('Actual NPC (Total System)'!$C$1,MATCH("NET SYSTEM LOAD",'Actual NPC (Total System)'!$A:$A,0),0,1000,1),0),1)*$E316</f>
        <v>23571.639036322682</v>
      </c>
      <c r="R316" s="194">
        <f ca="1">INDEX(OFFSET('Actual NPC (Total System)'!P$1,MATCH("NET SYSTEM LOAD",'Actual NPC (Total System)'!$A:$A,0),0,1000,1),MATCH($C316,OFFSET('Actual NPC (Total System)'!$C$1,MATCH("NET SYSTEM LOAD",'Actual NPC (Total System)'!$A:$A,0),0,1000,1),0),1)*$E316</f>
        <v>43571.385780090357</v>
      </c>
      <c r="S316" s="59"/>
    </row>
    <row r="317" spans="1:19" ht="12.75">
      <c r="A317" s="131"/>
      <c r="B317" s="129"/>
      <c r="C317" s="167" t="s">
        <v>53</v>
      </c>
      <c r="D317" s="327" t="s">
        <v>178</v>
      </c>
      <c r="E317" s="326">
        <f>VLOOKUP(D317,'Actual Factors'!$A$4:$B$9,2,FALSE)</f>
        <v>0</v>
      </c>
      <c r="F317" s="187">
        <f t="shared" ref="F317:F318" ca="1" si="76">SUM(G317:R317)</f>
        <v>0</v>
      </c>
      <c r="G317" s="194">
        <f ca="1">INDEX(OFFSET('Actual NPC (Total System)'!E$1,MATCH("NET SYSTEM LOAD",'Actual NPC (Total System)'!$A:$A,0),0,1000,1),MATCH($C317,OFFSET('Actual NPC (Total System)'!$C$1,MATCH("NET SYSTEM LOAD",'Actual NPC (Total System)'!$A:$A,0),0,1000,1),0),1)*$E317</f>
        <v>0</v>
      </c>
      <c r="H317" s="194">
        <f ca="1">INDEX(OFFSET('Actual NPC (Total System)'!F$1,MATCH("NET SYSTEM LOAD",'Actual NPC (Total System)'!$A:$A,0),0,1000,1),MATCH($C317,OFFSET('Actual NPC (Total System)'!$C$1,MATCH("NET SYSTEM LOAD",'Actual NPC (Total System)'!$A:$A,0),0,1000,1),0),1)*$E317</f>
        <v>0</v>
      </c>
      <c r="I317" s="194">
        <f ca="1">INDEX(OFFSET('Actual NPC (Total System)'!G$1,MATCH("NET SYSTEM LOAD",'Actual NPC (Total System)'!$A:$A,0),0,1000,1),MATCH($C317,OFFSET('Actual NPC (Total System)'!$C$1,MATCH("NET SYSTEM LOAD",'Actual NPC (Total System)'!$A:$A,0),0,1000,1),0),1)*$E317</f>
        <v>0</v>
      </c>
      <c r="J317" s="194">
        <f ca="1">INDEX(OFFSET('Actual NPC (Total System)'!H$1,MATCH("NET SYSTEM LOAD",'Actual NPC (Total System)'!$A:$A,0),0,1000,1),MATCH($C317,OFFSET('Actual NPC (Total System)'!$C$1,MATCH("NET SYSTEM LOAD",'Actual NPC (Total System)'!$A:$A,0),0,1000,1),0),1)*$E317</f>
        <v>0</v>
      </c>
      <c r="K317" s="194">
        <f ca="1">INDEX(OFFSET('Actual NPC (Total System)'!I$1,MATCH("NET SYSTEM LOAD",'Actual NPC (Total System)'!$A:$A,0),0,1000,1),MATCH($C317,OFFSET('Actual NPC (Total System)'!$C$1,MATCH("NET SYSTEM LOAD",'Actual NPC (Total System)'!$A:$A,0),0,1000,1),0),1)*$E317</f>
        <v>0</v>
      </c>
      <c r="L317" s="194">
        <f ca="1">INDEX(OFFSET('Actual NPC (Total System)'!J$1,MATCH("NET SYSTEM LOAD",'Actual NPC (Total System)'!$A:$A,0),0,1000,1),MATCH($C317,OFFSET('Actual NPC (Total System)'!$C$1,MATCH("NET SYSTEM LOAD",'Actual NPC (Total System)'!$A:$A,0),0,1000,1),0),1)*$E317</f>
        <v>0</v>
      </c>
      <c r="M317" s="194">
        <f ca="1">INDEX(OFFSET('Actual NPC (Total System)'!K$1,MATCH("NET SYSTEM LOAD",'Actual NPC (Total System)'!$A:$A,0),0,1000,1),MATCH($C317,OFFSET('Actual NPC (Total System)'!$C$1,MATCH("NET SYSTEM LOAD",'Actual NPC (Total System)'!$A:$A,0),0,1000,1),0),1)*$E317</f>
        <v>0</v>
      </c>
      <c r="N317" s="194">
        <f ca="1">INDEX(OFFSET('Actual NPC (Total System)'!L$1,MATCH("NET SYSTEM LOAD",'Actual NPC (Total System)'!$A:$A,0),0,1000,1),MATCH($C317,OFFSET('Actual NPC (Total System)'!$C$1,MATCH("NET SYSTEM LOAD",'Actual NPC (Total System)'!$A:$A,0),0,1000,1),0),1)*$E317</f>
        <v>0</v>
      </c>
      <c r="O317" s="194">
        <f ca="1">INDEX(OFFSET('Actual NPC (Total System)'!M$1,MATCH("NET SYSTEM LOAD",'Actual NPC (Total System)'!$A:$A,0),0,1000,1),MATCH($C317,OFFSET('Actual NPC (Total System)'!$C$1,MATCH("NET SYSTEM LOAD",'Actual NPC (Total System)'!$A:$A,0),0,1000,1),0),1)*$E317</f>
        <v>0</v>
      </c>
      <c r="P317" s="194">
        <f ca="1">INDEX(OFFSET('Actual NPC (Total System)'!N$1,MATCH("NET SYSTEM LOAD",'Actual NPC (Total System)'!$A:$A,0),0,1000,1),MATCH($C317,OFFSET('Actual NPC (Total System)'!$C$1,MATCH("NET SYSTEM LOAD",'Actual NPC (Total System)'!$A:$A,0),0,1000,1),0),1)*$E317</f>
        <v>0</v>
      </c>
      <c r="Q317" s="194">
        <f ca="1">INDEX(OFFSET('Actual NPC (Total System)'!O$1,MATCH("NET SYSTEM LOAD",'Actual NPC (Total System)'!$A:$A,0),0,1000,1),MATCH($C317,OFFSET('Actual NPC (Total System)'!$C$1,MATCH("NET SYSTEM LOAD",'Actual NPC (Total System)'!$A:$A,0),0,1000,1),0),1)*$E317</f>
        <v>0</v>
      </c>
      <c r="R317" s="194">
        <f ca="1">INDEX(OFFSET('Actual NPC (Total System)'!P$1,MATCH("NET SYSTEM LOAD",'Actual NPC (Total System)'!$A:$A,0),0,1000,1),MATCH($C317,OFFSET('Actual NPC (Total System)'!$C$1,MATCH("NET SYSTEM LOAD",'Actual NPC (Total System)'!$A:$A,0),0,1000,1),0),1)*$E317</f>
        <v>0</v>
      </c>
      <c r="S317" s="59"/>
    </row>
    <row r="318" spans="1:19" ht="12.75">
      <c r="A318" s="131"/>
      <c r="B318" s="129"/>
      <c r="C318" s="167" t="s">
        <v>54</v>
      </c>
      <c r="D318" s="327" t="s">
        <v>178</v>
      </c>
      <c r="E318" s="326">
        <f>VLOOKUP(D318,'Actual Factors'!$A$4:$B$9,2,FALSE)</f>
        <v>0</v>
      </c>
      <c r="F318" s="187">
        <f t="shared" ca="1" si="76"/>
        <v>0</v>
      </c>
      <c r="G318" s="194">
        <f ca="1">INDEX(OFFSET('Actual NPC (Total System)'!E$1,MATCH("NET SYSTEM LOAD",'Actual NPC (Total System)'!$A:$A,0),0,1000,1),MATCH($C318,OFFSET('Actual NPC (Total System)'!$C$1,MATCH("NET SYSTEM LOAD",'Actual NPC (Total System)'!$A:$A,0),0,1000,1),0),1)*$E318</f>
        <v>0</v>
      </c>
      <c r="H318" s="194">
        <f ca="1">INDEX(OFFSET('Actual NPC (Total System)'!F$1,MATCH("NET SYSTEM LOAD",'Actual NPC (Total System)'!$A:$A,0),0,1000,1),MATCH($C318,OFFSET('Actual NPC (Total System)'!$C$1,MATCH("NET SYSTEM LOAD",'Actual NPC (Total System)'!$A:$A,0),0,1000,1),0),1)*$E318</f>
        <v>0</v>
      </c>
      <c r="I318" s="194">
        <f ca="1">INDEX(OFFSET('Actual NPC (Total System)'!G$1,MATCH("NET SYSTEM LOAD",'Actual NPC (Total System)'!$A:$A,0),0,1000,1),MATCH($C318,OFFSET('Actual NPC (Total System)'!$C$1,MATCH("NET SYSTEM LOAD",'Actual NPC (Total System)'!$A:$A,0),0,1000,1),0),1)*$E318</f>
        <v>0</v>
      </c>
      <c r="J318" s="194">
        <f ca="1">INDEX(OFFSET('Actual NPC (Total System)'!H$1,MATCH("NET SYSTEM LOAD",'Actual NPC (Total System)'!$A:$A,0),0,1000,1),MATCH($C318,OFFSET('Actual NPC (Total System)'!$C$1,MATCH("NET SYSTEM LOAD",'Actual NPC (Total System)'!$A:$A,0),0,1000,1),0),1)*$E318</f>
        <v>0</v>
      </c>
      <c r="K318" s="194">
        <f ca="1">INDEX(OFFSET('Actual NPC (Total System)'!I$1,MATCH("NET SYSTEM LOAD",'Actual NPC (Total System)'!$A:$A,0),0,1000,1),MATCH($C318,OFFSET('Actual NPC (Total System)'!$C$1,MATCH("NET SYSTEM LOAD",'Actual NPC (Total System)'!$A:$A,0),0,1000,1),0),1)*$E318</f>
        <v>0</v>
      </c>
      <c r="L318" s="194">
        <f ca="1">INDEX(OFFSET('Actual NPC (Total System)'!J$1,MATCH("NET SYSTEM LOAD",'Actual NPC (Total System)'!$A:$A,0),0,1000,1),MATCH($C318,OFFSET('Actual NPC (Total System)'!$C$1,MATCH("NET SYSTEM LOAD",'Actual NPC (Total System)'!$A:$A,0),0,1000,1),0),1)*$E318</f>
        <v>0</v>
      </c>
      <c r="M318" s="194">
        <f ca="1">INDEX(OFFSET('Actual NPC (Total System)'!K$1,MATCH("NET SYSTEM LOAD",'Actual NPC (Total System)'!$A:$A,0),0,1000,1),MATCH($C318,OFFSET('Actual NPC (Total System)'!$C$1,MATCH("NET SYSTEM LOAD",'Actual NPC (Total System)'!$A:$A,0),0,1000,1),0),1)*$E318</f>
        <v>0</v>
      </c>
      <c r="N318" s="194">
        <f ca="1">INDEX(OFFSET('Actual NPC (Total System)'!L$1,MATCH("NET SYSTEM LOAD",'Actual NPC (Total System)'!$A:$A,0),0,1000,1),MATCH($C318,OFFSET('Actual NPC (Total System)'!$C$1,MATCH("NET SYSTEM LOAD",'Actual NPC (Total System)'!$A:$A,0),0,1000,1),0),1)*$E318</f>
        <v>0</v>
      </c>
      <c r="O318" s="194">
        <f ca="1">INDEX(OFFSET('Actual NPC (Total System)'!M$1,MATCH("NET SYSTEM LOAD",'Actual NPC (Total System)'!$A:$A,0),0,1000,1),MATCH($C318,OFFSET('Actual NPC (Total System)'!$C$1,MATCH("NET SYSTEM LOAD",'Actual NPC (Total System)'!$A:$A,0),0,1000,1),0),1)*$E318</f>
        <v>0</v>
      </c>
      <c r="P318" s="194">
        <f ca="1">INDEX(OFFSET('Actual NPC (Total System)'!N$1,MATCH("NET SYSTEM LOAD",'Actual NPC (Total System)'!$A:$A,0),0,1000,1),MATCH($C318,OFFSET('Actual NPC (Total System)'!$C$1,MATCH("NET SYSTEM LOAD",'Actual NPC (Total System)'!$A:$A,0),0,1000,1),0),1)*$E318</f>
        <v>0</v>
      </c>
      <c r="Q318" s="194">
        <f ca="1">INDEX(OFFSET('Actual NPC (Total System)'!O$1,MATCH("NET SYSTEM LOAD",'Actual NPC (Total System)'!$A:$A,0),0,1000,1),MATCH($C318,OFFSET('Actual NPC (Total System)'!$C$1,MATCH("NET SYSTEM LOAD",'Actual NPC (Total System)'!$A:$A,0),0,1000,1),0),1)*$E318</f>
        <v>0</v>
      </c>
      <c r="R318" s="194">
        <f ca="1">INDEX(OFFSET('Actual NPC (Total System)'!P$1,MATCH("NET SYSTEM LOAD",'Actual NPC (Total System)'!$A:$A,0),0,1000,1),MATCH($C318,OFFSET('Actual NPC (Total System)'!$C$1,MATCH("NET SYSTEM LOAD",'Actual NPC (Total System)'!$A:$A,0),0,1000,1),0),1)*$E318</f>
        <v>0</v>
      </c>
      <c r="S318" s="59"/>
    </row>
    <row r="319" spans="1:19" ht="12.75">
      <c r="A319" s="131"/>
      <c r="B319" s="129"/>
      <c r="C319" s="167" t="s">
        <v>55</v>
      </c>
      <c r="D319" s="327" t="s">
        <v>178</v>
      </c>
      <c r="E319" s="326">
        <f>VLOOKUP(D319,'Actual Factors'!$A$4:$B$9,2,FALSE)</f>
        <v>0</v>
      </c>
      <c r="F319" s="187">
        <f t="shared" ref="F319:F321" ca="1" si="77">SUM(G319:R319)</f>
        <v>0</v>
      </c>
      <c r="G319" s="194">
        <f ca="1">INDEX(OFFSET('Actual NPC (Total System)'!E$1,MATCH("NET SYSTEM LOAD",'Actual NPC (Total System)'!$A:$A,0),0,1000,1),MATCH($C319,OFFSET('Actual NPC (Total System)'!$C$1,MATCH("NET SYSTEM LOAD",'Actual NPC (Total System)'!$A:$A,0),0,1000,1),0),1)*$E319</f>
        <v>0</v>
      </c>
      <c r="H319" s="194">
        <f ca="1">INDEX(OFFSET('Actual NPC (Total System)'!F$1,MATCH("NET SYSTEM LOAD",'Actual NPC (Total System)'!$A:$A,0),0,1000,1),MATCH($C319,OFFSET('Actual NPC (Total System)'!$C$1,MATCH("NET SYSTEM LOAD",'Actual NPC (Total System)'!$A:$A,0),0,1000,1),0),1)*$E319</f>
        <v>0</v>
      </c>
      <c r="I319" s="194">
        <f ca="1">INDEX(OFFSET('Actual NPC (Total System)'!G$1,MATCH("NET SYSTEM LOAD",'Actual NPC (Total System)'!$A:$A,0),0,1000,1),MATCH($C319,OFFSET('Actual NPC (Total System)'!$C$1,MATCH("NET SYSTEM LOAD",'Actual NPC (Total System)'!$A:$A,0),0,1000,1),0),1)*$E319</f>
        <v>0</v>
      </c>
      <c r="J319" s="194">
        <f ca="1">INDEX(OFFSET('Actual NPC (Total System)'!H$1,MATCH("NET SYSTEM LOAD",'Actual NPC (Total System)'!$A:$A,0),0,1000,1),MATCH($C319,OFFSET('Actual NPC (Total System)'!$C$1,MATCH("NET SYSTEM LOAD",'Actual NPC (Total System)'!$A:$A,0),0,1000,1),0),1)*$E319</f>
        <v>0</v>
      </c>
      <c r="K319" s="194">
        <f ca="1">INDEX(OFFSET('Actual NPC (Total System)'!I$1,MATCH("NET SYSTEM LOAD",'Actual NPC (Total System)'!$A:$A,0),0,1000,1),MATCH($C319,OFFSET('Actual NPC (Total System)'!$C$1,MATCH("NET SYSTEM LOAD",'Actual NPC (Total System)'!$A:$A,0),0,1000,1),0),1)*$E319</f>
        <v>0</v>
      </c>
      <c r="L319" s="194">
        <f ca="1">INDEX(OFFSET('Actual NPC (Total System)'!J$1,MATCH("NET SYSTEM LOAD",'Actual NPC (Total System)'!$A:$A,0),0,1000,1),MATCH($C319,OFFSET('Actual NPC (Total System)'!$C$1,MATCH("NET SYSTEM LOAD",'Actual NPC (Total System)'!$A:$A,0),0,1000,1),0),1)*$E319</f>
        <v>0</v>
      </c>
      <c r="M319" s="194">
        <f ca="1">INDEX(OFFSET('Actual NPC (Total System)'!K$1,MATCH("NET SYSTEM LOAD",'Actual NPC (Total System)'!$A:$A,0),0,1000,1),MATCH($C319,OFFSET('Actual NPC (Total System)'!$C$1,MATCH("NET SYSTEM LOAD",'Actual NPC (Total System)'!$A:$A,0),0,1000,1),0),1)*$E319</f>
        <v>0</v>
      </c>
      <c r="N319" s="194">
        <f ca="1">INDEX(OFFSET('Actual NPC (Total System)'!L$1,MATCH("NET SYSTEM LOAD",'Actual NPC (Total System)'!$A:$A,0),0,1000,1),MATCH($C319,OFFSET('Actual NPC (Total System)'!$C$1,MATCH("NET SYSTEM LOAD",'Actual NPC (Total System)'!$A:$A,0),0,1000,1),0),1)*$E319</f>
        <v>0</v>
      </c>
      <c r="O319" s="194">
        <f ca="1">INDEX(OFFSET('Actual NPC (Total System)'!M$1,MATCH("NET SYSTEM LOAD",'Actual NPC (Total System)'!$A:$A,0),0,1000,1),MATCH($C319,OFFSET('Actual NPC (Total System)'!$C$1,MATCH("NET SYSTEM LOAD",'Actual NPC (Total System)'!$A:$A,0),0,1000,1),0),1)*$E319</f>
        <v>0</v>
      </c>
      <c r="P319" s="194">
        <f ca="1">INDEX(OFFSET('Actual NPC (Total System)'!N$1,MATCH("NET SYSTEM LOAD",'Actual NPC (Total System)'!$A:$A,0),0,1000,1),MATCH($C319,OFFSET('Actual NPC (Total System)'!$C$1,MATCH("NET SYSTEM LOAD",'Actual NPC (Total System)'!$A:$A,0),0,1000,1),0),1)*$E319</f>
        <v>0</v>
      </c>
      <c r="Q319" s="194">
        <f ca="1">INDEX(OFFSET('Actual NPC (Total System)'!O$1,MATCH("NET SYSTEM LOAD",'Actual NPC (Total System)'!$A:$A,0),0,1000,1),MATCH($C319,OFFSET('Actual NPC (Total System)'!$C$1,MATCH("NET SYSTEM LOAD",'Actual NPC (Total System)'!$A:$A,0),0,1000,1),0),1)*$E319</f>
        <v>0</v>
      </c>
      <c r="R319" s="194">
        <f ca="1">INDEX(OFFSET('Actual NPC (Total System)'!P$1,MATCH("NET SYSTEM LOAD",'Actual NPC (Total System)'!$A:$A,0),0,1000,1),MATCH($C319,OFFSET('Actual NPC (Total System)'!$C$1,MATCH("NET SYSTEM LOAD",'Actual NPC (Total System)'!$A:$A,0),0,1000,1),0),1)*$E319</f>
        <v>0</v>
      </c>
      <c r="S319" s="59"/>
    </row>
    <row r="320" spans="1:19" ht="12.75">
      <c r="A320" s="131"/>
      <c r="B320" s="129"/>
      <c r="C320" s="167" t="s">
        <v>56</v>
      </c>
      <c r="D320" s="236" t="s">
        <v>185</v>
      </c>
      <c r="E320" s="326">
        <f>VLOOKUP(D320,'Actual Factors'!$A$4:$B$9,2,FALSE)</f>
        <v>0.22619797939047559</v>
      </c>
      <c r="F320" s="187">
        <f t="shared" ca="1" si="77"/>
        <v>344049.16243472788</v>
      </c>
      <c r="G320" s="194">
        <f ca="1">INDEX(OFFSET('Actual NPC (Total System)'!E$1,MATCH("NET SYSTEM LOAD",'Actual NPC (Total System)'!$A:$A,0),0,1000,1),MATCH($C320,OFFSET('Actual NPC (Total System)'!$C$1,MATCH("NET SYSTEM LOAD",'Actual NPC (Total System)'!$A:$A,0),0,1000,1),0),1)*$E320</f>
        <v>32779.480183370768</v>
      </c>
      <c r="H320" s="194">
        <f ca="1">INDEX(OFFSET('Actual NPC (Total System)'!F$1,MATCH("NET SYSTEM LOAD",'Actual NPC (Total System)'!$A:$A,0),0,1000,1),MATCH($C320,OFFSET('Actual NPC (Total System)'!$C$1,MATCH("NET SYSTEM LOAD",'Actual NPC (Total System)'!$A:$A,0),0,1000,1),0),1)*$E320</f>
        <v>28588.93641718282</v>
      </c>
      <c r="I320" s="194">
        <f ca="1">INDEX(OFFSET('Actual NPC (Total System)'!G$1,MATCH("NET SYSTEM LOAD",'Actual NPC (Total System)'!$A:$A,0),0,1000,1),MATCH($C320,OFFSET('Actual NPC (Total System)'!$C$1,MATCH("NET SYSTEM LOAD",'Actual NPC (Total System)'!$A:$A,0),0,1000,1),0),1)*$E320</f>
        <v>33266.710630977854</v>
      </c>
      <c r="J320" s="194">
        <f ca="1">INDEX(OFFSET('Actual NPC (Total System)'!H$1,MATCH("NET SYSTEM LOAD",'Actual NPC (Total System)'!$A:$A,0),0,1000,1),MATCH($C320,OFFSET('Actual NPC (Total System)'!$C$1,MATCH("NET SYSTEM LOAD",'Actual NPC (Total System)'!$A:$A,0),0,1000,1),0),1)*$E320</f>
        <v>11803.915356512578</v>
      </c>
      <c r="K320" s="194">
        <f ca="1">INDEX(OFFSET('Actual NPC (Total System)'!I$1,MATCH("NET SYSTEM LOAD",'Actual NPC (Total System)'!$A:$A,0),0,1000,1),MATCH($C320,OFFSET('Actual NPC (Total System)'!$C$1,MATCH("NET SYSTEM LOAD",'Actual NPC (Total System)'!$A:$A,0),0,1000,1),0),1)*$E320</f>
        <v>31450.114658492945</v>
      </c>
      <c r="L320" s="194">
        <f ca="1">INDEX(OFFSET('Actual NPC (Total System)'!J$1,MATCH("NET SYSTEM LOAD",'Actual NPC (Total System)'!$A:$A,0),0,1000,1),MATCH($C320,OFFSET('Actual NPC (Total System)'!$C$1,MATCH("NET SYSTEM LOAD",'Actual NPC (Total System)'!$A:$A,0),0,1000,1),0),1)*$E320</f>
        <v>29640.757021348531</v>
      </c>
      <c r="M320" s="194">
        <f ca="1">INDEX(OFFSET('Actual NPC (Total System)'!K$1,MATCH("NET SYSTEM LOAD",'Actual NPC (Total System)'!$A:$A,0),0,1000,1),MATCH($C320,OFFSET('Actual NPC (Total System)'!$C$1,MATCH("NET SYSTEM LOAD",'Actual NPC (Total System)'!$A:$A,0),0,1000,1),0),1)*$E320</f>
        <v>31429.983038327191</v>
      </c>
      <c r="N320" s="194">
        <f ca="1">INDEX(OFFSET('Actual NPC (Total System)'!L$1,MATCH("NET SYSTEM LOAD",'Actual NPC (Total System)'!$A:$A,0),0,1000,1),MATCH($C320,OFFSET('Actual NPC (Total System)'!$C$1,MATCH("NET SYSTEM LOAD",'Actual NPC (Total System)'!$A:$A,0),0,1000,1),0),1)*$E320</f>
        <v>31714.31389842102</v>
      </c>
      <c r="O320" s="194">
        <f ca="1">INDEX(OFFSET('Actual NPC (Total System)'!M$1,MATCH("NET SYSTEM LOAD",'Actual NPC (Total System)'!$A:$A,0),0,1000,1),MATCH($C320,OFFSET('Actual NPC (Total System)'!$C$1,MATCH("NET SYSTEM LOAD",'Actual NPC (Total System)'!$A:$A,0),0,1000,1),0),1)*$E320</f>
        <v>32738.764547080485</v>
      </c>
      <c r="P320" s="194">
        <f ca="1">INDEX(OFFSET('Actual NPC (Total System)'!N$1,MATCH("NET SYSTEM LOAD",'Actual NPC (Total System)'!$A:$A,0),0,1000,1),MATCH($C320,OFFSET('Actual NPC (Total System)'!$C$1,MATCH("NET SYSTEM LOAD",'Actual NPC (Total System)'!$A:$A,0),0,1000,1),0),1)*$E320</f>
        <v>23097.980467479025</v>
      </c>
      <c r="Q320" s="194">
        <f ca="1">INDEX(OFFSET('Actual NPC (Total System)'!O$1,MATCH("NET SYSTEM LOAD",'Actual NPC (Total System)'!$A:$A,0),0,1000,1),MATCH($C320,OFFSET('Actual NPC (Total System)'!$C$1,MATCH("NET SYSTEM LOAD",'Actual NPC (Total System)'!$A:$A,0),0,1000,1),0),1)*$E320</f>
        <v>28872.814881317867</v>
      </c>
      <c r="R320" s="194">
        <f ca="1">INDEX(OFFSET('Actual NPC (Total System)'!P$1,MATCH("NET SYSTEM LOAD",'Actual NPC (Total System)'!$A:$A,0),0,1000,1),MATCH($C320,OFFSET('Actual NPC (Total System)'!$C$1,MATCH("NET SYSTEM LOAD",'Actual NPC (Total System)'!$A:$A,0),0,1000,1),0),1)*$E320</f>
        <v>28665.391334216802</v>
      </c>
      <c r="S320" s="59"/>
    </row>
    <row r="321" spans="1:19" ht="12.75">
      <c r="A321" s="131"/>
      <c r="B321" s="129"/>
      <c r="C321" s="167" t="s">
        <v>118</v>
      </c>
      <c r="D321" s="327" t="s">
        <v>178</v>
      </c>
      <c r="E321" s="326">
        <f>VLOOKUP(D321,'Actual Factors'!$A$4:$B$9,2,FALSE)</f>
        <v>0</v>
      </c>
      <c r="F321" s="187">
        <f t="shared" ca="1" si="77"/>
        <v>0</v>
      </c>
      <c r="G321" s="194">
        <f ca="1">INDEX(OFFSET('Actual NPC (Total System)'!E$1,MATCH("NET SYSTEM LOAD",'Actual NPC (Total System)'!$A:$A,0),0,1000,1),MATCH($C321,OFFSET('Actual NPC (Total System)'!$C$1,MATCH("NET SYSTEM LOAD",'Actual NPC (Total System)'!$A:$A,0),0,1000,1),0),1)*$E321</f>
        <v>0</v>
      </c>
      <c r="H321" s="194">
        <f ca="1">INDEX(OFFSET('Actual NPC (Total System)'!F$1,MATCH("NET SYSTEM LOAD",'Actual NPC (Total System)'!$A:$A,0),0,1000,1),MATCH($C321,OFFSET('Actual NPC (Total System)'!$C$1,MATCH("NET SYSTEM LOAD",'Actual NPC (Total System)'!$A:$A,0),0,1000,1),0),1)*$E321</f>
        <v>0</v>
      </c>
      <c r="I321" s="194">
        <f ca="1">INDEX(OFFSET('Actual NPC (Total System)'!G$1,MATCH("NET SYSTEM LOAD",'Actual NPC (Total System)'!$A:$A,0),0,1000,1),MATCH($C321,OFFSET('Actual NPC (Total System)'!$C$1,MATCH("NET SYSTEM LOAD",'Actual NPC (Total System)'!$A:$A,0),0,1000,1),0),1)*$E321</f>
        <v>0</v>
      </c>
      <c r="J321" s="194">
        <f ca="1">INDEX(OFFSET('Actual NPC (Total System)'!H$1,MATCH("NET SYSTEM LOAD",'Actual NPC (Total System)'!$A:$A,0),0,1000,1),MATCH($C321,OFFSET('Actual NPC (Total System)'!$C$1,MATCH("NET SYSTEM LOAD",'Actual NPC (Total System)'!$A:$A,0),0,1000,1),0),1)*$E321</f>
        <v>0</v>
      </c>
      <c r="K321" s="194">
        <f ca="1">INDEX(OFFSET('Actual NPC (Total System)'!I$1,MATCH("NET SYSTEM LOAD",'Actual NPC (Total System)'!$A:$A,0),0,1000,1),MATCH($C321,OFFSET('Actual NPC (Total System)'!$C$1,MATCH("NET SYSTEM LOAD",'Actual NPC (Total System)'!$A:$A,0),0,1000,1),0),1)*$E321</f>
        <v>0</v>
      </c>
      <c r="L321" s="194">
        <f ca="1">INDEX(OFFSET('Actual NPC (Total System)'!J$1,MATCH("NET SYSTEM LOAD",'Actual NPC (Total System)'!$A:$A,0),0,1000,1),MATCH($C321,OFFSET('Actual NPC (Total System)'!$C$1,MATCH("NET SYSTEM LOAD",'Actual NPC (Total System)'!$A:$A,0),0,1000,1),0),1)*$E321</f>
        <v>0</v>
      </c>
      <c r="M321" s="194">
        <f ca="1">INDEX(OFFSET('Actual NPC (Total System)'!K$1,MATCH("NET SYSTEM LOAD",'Actual NPC (Total System)'!$A:$A,0),0,1000,1),MATCH($C321,OFFSET('Actual NPC (Total System)'!$C$1,MATCH("NET SYSTEM LOAD",'Actual NPC (Total System)'!$A:$A,0),0,1000,1),0),1)*$E321</f>
        <v>0</v>
      </c>
      <c r="N321" s="194">
        <f ca="1">INDEX(OFFSET('Actual NPC (Total System)'!L$1,MATCH("NET SYSTEM LOAD",'Actual NPC (Total System)'!$A:$A,0),0,1000,1),MATCH($C321,OFFSET('Actual NPC (Total System)'!$C$1,MATCH("NET SYSTEM LOAD",'Actual NPC (Total System)'!$A:$A,0),0,1000,1),0),1)*$E321</f>
        <v>0</v>
      </c>
      <c r="O321" s="194">
        <f ca="1">INDEX(OFFSET('Actual NPC (Total System)'!M$1,MATCH("NET SYSTEM LOAD",'Actual NPC (Total System)'!$A:$A,0),0,1000,1),MATCH($C321,OFFSET('Actual NPC (Total System)'!$C$1,MATCH("NET SYSTEM LOAD",'Actual NPC (Total System)'!$A:$A,0),0,1000,1),0),1)*$E321</f>
        <v>0</v>
      </c>
      <c r="P321" s="194">
        <f ca="1">INDEX(OFFSET('Actual NPC (Total System)'!N$1,MATCH("NET SYSTEM LOAD",'Actual NPC (Total System)'!$A:$A,0),0,1000,1),MATCH($C321,OFFSET('Actual NPC (Total System)'!$C$1,MATCH("NET SYSTEM LOAD",'Actual NPC (Total System)'!$A:$A,0),0,1000,1),0),1)*$E321</f>
        <v>0</v>
      </c>
      <c r="Q321" s="194">
        <f ca="1">INDEX(OFFSET('Actual NPC (Total System)'!O$1,MATCH("NET SYSTEM LOAD",'Actual NPC (Total System)'!$A:$A,0),0,1000,1),MATCH($C321,OFFSET('Actual NPC (Total System)'!$C$1,MATCH("NET SYSTEM LOAD",'Actual NPC (Total System)'!$A:$A,0),0,1000,1),0),1)*$E321</f>
        <v>0</v>
      </c>
      <c r="R321" s="194">
        <f ca="1">INDEX(OFFSET('Actual NPC (Total System)'!P$1,MATCH("NET SYSTEM LOAD",'Actual NPC (Total System)'!$A:$A,0),0,1000,1),MATCH($C321,OFFSET('Actual NPC (Total System)'!$C$1,MATCH("NET SYSTEM LOAD",'Actual NPC (Total System)'!$A:$A,0),0,1000,1),0),1)*$E321</f>
        <v>0</v>
      </c>
      <c r="S321" s="59"/>
    </row>
    <row r="322" spans="1:19" ht="12.75">
      <c r="A322" s="136"/>
      <c r="B322" s="156"/>
      <c r="C322" s="167" t="s">
        <v>119</v>
      </c>
      <c r="D322" s="327" t="s">
        <v>178</v>
      </c>
      <c r="E322" s="326">
        <f>VLOOKUP(D322,'Actual Factors'!$A$4:$B$9,2,FALSE)</f>
        <v>0</v>
      </c>
      <c r="F322" s="187">
        <f t="shared" ref="F322:F323" ca="1" si="78">SUM(G322:R322)</f>
        <v>0</v>
      </c>
      <c r="G322" s="194">
        <f ca="1">INDEX(OFFSET('Actual NPC (Total System)'!E$1,MATCH("NET SYSTEM LOAD",'Actual NPC (Total System)'!$A:$A,0),0,1000,1),MATCH($C322,OFFSET('Actual NPC (Total System)'!$C$1,MATCH("NET SYSTEM LOAD",'Actual NPC (Total System)'!$A:$A,0),0,1000,1),0),1)*$E322</f>
        <v>0</v>
      </c>
      <c r="H322" s="194">
        <f ca="1">INDEX(OFFSET('Actual NPC (Total System)'!F$1,MATCH("NET SYSTEM LOAD",'Actual NPC (Total System)'!$A:$A,0),0,1000,1),MATCH($C322,OFFSET('Actual NPC (Total System)'!$C$1,MATCH("NET SYSTEM LOAD",'Actual NPC (Total System)'!$A:$A,0),0,1000,1),0),1)*$E322</f>
        <v>0</v>
      </c>
      <c r="I322" s="194">
        <f ca="1">INDEX(OFFSET('Actual NPC (Total System)'!G$1,MATCH("NET SYSTEM LOAD",'Actual NPC (Total System)'!$A:$A,0),0,1000,1),MATCH($C322,OFFSET('Actual NPC (Total System)'!$C$1,MATCH("NET SYSTEM LOAD",'Actual NPC (Total System)'!$A:$A,0),0,1000,1),0),1)*$E322</f>
        <v>0</v>
      </c>
      <c r="J322" s="194">
        <f ca="1">INDEX(OFFSET('Actual NPC (Total System)'!H$1,MATCH("NET SYSTEM LOAD",'Actual NPC (Total System)'!$A:$A,0),0,1000,1),MATCH($C322,OFFSET('Actual NPC (Total System)'!$C$1,MATCH("NET SYSTEM LOAD",'Actual NPC (Total System)'!$A:$A,0),0,1000,1),0),1)*$E322</f>
        <v>0</v>
      </c>
      <c r="K322" s="194">
        <f ca="1">INDEX(OFFSET('Actual NPC (Total System)'!I$1,MATCH("NET SYSTEM LOAD",'Actual NPC (Total System)'!$A:$A,0),0,1000,1),MATCH($C322,OFFSET('Actual NPC (Total System)'!$C$1,MATCH("NET SYSTEM LOAD",'Actual NPC (Total System)'!$A:$A,0),0,1000,1),0),1)*$E322</f>
        <v>0</v>
      </c>
      <c r="L322" s="194">
        <f ca="1">INDEX(OFFSET('Actual NPC (Total System)'!J$1,MATCH("NET SYSTEM LOAD",'Actual NPC (Total System)'!$A:$A,0),0,1000,1),MATCH($C322,OFFSET('Actual NPC (Total System)'!$C$1,MATCH("NET SYSTEM LOAD",'Actual NPC (Total System)'!$A:$A,0),0,1000,1),0),1)*$E322</f>
        <v>0</v>
      </c>
      <c r="M322" s="194">
        <f ca="1">INDEX(OFFSET('Actual NPC (Total System)'!K$1,MATCH("NET SYSTEM LOAD",'Actual NPC (Total System)'!$A:$A,0),0,1000,1),MATCH($C322,OFFSET('Actual NPC (Total System)'!$C$1,MATCH("NET SYSTEM LOAD",'Actual NPC (Total System)'!$A:$A,0),0,1000,1),0),1)*$E322</f>
        <v>0</v>
      </c>
      <c r="N322" s="194">
        <f ca="1">INDEX(OFFSET('Actual NPC (Total System)'!L$1,MATCH("NET SYSTEM LOAD",'Actual NPC (Total System)'!$A:$A,0),0,1000,1),MATCH($C322,OFFSET('Actual NPC (Total System)'!$C$1,MATCH("NET SYSTEM LOAD",'Actual NPC (Total System)'!$A:$A,0),0,1000,1),0),1)*$E322</f>
        <v>0</v>
      </c>
      <c r="O322" s="194">
        <f ca="1">INDEX(OFFSET('Actual NPC (Total System)'!M$1,MATCH("NET SYSTEM LOAD",'Actual NPC (Total System)'!$A:$A,0),0,1000,1),MATCH($C322,OFFSET('Actual NPC (Total System)'!$C$1,MATCH("NET SYSTEM LOAD",'Actual NPC (Total System)'!$A:$A,0),0,1000,1),0),1)*$E322</f>
        <v>0</v>
      </c>
      <c r="P322" s="194">
        <f ca="1">INDEX(OFFSET('Actual NPC (Total System)'!N$1,MATCH("NET SYSTEM LOAD",'Actual NPC (Total System)'!$A:$A,0),0,1000,1),MATCH($C322,OFFSET('Actual NPC (Total System)'!$C$1,MATCH("NET SYSTEM LOAD",'Actual NPC (Total System)'!$A:$A,0),0,1000,1),0),1)*$E322</f>
        <v>0</v>
      </c>
      <c r="Q322" s="194">
        <f ca="1">INDEX(OFFSET('Actual NPC (Total System)'!O$1,MATCH("NET SYSTEM LOAD",'Actual NPC (Total System)'!$A:$A,0),0,1000,1),MATCH($C322,OFFSET('Actual NPC (Total System)'!$C$1,MATCH("NET SYSTEM LOAD",'Actual NPC (Total System)'!$A:$A,0),0,1000,1),0),1)*$E322</f>
        <v>0</v>
      </c>
      <c r="R322" s="194">
        <f ca="1">INDEX(OFFSET('Actual NPC (Total System)'!P$1,MATCH("NET SYSTEM LOAD",'Actual NPC (Total System)'!$A:$A,0),0,1000,1),MATCH($C322,OFFSET('Actual NPC (Total System)'!$C$1,MATCH("NET SYSTEM LOAD",'Actual NPC (Total System)'!$A:$A,0),0,1000,1),0),1)*$E322</f>
        <v>0</v>
      </c>
      <c r="S322" s="59"/>
    </row>
    <row r="323" spans="1:19" ht="12.75">
      <c r="A323" s="136"/>
      <c r="B323" s="156"/>
      <c r="C323" s="167" t="s">
        <v>157</v>
      </c>
      <c r="D323" s="327" t="s">
        <v>178</v>
      </c>
      <c r="E323" s="326">
        <f>VLOOKUP(D323,'Actual Factors'!$A$4:$B$9,2,FALSE)</f>
        <v>0</v>
      </c>
      <c r="F323" s="187">
        <f t="shared" ca="1" si="78"/>
        <v>0</v>
      </c>
      <c r="G323" s="194">
        <f ca="1">INDEX(OFFSET('Actual NPC (Total System)'!E$1,MATCH("NET SYSTEM LOAD",'Actual NPC (Total System)'!$A:$A,0),0,1000,1),MATCH($C323,OFFSET('Actual NPC (Total System)'!$C$1,MATCH("NET SYSTEM LOAD",'Actual NPC (Total System)'!$A:$A,0),0,1000,1),0),1)*$E323</f>
        <v>0</v>
      </c>
      <c r="H323" s="194">
        <f ca="1">INDEX(OFFSET('Actual NPC (Total System)'!F$1,MATCH("NET SYSTEM LOAD",'Actual NPC (Total System)'!$A:$A,0),0,1000,1),MATCH($C323,OFFSET('Actual NPC (Total System)'!$C$1,MATCH("NET SYSTEM LOAD",'Actual NPC (Total System)'!$A:$A,0),0,1000,1),0),1)*$E323</f>
        <v>0</v>
      </c>
      <c r="I323" s="194">
        <f ca="1">INDEX(OFFSET('Actual NPC (Total System)'!G$1,MATCH("NET SYSTEM LOAD",'Actual NPC (Total System)'!$A:$A,0),0,1000,1),MATCH($C323,OFFSET('Actual NPC (Total System)'!$C$1,MATCH("NET SYSTEM LOAD",'Actual NPC (Total System)'!$A:$A,0),0,1000,1),0),1)*$E323</f>
        <v>0</v>
      </c>
      <c r="J323" s="194">
        <f ca="1">INDEX(OFFSET('Actual NPC (Total System)'!H$1,MATCH("NET SYSTEM LOAD",'Actual NPC (Total System)'!$A:$A,0),0,1000,1),MATCH($C323,OFFSET('Actual NPC (Total System)'!$C$1,MATCH("NET SYSTEM LOAD",'Actual NPC (Total System)'!$A:$A,0),0,1000,1),0),1)*$E323</f>
        <v>0</v>
      </c>
      <c r="K323" s="194">
        <f ca="1">INDEX(OFFSET('Actual NPC (Total System)'!I$1,MATCH("NET SYSTEM LOAD",'Actual NPC (Total System)'!$A:$A,0),0,1000,1),MATCH($C323,OFFSET('Actual NPC (Total System)'!$C$1,MATCH("NET SYSTEM LOAD",'Actual NPC (Total System)'!$A:$A,0),0,1000,1),0),1)*$E323</f>
        <v>0</v>
      </c>
      <c r="L323" s="194">
        <f ca="1">INDEX(OFFSET('Actual NPC (Total System)'!J$1,MATCH("NET SYSTEM LOAD",'Actual NPC (Total System)'!$A:$A,0),0,1000,1),MATCH($C323,OFFSET('Actual NPC (Total System)'!$C$1,MATCH("NET SYSTEM LOAD",'Actual NPC (Total System)'!$A:$A,0),0,1000,1),0),1)*$E323</f>
        <v>0</v>
      </c>
      <c r="M323" s="194">
        <f ca="1">INDEX(OFFSET('Actual NPC (Total System)'!K$1,MATCH("NET SYSTEM LOAD",'Actual NPC (Total System)'!$A:$A,0),0,1000,1),MATCH($C323,OFFSET('Actual NPC (Total System)'!$C$1,MATCH("NET SYSTEM LOAD",'Actual NPC (Total System)'!$A:$A,0),0,1000,1),0),1)*$E323</f>
        <v>0</v>
      </c>
      <c r="N323" s="194">
        <f ca="1">INDEX(OFFSET('Actual NPC (Total System)'!L$1,MATCH("NET SYSTEM LOAD",'Actual NPC (Total System)'!$A:$A,0),0,1000,1),MATCH($C323,OFFSET('Actual NPC (Total System)'!$C$1,MATCH("NET SYSTEM LOAD",'Actual NPC (Total System)'!$A:$A,0),0,1000,1),0),1)*$E323</f>
        <v>0</v>
      </c>
      <c r="O323" s="194">
        <f ca="1">INDEX(OFFSET('Actual NPC (Total System)'!M$1,MATCH("NET SYSTEM LOAD",'Actual NPC (Total System)'!$A:$A,0),0,1000,1),MATCH($C323,OFFSET('Actual NPC (Total System)'!$C$1,MATCH("NET SYSTEM LOAD",'Actual NPC (Total System)'!$A:$A,0),0,1000,1),0),1)*$E323</f>
        <v>0</v>
      </c>
      <c r="P323" s="194">
        <f ca="1">INDEX(OFFSET('Actual NPC (Total System)'!N$1,MATCH("NET SYSTEM LOAD",'Actual NPC (Total System)'!$A:$A,0),0,1000,1),MATCH($C323,OFFSET('Actual NPC (Total System)'!$C$1,MATCH("NET SYSTEM LOAD",'Actual NPC (Total System)'!$A:$A,0),0,1000,1),0),1)*$E323</f>
        <v>0</v>
      </c>
      <c r="Q323" s="194">
        <f ca="1">INDEX(OFFSET('Actual NPC (Total System)'!O$1,MATCH("NET SYSTEM LOAD",'Actual NPC (Total System)'!$A:$A,0),0,1000,1),MATCH($C323,OFFSET('Actual NPC (Total System)'!$C$1,MATCH("NET SYSTEM LOAD",'Actual NPC (Total System)'!$A:$A,0),0,1000,1),0),1)*$E323</f>
        <v>0</v>
      </c>
      <c r="R323" s="194">
        <f ca="1">INDEX(OFFSET('Actual NPC (Total System)'!P$1,MATCH("NET SYSTEM LOAD",'Actual NPC (Total System)'!$A:$A,0),0,1000,1),MATCH($C323,OFFSET('Actual NPC (Total System)'!$C$1,MATCH("NET SYSTEM LOAD",'Actual NPC (Total System)'!$A:$A,0),0,1000,1),0),1)*$E323</f>
        <v>0</v>
      </c>
      <c r="S323" s="59"/>
    </row>
    <row r="324" spans="1:19" ht="12.75">
      <c r="A324" s="131"/>
      <c r="B324" s="129"/>
      <c r="C324" s="130"/>
      <c r="D324" s="170"/>
      <c r="E324" s="47"/>
      <c r="F324" s="215" t="s">
        <v>88</v>
      </c>
      <c r="G324" s="215" t="s">
        <v>88</v>
      </c>
      <c r="H324" s="215" t="s">
        <v>88</v>
      </c>
      <c r="I324" s="215" t="s">
        <v>88</v>
      </c>
      <c r="J324" s="215" t="s">
        <v>88</v>
      </c>
      <c r="K324" s="215" t="s">
        <v>88</v>
      </c>
      <c r="L324" s="215" t="s">
        <v>88</v>
      </c>
      <c r="M324" s="215" t="s">
        <v>88</v>
      </c>
      <c r="N324" s="215" t="s">
        <v>88</v>
      </c>
      <c r="O324" s="215" t="s">
        <v>88</v>
      </c>
      <c r="P324" s="215" t="s">
        <v>88</v>
      </c>
      <c r="Q324" s="215" t="s">
        <v>88</v>
      </c>
      <c r="R324" s="215" t="s">
        <v>88</v>
      </c>
      <c r="S324" s="59"/>
    </row>
    <row r="325" spans="1:19" ht="12.75">
      <c r="A325" s="134" t="s">
        <v>64</v>
      </c>
      <c r="B325" s="129"/>
      <c r="C325" s="130"/>
      <c r="D325" s="170"/>
      <c r="E325" s="47"/>
      <c r="F325" s="192">
        <f ca="1">SUM(G325:R325)</f>
        <v>852595.82902563259</v>
      </c>
      <c r="G325" s="192">
        <f t="shared" ref="G325:R325" ca="1" si="79">SUM(G316:G323)</f>
        <v>73023.041290668451</v>
      </c>
      <c r="H325" s="192">
        <f t="shared" ca="1" si="79"/>
        <v>61611.127032439574</v>
      </c>
      <c r="I325" s="192">
        <f t="shared" ca="1" si="79"/>
        <v>88544.294240484101</v>
      </c>
      <c r="J325" s="192">
        <f t="shared" ca="1" si="79"/>
        <v>72224.110027461298</v>
      </c>
      <c r="K325" s="192">
        <f t="shared" ca="1" si="79"/>
        <v>51461.397499209539</v>
      </c>
      <c r="L325" s="192">
        <f t="shared" ca="1" si="79"/>
        <v>70168.196592781256</v>
      </c>
      <c r="M325" s="192">
        <f t="shared" ca="1" si="79"/>
        <v>75555.327669944818</v>
      </c>
      <c r="N325" s="192">
        <f t="shared" ca="1" si="79"/>
        <v>90333.520257462762</v>
      </c>
      <c r="O325" s="192">
        <f t="shared" ca="1" si="79"/>
        <v>87594.941320982281</v>
      </c>
      <c r="P325" s="192">
        <f t="shared" ca="1" si="79"/>
        <v>57398.642062250743</v>
      </c>
      <c r="Q325" s="192">
        <f t="shared" ca="1" si="79"/>
        <v>52444.453917640552</v>
      </c>
      <c r="R325" s="192">
        <f t="shared" ca="1" si="79"/>
        <v>72236.777114307159</v>
      </c>
      <c r="S325" s="59"/>
    </row>
    <row r="326" spans="1:19" ht="12.75">
      <c r="A326" s="134"/>
      <c r="B326" s="132"/>
      <c r="C326" s="133"/>
      <c r="D326" s="170"/>
      <c r="E326" s="47"/>
      <c r="F326" s="187"/>
      <c r="G326" s="187"/>
      <c r="H326" s="187"/>
      <c r="I326" s="187"/>
      <c r="J326" s="187"/>
      <c r="K326" s="187"/>
      <c r="L326" s="187"/>
      <c r="M326" s="187"/>
      <c r="N326" s="187"/>
      <c r="O326" s="187"/>
      <c r="P326" s="187"/>
      <c r="Q326" s="187"/>
      <c r="R326" s="187"/>
      <c r="S326" s="59"/>
    </row>
    <row r="327" spans="1:19" ht="12.75">
      <c r="A327" s="136" t="s">
        <v>149</v>
      </c>
      <c r="B327" s="15"/>
      <c r="C327" s="91"/>
      <c r="D327" s="170"/>
      <c r="E327" s="47"/>
      <c r="F327" s="187"/>
      <c r="G327" s="187"/>
      <c r="H327" s="187"/>
      <c r="I327" s="187"/>
      <c r="J327" s="187"/>
      <c r="K327" s="187"/>
      <c r="L327" s="187"/>
      <c r="M327" s="187"/>
      <c r="N327" s="187"/>
      <c r="O327" s="187"/>
      <c r="P327" s="187"/>
      <c r="Q327" s="187"/>
      <c r="R327" s="187"/>
      <c r="S327" s="59"/>
    </row>
    <row r="328" spans="1:19" ht="12.75">
      <c r="A328" s="147"/>
      <c r="B328" s="15"/>
      <c r="C328" s="135" t="s">
        <v>65</v>
      </c>
      <c r="D328" s="327" t="s">
        <v>203</v>
      </c>
      <c r="E328" s="326">
        <f>VLOOKUP(D328,'Actual Factors'!$A$4:$B$9,2,FALSE)</f>
        <v>7.6181305813992017E-2</v>
      </c>
      <c r="F328" s="187">
        <f ca="1">SUM(G328:R328)</f>
        <v>196621.2839602099</v>
      </c>
      <c r="G328" s="194">
        <f ca="1">INDEX(OFFSET('Actual NPC (Total System)'!E$1,MATCH("NET SYSTEM LOAD",'Actual NPC (Total System)'!$A:$A,0),0,1000,1),MATCH($C328,OFFSET('Actual NPC (Total System)'!$C$1,MATCH("NET SYSTEM LOAD",'Actual NPC (Total System)'!$A:$A,0),0,1000,1),0),1)*$E328</f>
        <v>31542.03167791944</v>
      </c>
      <c r="H328" s="194">
        <f ca="1">INDEX(OFFSET('Actual NPC (Total System)'!F$1,MATCH("NET SYSTEM LOAD",'Actual NPC (Total System)'!$A:$A,0),0,1000,1),MATCH($C328,OFFSET('Actual NPC (Total System)'!$C$1,MATCH("NET SYSTEM LOAD",'Actual NPC (Total System)'!$A:$A,0),0,1000,1),0),1)*$E328</f>
        <v>19397.893536805161</v>
      </c>
      <c r="I328" s="194">
        <f ca="1">INDEX(OFFSET('Actual NPC (Total System)'!G$1,MATCH("NET SYSTEM LOAD",'Actual NPC (Total System)'!$A:$A,0),0,1000,1),MATCH($C328,OFFSET('Actual NPC (Total System)'!$C$1,MATCH("NET SYSTEM LOAD",'Actual NPC (Total System)'!$A:$A,0),0,1000,1),0),1)*$E328</f>
        <v>16127.430078210482</v>
      </c>
      <c r="J328" s="194">
        <f ca="1">INDEX(OFFSET('Actual NPC (Total System)'!H$1,MATCH("NET SYSTEM LOAD",'Actual NPC (Total System)'!$A:$A,0),0,1000,1),MATCH($C328,OFFSET('Actual NPC (Total System)'!$C$1,MATCH("NET SYSTEM LOAD",'Actual NPC (Total System)'!$A:$A,0),0,1000,1),0),1)*$E328</f>
        <v>16177.862102659345</v>
      </c>
      <c r="K328" s="194">
        <f ca="1">INDEX(OFFSET('Actual NPC (Total System)'!I$1,MATCH("NET SYSTEM LOAD",'Actual NPC (Total System)'!$A:$A,0),0,1000,1),MATCH($C328,OFFSET('Actual NPC (Total System)'!$C$1,MATCH("NET SYSTEM LOAD",'Actual NPC (Total System)'!$A:$A,0),0,1000,1),0),1)*$E328</f>
        <v>16511.155315595559</v>
      </c>
      <c r="L328" s="194">
        <f ca="1">INDEX(OFFSET('Actual NPC (Total System)'!J$1,MATCH("NET SYSTEM LOAD",'Actual NPC (Total System)'!$A:$A,0),0,1000,1),MATCH($C328,OFFSET('Actual NPC (Total System)'!$C$1,MATCH("NET SYSTEM LOAD",'Actual NPC (Total System)'!$A:$A,0),0,1000,1),0),1)*$E328</f>
        <v>12981.980142456565</v>
      </c>
      <c r="M328" s="194">
        <f ca="1">INDEX(OFFSET('Actual NPC (Total System)'!K$1,MATCH("NET SYSTEM LOAD",'Actual NPC (Total System)'!$A:$A,0),0,1000,1),MATCH($C328,OFFSET('Actual NPC (Total System)'!$C$1,MATCH("NET SYSTEM LOAD",'Actual NPC (Total System)'!$A:$A,0),0,1000,1),0),1)*$E328</f>
        <v>9457.7567541954813</v>
      </c>
      <c r="N328" s="194">
        <f ca="1">INDEX(OFFSET('Actual NPC (Total System)'!L$1,MATCH("NET SYSTEM LOAD",'Actual NPC (Total System)'!$A:$A,0),0,1000,1),MATCH($C328,OFFSET('Actual NPC (Total System)'!$C$1,MATCH("NET SYSTEM LOAD",'Actual NPC (Total System)'!$A:$A,0),0,1000,1),0),1)*$E328</f>
        <v>7333.8981294071973</v>
      </c>
      <c r="O328" s="194">
        <f ca="1">INDEX(OFFSET('Actual NPC (Total System)'!M$1,MATCH("NET SYSTEM LOAD",'Actual NPC (Total System)'!$A:$A,0),0,1000,1),MATCH($C328,OFFSET('Actual NPC (Total System)'!$C$1,MATCH("NET SYSTEM LOAD",'Actual NPC (Total System)'!$A:$A,0),0,1000,1),0),1)*$E328</f>
        <v>6773.4322625336581</v>
      </c>
      <c r="P328" s="194">
        <f ca="1">INDEX(OFFSET('Actual NPC (Total System)'!N$1,MATCH("NET SYSTEM LOAD",'Actual NPC (Total System)'!$A:$A,0),0,1000,1),MATCH($C328,OFFSET('Actual NPC (Total System)'!$C$1,MATCH("NET SYSTEM LOAD",'Actual NPC (Total System)'!$A:$A,0),0,1000,1),0),1)*$E328</f>
        <v>9541.5561905908726</v>
      </c>
      <c r="Q328" s="194">
        <f ca="1">INDEX(OFFSET('Actual NPC (Total System)'!O$1,MATCH("NET SYSTEM LOAD",'Actual NPC (Total System)'!$A:$A,0),0,1000,1),MATCH($C328,OFFSET('Actual NPC (Total System)'!$C$1,MATCH("NET SYSTEM LOAD",'Actual NPC (Total System)'!$A:$A,0),0,1000,1),0),1)*$E328</f>
        <v>29130.740986294964</v>
      </c>
      <c r="R328" s="194">
        <f ca="1">INDEX(OFFSET('Actual NPC (Total System)'!P$1,MATCH("NET SYSTEM LOAD",'Actual NPC (Total System)'!$A:$A,0),0,1000,1),MATCH($C328,OFFSET('Actual NPC (Total System)'!$C$1,MATCH("NET SYSTEM LOAD",'Actual NPC (Total System)'!$A:$A,0),0,1000,1),0),1)*$E328</f>
        <v>21645.54678354118</v>
      </c>
      <c r="S328" s="59"/>
    </row>
    <row r="329" spans="1:19" ht="12.75">
      <c r="A329" s="147"/>
      <c r="B329" s="15"/>
      <c r="C329" s="135" t="s">
        <v>66</v>
      </c>
      <c r="D329" s="327" t="s">
        <v>203</v>
      </c>
      <c r="E329" s="326">
        <f>VLOOKUP(D329,'Actual Factors'!$A$4:$B$9,2,FALSE)</f>
        <v>7.6181305813992017E-2</v>
      </c>
      <c r="F329" s="187">
        <f t="shared" ref="F329" ca="1" si="80">SUM(G329:R329)</f>
        <v>15872.899803179684</v>
      </c>
      <c r="G329" s="194">
        <f ca="1">INDEX(OFFSET('Actual NPC (Total System)'!E$1,MATCH("NET SYSTEM LOAD",'Actual NPC (Total System)'!$A:$A,0),0,1000,1),MATCH($C329,OFFSET('Actual NPC (Total System)'!$C$1,MATCH("NET SYSTEM LOAD",'Actual NPC (Total System)'!$A:$A,0),0,1000,1),0),1)*$E329</f>
        <v>839.76481750102937</v>
      </c>
      <c r="H329" s="194">
        <f ca="1">INDEX(OFFSET('Actual NPC (Total System)'!F$1,MATCH("NET SYSTEM LOAD",'Actual NPC (Total System)'!$A:$A,0),0,1000,1),MATCH($C329,OFFSET('Actual NPC (Total System)'!$C$1,MATCH("NET SYSTEM LOAD",'Actual NPC (Total System)'!$A:$A,0),0,1000,1),0),1)*$E329</f>
        <v>873.68050630550147</v>
      </c>
      <c r="I329" s="194">
        <f ca="1">INDEX(OFFSET('Actual NPC (Total System)'!G$1,MATCH("NET SYSTEM LOAD",'Actual NPC (Total System)'!$A:$A,0),0,1000,1),MATCH($C329,OFFSET('Actual NPC (Total System)'!$C$1,MATCH("NET SYSTEM LOAD",'Actual NPC (Total System)'!$A:$A,0),0,1000,1),0),1)*$E329</f>
        <v>1178.1960786078691</v>
      </c>
      <c r="J329" s="194">
        <f ca="1">INDEX(OFFSET('Actual NPC (Total System)'!H$1,MATCH("NET SYSTEM LOAD",'Actual NPC (Total System)'!$A:$A,0),0,1000,1),MATCH($C329,OFFSET('Actual NPC (Total System)'!$C$1,MATCH("NET SYSTEM LOAD",'Actual NPC (Total System)'!$A:$A,0),0,1000,1),0),1)*$E329</f>
        <v>1236.5368653198113</v>
      </c>
      <c r="K329" s="194">
        <f ca="1">INDEX(OFFSET('Actual NPC (Total System)'!I$1,MATCH("NET SYSTEM LOAD",'Actual NPC (Total System)'!$A:$A,0),0,1000,1),MATCH($C329,OFFSET('Actual NPC (Total System)'!$C$1,MATCH("NET SYSTEM LOAD",'Actual NPC (Total System)'!$A:$A,0),0,1000,1),0),1)*$E329</f>
        <v>2111.7358935941033</v>
      </c>
      <c r="L329" s="194">
        <f ca="1">INDEX(OFFSET('Actual NPC (Total System)'!J$1,MATCH("NET SYSTEM LOAD",'Actual NPC (Total System)'!$A:$A,0),0,1000,1),MATCH($C329,OFFSET('Actual NPC (Total System)'!$C$1,MATCH("NET SYSTEM LOAD",'Actual NPC (Total System)'!$A:$A,0),0,1000,1),0),1)*$E329</f>
        <v>2794.696805519498</v>
      </c>
      <c r="M329" s="194">
        <f ca="1">INDEX(OFFSET('Actual NPC (Total System)'!K$1,MATCH("NET SYSTEM LOAD",'Actual NPC (Total System)'!$A:$A,0),0,1000,1),MATCH($C329,OFFSET('Actual NPC (Total System)'!$C$1,MATCH("NET SYSTEM LOAD",'Actual NPC (Total System)'!$A:$A,0),0,1000,1),0),1)*$E329</f>
        <v>2732.7450249119734</v>
      </c>
      <c r="N329" s="194">
        <f ca="1">INDEX(OFFSET('Actual NPC (Total System)'!L$1,MATCH("NET SYSTEM LOAD",'Actual NPC (Total System)'!$A:$A,0),0,1000,1),MATCH($C329,OFFSET('Actual NPC (Total System)'!$C$1,MATCH("NET SYSTEM LOAD",'Actual NPC (Total System)'!$A:$A,0),0,1000,1),0),1)*$E329</f>
        <v>1785.2169509147852</v>
      </c>
      <c r="O329" s="194">
        <f ca="1">INDEX(OFFSET('Actual NPC (Total System)'!M$1,MATCH("NET SYSTEM LOAD",'Actual NPC (Total System)'!$A:$A,0),0,1000,1),MATCH($C329,OFFSET('Actual NPC (Total System)'!$C$1,MATCH("NET SYSTEM LOAD",'Actual NPC (Total System)'!$A:$A,0),0,1000,1),0),1)*$E329</f>
        <v>687.87399669995148</v>
      </c>
      <c r="P329" s="194">
        <f ca="1">INDEX(OFFSET('Actual NPC (Total System)'!N$1,MATCH("NET SYSTEM LOAD",'Actual NPC (Total System)'!$A:$A,0),0,1000,1),MATCH($C329,OFFSET('Actual NPC (Total System)'!$C$1,MATCH("NET SYSTEM LOAD",'Actual NPC (Total System)'!$A:$A,0),0,1000,1),0),1)*$E329</f>
        <v>436.52101539073698</v>
      </c>
      <c r="Q329" s="194">
        <f ca="1">INDEX(OFFSET('Actual NPC (Total System)'!O$1,MATCH("NET SYSTEM LOAD",'Actual NPC (Total System)'!$A:$A,0),0,1000,1),MATCH($C329,OFFSET('Actual NPC (Total System)'!$C$1,MATCH("NET SYSTEM LOAD",'Actual NPC (Total System)'!$A:$A,0),0,1000,1),0),1)*$E329</f>
        <v>629.70652245873589</v>
      </c>
      <c r="R329" s="194">
        <f ca="1">INDEX(OFFSET('Actual NPC (Total System)'!P$1,MATCH("NET SYSTEM LOAD",'Actual NPC (Total System)'!$A:$A,0),0,1000,1),MATCH($C329,OFFSET('Actual NPC (Total System)'!$C$1,MATCH("NET SYSTEM LOAD",'Actual NPC (Total System)'!$A:$A,0),0,1000,1),0),1)*$E329</f>
        <v>566.22532595568873</v>
      </c>
      <c r="S329" s="59"/>
    </row>
    <row r="330" spans="1:19" ht="12.75">
      <c r="A330" s="147"/>
      <c r="B330" s="15"/>
      <c r="C330" s="91"/>
      <c r="D330" s="170"/>
      <c r="E330" s="47"/>
      <c r="F330" s="215" t="s">
        <v>88</v>
      </c>
      <c r="G330" s="215" t="s">
        <v>88</v>
      </c>
      <c r="H330" s="215" t="s">
        <v>88</v>
      </c>
      <c r="I330" s="215" t="s">
        <v>88</v>
      </c>
      <c r="J330" s="215" t="s">
        <v>88</v>
      </c>
      <c r="K330" s="215" t="s">
        <v>88</v>
      </c>
      <c r="L330" s="215" t="s">
        <v>88</v>
      </c>
      <c r="M330" s="215" t="s">
        <v>88</v>
      </c>
      <c r="N330" s="215" t="s">
        <v>88</v>
      </c>
      <c r="O330" s="215" t="s">
        <v>88</v>
      </c>
      <c r="P330" s="215" t="s">
        <v>88</v>
      </c>
      <c r="Q330" s="215" t="s">
        <v>88</v>
      </c>
      <c r="R330" s="215" t="s">
        <v>88</v>
      </c>
      <c r="S330" s="59"/>
    </row>
    <row r="331" spans="1:19" ht="12.75">
      <c r="A331" s="136" t="s">
        <v>67</v>
      </c>
      <c r="B331" s="15"/>
      <c r="C331" s="91"/>
      <c r="D331" s="170"/>
      <c r="E331" s="47"/>
      <c r="F331" s="192">
        <f ca="1">SUM(G331:R331)</f>
        <v>212494.18376338965</v>
      </c>
      <c r="G331" s="192">
        <f t="shared" ref="G331:R331" ca="1" si="81">SUM(G328:G329)</f>
        <v>32381.796495420469</v>
      </c>
      <c r="H331" s="192">
        <f t="shared" ca="1" si="81"/>
        <v>20271.574043110661</v>
      </c>
      <c r="I331" s="192">
        <f t="shared" ca="1" si="81"/>
        <v>17305.626156818351</v>
      </c>
      <c r="J331" s="192">
        <f t="shared" ca="1" si="81"/>
        <v>17414.398967979156</v>
      </c>
      <c r="K331" s="192">
        <f t="shared" ca="1" si="81"/>
        <v>18622.891209189664</v>
      </c>
      <c r="L331" s="192">
        <f t="shared" ca="1" si="81"/>
        <v>15776.676947976062</v>
      </c>
      <c r="M331" s="192">
        <f t="shared" ca="1" si="81"/>
        <v>12190.501779107455</v>
      </c>
      <c r="N331" s="192">
        <f t="shared" ca="1" si="81"/>
        <v>9119.1150803219825</v>
      </c>
      <c r="O331" s="192">
        <f t="shared" ca="1" si="81"/>
        <v>7461.30625923361</v>
      </c>
      <c r="P331" s="192">
        <f t="shared" ca="1" si="81"/>
        <v>9978.0772059816099</v>
      </c>
      <c r="Q331" s="192">
        <f t="shared" ca="1" si="81"/>
        <v>29760.447508753699</v>
      </c>
      <c r="R331" s="192">
        <f t="shared" ca="1" si="81"/>
        <v>22211.772109496869</v>
      </c>
      <c r="S331" s="59"/>
    </row>
    <row r="332" spans="1:19" ht="12.75">
      <c r="A332" s="147"/>
      <c r="B332" s="15"/>
      <c r="C332" s="91"/>
      <c r="D332" s="170"/>
      <c r="E332" s="47"/>
      <c r="F332" s="187"/>
      <c r="G332" s="187"/>
      <c r="H332" s="187"/>
      <c r="I332" s="187"/>
      <c r="J332" s="187"/>
      <c r="K332" s="187"/>
      <c r="L332" s="187"/>
      <c r="M332" s="187"/>
      <c r="N332" s="187"/>
      <c r="O332" s="187"/>
      <c r="P332" s="187"/>
      <c r="Q332" s="187"/>
      <c r="R332" s="187"/>
      <c r="S332" s="59"/>
    </row>
    <row r="333" spans="1:19" ht="12.75">
      <c r="A333" s="136" t="s">
        <v>150</v>
      </c>
      <c r="B333" s="15"/>
      <c r="C333" s="91"/>
      <c r="D333" s="170"/>
      <c r="E333" s="47"/>
      <c r="F333" s="187"/>
      <c r="G333" s="187"/>
      <c r="H333" s="187"/>
      <c r="I333" s="187"/>
      <c r="J333" s="187"/>
      <c r="K333" s="187"/>
      <c r="L333" s="187"/>
      <c r="M333" s="187"/>
      <c r="N333" s="187"/>
      <c r="O333" s="187"/>
      <c r="P333" s="187"/>
      <c r="Q333" s="187"/>
      <c r="R333" s="187"/>
      <c r="S333" s="59"/>
    </row>
    <row r="334" spans="1:19" ht="12.75">
      <c r="A334" s="15"/>
      <c r="B334" s="15"/>
      <c r="C334" s="148" t="s">
        <v>58</v>
      </c>
      <c r="D334" s="327" t="s">
        <v>203</v>
      </c>
      <c r="E334" s="326">
        <f>VLOOKUP(D334,'Actual Factors'!$A$4:$B$9,2,FALSE)</f>
        <v>7.6181305813992017E-2</v>
      </c>
      <c r="F334" s="187">
        <f ca="1">SUM(G334:R334)</f>
        <v>16091.472501866278</v>
      </c>
      <c r="G334" s="194">
        <f ca="1">INDEX(OFFSET('Actual NPC (Total System)'!E$1,MATCH("NET SYSTEM LOAD",'Actual NPC (Total System)'!$A:$A,0),0,1000,1),MATCH($C334,OFFSET('Actual NPC (Total System)'!$C$1,MATCH("NET SYSTEM LOAD",'Actual NPC (Total System)'!$A:$A,0),0,1000,1),0),1)*$E334</f>
        <v>1730.9916307055266</v>
      </c>
      <c r="H334" s="194">
        <f ca="1">INDEX(OFFSET('Actual NPC (Total System)'!F$1,MATCH("NET SYSTEM LOAD",'Actual NPC (Total System)'!$A:$A,0),0,1000,1),MATCH($C334,OFFSET('Actual NPC (Total System)'!$C$1,MATCH("NET SYSTEM LOAD",'Actual NPC (Total System)'!$A:$A,0),0,1000,1),0),1)*$E334</f>
        <v>1554.936632969391</v>
      </c>
      <c r="I334" s="194">
        <f ca="1">INDEX(OFFSET('Actual NPC (Total System)'!G$1,MATCH("NET SYSTEM LOAD",'Actual NPC (Total System)'!$A:$A,0),0,1000,1),MATCH($C334,OFFSET('Actual NPC (Total System)'!$C$1,MATCH("NET SYSTEM LOAD",'Actual NPC (Total System)'!$A:$A,0),0,1000,1),0),1)*$E334</f>
        <v>1567.8112736519556</v>
      </c>
      <c r="J334" s="194">
        <f ca="1">INDEX(OFFSET('Actual NPC (Total System)'!H$1,MATCH("NET SYSTEM LOAD",'Actual NPC (Total System)'!$A:$A,0),0,1000,1),MATCH($C334,OFFSET('Actual NPC (Total System)'!$C$1,MATCH("NET SYSTEM LOAD",'Actual NPC (Total System)'!$A:$A,0),0,1000,1),0),1)*$E334</f>
        <v>128.28931899076255</v>
      </c>
      <c r="K334" s="194">
        <f ca="1">INDEX(OFFSET('Actual NPC (Total System)'!I$1,MATCH("NET SYSTEM LOAD",'Actual NPC (Total System)'!$A:$A,0),0,1000,1),MATCH($C334,OFFSET('Actual NPC (Total System)'!$C$1,MATCH("NET SYSTEM LOAD",'Actual NPC (Total System)'!$A:$A,0),0,1000,1),0),1)*$E334</f>
        <v>383.57287477344983</v>
      </c>
      <c r="L334" s="194">
        <f ca="1">INDEX(OFFSET('Actual NPC (Total System)'!J$1,MATCH("NET SYSTEM LOAD",'Actual NPC (Total System)'!$A:$A,0),0,1000,1),MATCH($C334,OFFSET('Actual NPC (Total System)'!$C$1,MATCH("NET SYSTEM LOAD",'Actual NPC (Total System)'!$A:$A,0),0,1000,1),0),1)*$E334</f>
        <v>1288.3782439262329</v>
      </c>
      <c r="M334" s="194">
        <f ca="1">INDEX(OFFSET('Actual NPC (Total System)'!K$1,MATCH("NET SYSTEM LOAD",'Actual NPC (Total System)'!$A:$A,0),0,1000,1),MATCH($C334,OFFSET('Actual NPC (Total System)'!$C$1,MATCH("NET SYSTEM LOAD",'Actual NPC (Total System)'!$A:$A,0),0,1000,1),0),1)*$E334</f>
        <v>1621.2905503333782</v>
      </c>
      <c r="N334" s="194">
        <f ca="1">INDEX(OFFSET('Actual NPC (Total System)'!L$1,MATCH("NET SYSTEM LOAD",'Actual NPC (Total System)'!$A:$A,0),0,1000,1),MATCH($C334,OFFSET('Actual NPC (Total System)'!$C$1,MATCH("NET SYSTEM LOAD",'Actual NPC (Total System)'!$A:$A,0),0,1000,1),0),1)*$E334</f>
        <v>1631.7273892298949</v>
      </c>
      <c r="O334" s="194">
        <f ca="1">INDEX(OFFSET('Actual NPC (Total System)'!M$1,MATCH("NET SYSTEM LOAD",'Actual NPC (Total System)'!$A:$A,0),0,1000,1),MATCH($C334,OFFSET('Actual NPC (Total System)'!$C$1,MATCH("NET SYSTEM LOAD",'Actual NPC (Total System)'!$A:$A,0),0,1000,1),0),1)*$E334</f>
        <v>1180.8102401168762</v>
      </c>
      <c r="P334" s="194">
        <f ca="1">INDEX(OFFSET('Actual NPC (Total System)'!N$1,MATCH("NET SYSTEM LOAD",'Actual NPC (Total System)'!$A:$A,0),0,1000,1),MATCH($C334,OFFSET('Actual NPC (Total System)'!$C$1,MATCH("NET SYSTEM LOAD",'Actual NPC (Total System)'!$A:$A,0),0,1000,1),0),1)*$E334</f>
        <v>1729.1632793659908</v>
      </c>
      <c r="Q334" s="194">
        <f ca="1">INDEX(OFFSET('Actual NPC (Total System)'!O$1,MATCH("NET SYSTEM LOAD",'Actual NPC (Total System)'!$A:$A,0),0,1000,1),MATCH($C334,OFFSET('Actual NPC (Total System)'!$C$1,MATCH("NET SYSTEM LOAD",'Actual NPC (Total System)'!$A:$A,0),0,1000,1),0),1)*$E334</f>
        <v>1544.1950688496181</v>
      </c>
      <c r="R334" s="194">
        <f ca="1">INDEX(OFFSET('Actual NPC (Total System)'!P$1,MATCH("NET SYSTEM LOAD",'Actual NPC (Total System)'!$A:$A,0),0,1000,1),MATCH($C334,OFFSET('Actual NPC (Total System)'!$C$1,MATCH("NET SYSTEM LOAD",'Actual NPC (Total System)'!$A:$A,0),0,1000,1),0),1)*$E334</f>
        <v>1730.3059989532007</v>
      </c>
      <c r="S334" s="59"/>
    </row>
    <row r="335" spans="1:19" ht="12.75">
      <c r="B335" s="15"/>
      <c r="C335" s="148" t="s">
        <v>112</v>
      </c>
      <c r="D335" s="327" t="s">
        <v>178</v>
      </c>
      <c r="E335" s="326">
        <f>VLOOKUP(D335,'Actual Factors'!$A$4:$B$9,2,FALSE)</f>
        <v>0</v>
      </c>
      <c r="F335" s="187">
        <f t="shared" ref="F335" ca="1" si="82">SUM(G335:R335)</f>
        <v>0</v>
      </c>
      <c r="G335" s="194">
        <f ca="1">INDEX(OFFSET('Actual NPC (Total System)'!E$1,MATCH("NET SYSTEM LOAD",'Actual NPC (Total System)'!$A:$A,0),0,1000,1),MATCH($C335,OFFSET('Actual NPC (Total System)'!$C$1,MATCH("NET SYSTEM LOAD",'Actual NPC (Total System)'!$A:$A,0),0,1000,1),0),1)*$E335</f>
        <v>0</v>
      </c>
      <c r="H335" s="194">
        <f ca="1">INDEX(OFFSET('Actual NPC (Total System)'!F$1,MATCH("NET SYSTEM LOAD",'Actual NPC (Total System)'!$A:$A,0),0,1000,1),MATCH($C335,OFFSET('Actual NPC (Total System)'!$C$1,MATCH("NET SYSTEM LOAD",'Actual NPC (Total System)'!$A:$A,0),0,1000,1),0),1)*$E335</f>
        <v>0</v>
      </c>
      <c r="I335" s="194">
        <f ca="1">INDEX(OFFSET('Actual NPC (Total System)'!G$1,MATCH("NET SYSTEM LOAD",'Actual NPC (Total System)'!$A:$A,0),0,1000,1),MATCH($C335,OFFSET('Actual NPC (Total System)'!$C$1,MATCH("NET SYSTEM LOAD",'Actual NPC (Total System)'!$A:$A,0),0,1000,1),0),1)*$E335</f>
        <v>0</v>
      </c>
      <c r="J335" s="194">
        <f ca="1">INDEX(OFFSET('Actual NPC (Total System)'!H$1,MATCH("NET SYSTEM LOAD",'Actual NPC (Total System)'!$A:$A,0),0,1000,1),MATCH($C335,OFFSET('Actual NPC (Total System)'!$C$1,MATCH("NET SYSTEM LOAD",'Actual NPC (Total System)'!$A:$A,0),0,1000,1),0),1)*$E335</f>
        <v>0</v>
      </c>
      <c r="K335" s="194">
        <f ca="1">INDEX(OFFSET('Actual NPC (Total System)'!I$1,MATCH("NET SYSTEM LOAD",'Actual NPC (Total System)'!$A:$A,0),0,1000,1),MATCH($C335,OFFSET('Actual NPC (Total System)'!$C$1,MATCH("NET SYSTEM LOAD",'Actual NPC (Total System)'!$A:$A,0),0,1000,1),0),1)*$E335</f>
        <v>0</v>
      </c>
      <c r="L335" s="194">
        <f ca="1">INDEX(OFFSET('Actual NPC (Total System)'!J$1,MATCH("NET SYSTEM LOAD",'Actual NPC (Total System)'!$A:$A,0),0,1000,1),MATCH($C335,OFFSET('Actual NPC (Total System)'!$C$1,MATCH("NET SYSTEM LOAD",'Actual NPC (Total System)'!$A:$A,0),0,1000,1),0),1)*$E335</f>
        <v>0</v>
      </c>
      <c r="M335" s="194">
        <f ca="1">INDEX(OFFSET('Actual NPC (Total System)'!K$1,MATCH("NET SYSTEM LOAD",'Actual NPC (Total System)'!$A:$A,0),0,1000,1),MATCH($C335,OFFSET('Actual NPC (Total System)'!$C$1,MATCH("NET SYSTEM LOAD",'Actual NPC (Total System)'!$A:$A,0),0,1000,1),0),1)*$E335</f>
        <v>0</v>
      </c>
      <c r="N335" s="194">
        <f ca="1">INDEX(OFFSET('Actual NPC (Total System)'!L$1,MATCH("NET SYSTEM LOAD",'Actual NPC (Total System)'!$A:$A,0),0,1000,1),MATCH($C335,OFFSET('Actual NPC (Total System)'!$C$1,MATCH("NET SYSTEM LOAD",'Actual NPC (Total System)'!$A:$A,0),0,1000,1),0),1)*$E335</f>
        <v>0</v>
      </c>
      <c r="O335" s="194">
        <f ca="1">INDEX(OFFSET('Actual NPC (Total System)'!M$1,MATCH("NET SYSTEM LOAD",'Actual NPC (Total System)'!$A:$A,0),0,1000,1),MATCH($C335,OFFSET('Actual NPC (Total System)'!$C$1,MATCH("NET SYSTEM LOAD",'Actual NPC (Total System)'!$A:$A,0),0,1000,1),0),1)*$E335</f>
        <v>0</v>
      </c>
      <c r="P335" s="194">
        <f ca="1">INDEX(OFFSET('Actual NPC (Total System)'!N$1,MATCH("NET SYSTEM LOAD",'Actual NPC (Total System)'!$A:$A,0),0,1000,1),MATCH($C335,OFFSET('Actual NPC (Total System)'!$C$1,MATCH("NET SYSTEM LOAD",'Actual NPC (Total System)'!$A:$A,0),0,1000,1),0),1)*$E335</f>
        <v>0</v>
      </c>
      <c r="Q335" s="194">
        <f ca="1">INDEX(OFFSET('Actual NPC (Total System)'!O$1,MATCH("NET SYSTEM LOAD",'Actual NPC (Total System)'!$A:$A,0),0,1000,1),MATCH($C335,OFFSET('Actual NPC (Total System)'!$C$1,MATCH("NET SYSTEM LOAD",'Actual NPC (Total System)'!$A:$A,0),0,1000,1),0),1)*$E335</f>
        <v>0</v>
      </c>
      <c r="R335" s="194">
        <f ca="1">INDEX(OFFSET('Actual NPC (Total System)'!P$1,MATCH("NET SYSTEM LOAD",'Actual NPC (Total System)'!$A:$A,0),0,1000,1),MATCH($C335,OFFSET('Actual NPC (Total System)'!$C$1,MATCH("NET SYSTEM LOAD",'Actual NPC (Total System)'!$A:$A,0),0,1000,1),0),1)*$E335</f>
        <v>0</v>
      </c>
      <c r="S335" s="59"/>
    </row>
    <row r="336" spans="1:19" ht="12.75">
      <c r="B336" s="15"/>
      <c r="C336" s="148" t="s">
        <v>159</v>
      </c>
      <c r="D336" s="327" t="s">
        <v>204</v>
      </c>
      <c r="E336" s="326">
        <f>VLOOKUP(D336,'Actual Factors'!$A$4:$B$9,2,FALSE)</f>
        <v>8.0167500527458579E-2</v>
      </c>
      <c r="F336" s="187">
        <f t="shared" ref="F336:F353" ca="1" si="83">SUM(G336:R336)</f>
        <v>53717.917245934696</v>
      </c>
      <c r="G336" s="194">
        <f ca="1">INDEX(OFFSET('Actual NPC (Total System)'!E$1,MATCH("NET SYSTEM LOAD",'Actual NPC (Total System)'!$A:$A,0),0,1000,1),MATCH($C336,OFFSET('Actual NPC (Total System)'!$C$1,MATCH("NET SYSTEM LOAD",'Actual NPC (Total System)'!$A:$A,0),0,1000,1),0),1)*$E336</f>
        <v>6472.5636575859508</v>
      </c>
      <c r="H336" s="194">
        <f ca="1">INDEX(OFFSET('Actual NPC (Total System)'!F$1,MATCH("NET SYSTEM LOAD",'Actual NPC (Total System)'!$A:$A,0),0,1000,1),MATCH($C336,OFFSET('Actual NPC (Total System)'!$C$1,MATCH("NET SYSTEM LOAD",'Actual NPC (Total System)'!$A:$A,0),0,1000,1),0),1)*$E336</f>
        <v>3916.9039082710988</v>
      </c>
      <c r="I336" s="194">
        <f ca="1">INDEX(OFFSET('Actual NPC (Total System)'!G$1,MATCH("NET SYSTEM LOAD",'Actual NPC (Total System)'!$A:$A,0),0,1000,1),MATCH($C336,OFFSET('Actual NPC (Total System)'!$C$1,MATCH("NET SYSTEM LOAD",'Actual NPC (Total System)'!$A:$A,0),0,1000,1),0),1)*$E336</f>
        <v>4580.0494726342358</v>
      </c>
      <c r="J336" s="194">
        <f ca="1">INDEX(OFFSET('Actual NPC (Total System)'!H$1,MATCH("NET SYSTEM LOAD",'Actual NPC (Total System)'!$A:$A,0),0,1000,1),MATCH($C336,OFFSET('Actual NPC (Total System)'!$C$1,MATCH("NET SYSTEM LOAD",'Actual NPC (Total System)'!$A:$A,0),0,1000,1),0),1)*$E336</f>
        <v>4480.5616044796598</v>
      </c>
      <c r="K336" s="194">
        <f ca="1">INDEX(OFFSET('Actual NPC (Total System)'!I$1,MATCH("NET SYSTEM LOAD",'Actual NPC (Total System)'!$A:$A,0),0,1000,1),MATCH($C336,OFFSET('Actual NPC (Total System)'!$C$1,MATCH("NET SYSTEM LOAD",'Actual NPC (Total System)'!$A:$A,0),0,1000,1),0),1)*$E336</f>
        <v>3458.1053027524531</v>
      </c>
      <c r="L336" s="194">
        <f ca="1">INDEX(OFFSET('Actual NPC (Total System)'!J$1,MATCH("NET SYSTEM LOAD",'Actual NPC (Total System)'!$A:$A,0),0,1000,1),MATCH($C336,OFFSET('Actual NPC (Total System)'!$C$1,MATCH("NET SYSTEM LOAD",'Actual NPC (Total System)'!$A:$A,0),0,1000,1),0),1)*$E336</f>
        <v>2521.6687290912096</v>
      </c>
      <c r="M336" s="194">
        <f ca="1">INDEX(OFFSET('Actual NPC (Total System)'!K$1,MATCH("NET SYSTEM LOAD",'Actual NPC (Total System)'!$A:$A,0),0,1000,1),MATCH($C336,OFFSET('Actual NPC (Total System)'!$C$1,MATCH("NET SYSTEM LOAD",'Actual NPC (Total System)'!$A:$A,0),0,1000,1),0),1)*$E336</f>
        <v>2211.9015070531095</v>
      </c>
      <c r="N336" s="194">
        <f ca="1">INDEX(OFFSET('Actual NPC (Total System)'!L$1,MATCH("NET SYSTEM LOAD",'Actual NPC (Total System)'!$A:$A,0),0,1000,1),MATCH($C336,OFFSET('Actual NPC (Total System)'!$C$1,MATCH("NET SYSTEM LOAD",'Actual NPC (Total System)'!$A:$A,0),0,1000,1),0),1)*$E336</f>
        <v>3586.693973598497</v>
      </c>
      <c r="O336" s="194">
        <f ca="1">INDEX(OFFSET('Actual NPC (Total System)'!M$1,MATCH("NET SYSTEM LOAD",'Actual NPC (Total System)'!$A:$A,0),0,1000,1),MATCH($C336,OFFSET('Actual NPC (Total System)'!$C$1,MATCH("NET SYSTEM LOAD",'Actual NPC (Total System)'!$A:$A,0),0,1000,1),0),1)*$E336</f>
        <v>3822.0657551471154</v>
      </c>
      <c r="P336" s="194">
        <f ca="1">INDEX(OFFSET('Actual NPC (Total System)'!N$1,MATCH("NET SYSTEM LOAD",'Actual NPC (Total System)'!$A:$A,0),0,1000,1),MATCH($C336,OFFSET('Actual NPC (Total System)'!$C$1,MATCH("NET SYSTEM LOAD",'Actual NPC (Total System)'!$A:$A,0),0,1000,1),0),1)*$E336</f>
        <v>4823.2776692345451</v>
      </c>
      <c r="Q336" s="194">
        <f ca="1">INDEX(OFFSET('Actual NPC (Total System)'!O$1,MATCH("NET SYSTEM LOAD",'Actual NPC (Total System)'!$A:$A,0),0,1000,1),MATCH($C336,OFFSET('Actual NPC (Total System)'!$C$1,MATCH("NET SYSTEM LOAD",'Actual NPC (Total System)'!$A:$A,0),0,1000,1),0),1)*$E336</f>
        <v>6503.8289827916597</v>
      </c>
      <c r="R336" s="194">
        <f ca="1">INDEX(OFFSET('Actual NPC (Total System)'!P$1,MATCH("NET SYSTEM LOAD",'Actual NPC (Total System)'!$A:$A,0),0,1000,1),MATCH($C336,OFFSET('Actual NPC (Total System)'!$C$1,MATCH("NET SYSTEM LOAD",'Actual NPC (Total System)'!$A:$A,0),0,1000,1),0),1)*$E336</f>
        <v>7340.2966832951624</v>
      </c>
      <c r="S336" s="59"/>
    </row>
    <row r="337" spans="1:19" ht="12.75">
      <c r="B337" s="15"/>
      <c r="C337" s="148" t="s">
        <v>68</v>
      </c>
      <c r="D337" s="327" t="s">
        <v>204</v>
      </c>
      <c r="E337" s="326">
        <f>VLOOKUP(D337,'Actual Factors'!$A$4:$B$9,2,FALSE)</f>
        <v>8.0167500527458579E-2</v>
      </c>
      <c r="F337" s="187">
        <f t="shared" ca="1" si="83"/>
        <v>34876.30993196716</v>
      </c>
      <c r="G337" s="194">
        <f ca="1">INDEX(OFFSET('Actual NPC (Total System)'!E$1,MATCH("NET SYSTEM LOAD",'Actual NPC (Total System)'!$A:$A,0),0,1000,1),MATCH($C337,OFFSET('Actual NPC (Total System)'!$C$1,MATCH("NET SYSTEM LOAD",'Actual NPC (Total System)'!$A:$A,0),0,1000,1),0),1)*$E337</f>
        <v>4196.7686526124562</v>
      </c>
      <c r="H337" s="194">
        <f ca="1">INDEX(OFFSET('Actual NPC (Total System)'!F$1,MATCH("NET SYSTEM LOAD",'Actual NPC (Total System)'!$A:$A,0),0,1000,1),MATCH($C337,OFFSET('Actual NPC (Total System)'!$C$1,MATCH("NET SYSTEM LOAD",'Actual NPC (Total System)'!$A:$A,0),0,1000,1),0),1)*$E337</f>
        <v>4021.9233339620696</v>
      </c>
      <c r="I337" s="194">
        <f ca="1">INDEX(OFFSET('Actual NPC (Total System)'!G$1,MATCH("NET SYSTEM LOAD",'Actual NPC (Total System)'!$A:$A,0),0,1000,1),MATCH($C337,OFFSET('Actual NPC (Total System)'!$C$1,MATCH("NET SYSTEM LOAD",'Actual NPC (Total System)'!$A:$A,0),0,1000,1),0),1)*$E337</f>
        <v>3005.960599777587</v>
      </c>
      <c r="J337" s="194">
        <f ca="1">INDEX(OFFSET('Actual NPC (Total System)'!H$1,MATCH("NET SYSTEM LOAD",'Actual NPC (Total System)'!$A:$A,0),0,1000,1),MATCH($C337,OFFSET('Actual NPC (Total System)'!$C$1,MATCH("NET SYSTEM LOAD",'Actual NPC (Total System)'!$A:$A,0),0,1000,1),0),1)*$E337</f>
        <v>2535.6980416835149</v>
      </c>
      <c r="K337" s="194">
        <f ca="1">INDEX(OFFSET('Actual NPC (Total System)'!I$1,MATCH("NET SYSTEM LOAD",'Actual NPC (Total System)'!$A:$A,0),0,1000,1),MATCH($C337,OFFSET('Actual NPC (Total System)'!$C$1,MATCH("NET SYSTEM LOAD",'Actual NPC (Total System)'!$A:$A,0),0,1000,1),0),1)*$E337</f>
        <v>2317.1614352456627</v>
      </c>
      <c r="L337" s="194">
        <f ca="1">INDEX(OFFSET('Actual NPC (Total System)'!J$1,MATCH("NET SYSTEM LOAD",'Actual NPC (Total System)'!$A:$A,0),0,1000,1),MATCH($C337,OFFSET('Actual NPC (Total System)'!$C$1,MATCH("NET SYSTEM LOAD",'Actual NPC (Total System)'!$A:$A,0),0,1000,1),0),1)*$E337</f>
        <v>1447.0233845206274</v>
      </c>
      <c r="M337" s="194">
        <f ca="1">INDEX(OFFSET('Actual NPC (Total System)'!K$1,MATCH("NET SYSTEM LOAD",'Actual NPC (Total System)'!$A:$A,0),0,1000,1),MATCH($C337,OFFSET('Actual NPC (Total System)'!$C$1,MATCH("NET SYSTEM LOAD",'Actual NPC (Total System)'!$A:$A,0),0,1000,1),0),1)*$E337</f>
        <v>1141.6653750115377</v>
      </c>
      <c r="N337" s="194">
        <f ca="1">INDEX(OFFSET('Actual NPC (Total System)'!L$1,MATCH("NET SYSTEM LOAD",'Actual NPC (Total System)'!$A:$A,0),0,1000,1),MATCH($C337,OFFSET('Actual NPC (Total System)'!$C$1,MATCH("NET SYSTEM LOAD",'Actual NPC (Total System)'!$A:$A,0),0,1000,1),0),1)*$E337</f>
        <v>1771.7017616568346</v>
      </c>
      <c r="O337" s="194">
        <f ca="1">INDEX(OFFSET('Actual NPC (Total System)'!M$1,MATCH("NET SYSTEM LOAD",'Actual NPC (Total System)'!$A:$A,0),0,1000,1),MATCH($C337,OFFSET('Actual NPC (Total System)'!$C$1,MATCH("NET SYSTEM LOAD",'Actual NPC (Total System)'!$A:$A,0),0,1000,1),0),1)*$E337</f>
        <v>1871.0292948103559</v>
      </c>
      <c r="P337" s="194">
        <f ca="1">INDEX(OFFSET('Actual NPC (Total System)'!N$1,MATCH("NET SYSTEM LOAD",'Actual NPC (Total System)'!$A:$A,0),0,1000,1),MATCH($C337,OFFSET('Actual NPC (Total System)'!$C$1,MATCH("NET SYSTEM LOAD",'Actual NPC (Total System)'!$A:$A,0),0,1000,1),0),1)*$E337</f>
        <v>3008.5259597944655</v>
      </c>
      <c r="Q337" s="194">
        <f ca="1">INDEX(OFFSET('Actual NPC (Total System)'!O$1,MATCH("NET SYSTEM LOAD",'Actual NPC (Total System)'!$A:$A,0),0,1000,1),MATCH($C337,OFFSET('Actual NPC (Total System)'!$C$1,MATCH("NET SYSTEM LOAD",'Actual NPC (Total System)'!$A:$A,0),0,1000,1),0),1)*$E337</f>
        <v>4461.6420743551798</v>
      </c>
      <c r="R337" s="194">
        <f ca="1">INDEX(OFFSET('Actual NPC (Total System)'!P$1,MATCH("NET SYSTEM LOAD",'Actual NPC (Total System)'!$A:$A,0),0,1000,1),MATCH($C337,OFFSET('Actual NPC (Total System)'!$C$1,MATCH("NET SYSTEM LOAD",'Actual NPC (Total System)'!$A:$A,0),0,1000,1),0),1)*$E337</f>
        <v>5097.2100185368718</v>
      </c>
      <c r="S337" s="59"/>
    </row>
    <row r="338" spans="1:19" ht="12.75">
      <c r="A338" s="153"/>
      <c r="B338" s="156"/>
      <c r="C338" s="163" t="s">
        <v>160</v>
      </c>
      <c r="D338" s="327" t="s">
        <v>204</v>
      </c>
      <c r="E338" s="326">
        <f>VLOOKUP(D338,'Actual Factors'!$A$4:$B$9,2,FALSE)</f>
        <v>8.0167500527458579E-2</v>
      </c>
      <c r="F338" s="187">
        <f t="shared" ca="1" si="83"/>
        <v>59075.751808686342</v>
      </c>
      <c r="G338" s="194">
        <f ca="1">INDEX(OFFSET('Actual NPC (Total System)'!E$1,MATCH("NET SYSTEM LOAD",'Actual NPC (Total System)'!$A:$A,0),0,1000,1),MATCH($C338,OFFSET('Actual NPC (Total System)'!$C$1,MATCH("NET SYSTEM LOAD",'Actual NPC (Total System)'!$A:$A,0),0,1000,1),0),1)*$E338</f>
        <v>6316.8783715616264</v>
      </c>
      <c r="H338" s="194">
        <f ca="1">INDEX(OFFSET('Actual NPC (Total System)'!F$1,MATCH("NET SYSTEM LOAD",'Actual NPC (Total System)'!$A:$A,0),0,1000,1),MATCH($C338,OFFSET('Actual NPC (Total System)'!$C$1,MATCH("NET SYSTEM LOAD",'Actual NPC (Total System)'!$A:$A,0),0,1000,1),0),1)*$E338</f>
        <v>7659.6038378960302</v>
      </c>
      <c r="I338" s="194">
        <f ca="1">INDEX(OFFSET('Actual NPC (Total System)'!G$1,MATCH("NET SYSTEM LOAD",'Actual NPC (Total System)'!$A:$A,0),0,1000,1),MATCH($C338,OFFSET('Actual NPC (Total System)'!$C$1,MATCH("NET SYSTEM LOAD",'Actual NPC (Total System)'!$A:$A,0),0,1000,1),0),1)*$E338</f>
        <v>5185.2339341160214</v>
      </c>
      <c r="J338" s="194">
        <f ca="1">INDEX(OFFSET('Actual NPC (Total System)'!H$1,MATCH("NET SYSTEM LOAD",'Actual NPC (Total System)'!$A:$A,0),0,1000,1),MATCH($C338,OFFSET('Actual NPC (Total System)'!$C$1,MATCH("NET SYSTEM LOAD",'Actual NPC (Total System)'!$A:$A,0),0,1000,1),0),1)*$E338</f>
        <v>4460.0387243446303</v>
      </c>
      <c r="K338" s="194">
        <f ca="1">INDEX(OFFSET('Actual NPC (Total System)'!I$1,MATCH("NET SYSTEM LOAD",'Actual NPC (Total System)'!$A:$A,0),0,1000,1),MATCH($C338,OFFSET('Actual NPC (Total System)'!$C$1,MATCH("NET SYSTEM LOAD",'Actual NPC (Total System)'!$A:$A,0),0,1000,1),0),1)*$E338</f>
        <v>3840.4241127679034</v>
      </c>
      <c r="L338" s="194">
        <f ca="1">INDEX(OFFSET('Actual NPC (Total System)'!J$1,MATCH("NET SYSTEM LOAD",'Actual NPC (Total System)'!$A:$A,0),0,1000,1),MATCH($C338,OFFSET('Actual NPC (Total System)'!$C$1,MATCH("NET SYSTEM LOAD",'Actual NPC (Total System)'!$A:$A,0),0,1000,1),0),1)*$E338</f>
        <v>2348.827597954009</v>
      </c>
      <c r="M338" s="194">
        <f ca="1">INDEX(OFFSET('Actual NPC (Total System)'!K$1,MATCH("NET SYSTEM LOAD",'Actual NPC (Total System)'!$A:$A,0),0,1000,1),MATCH($C338,OFFSET('Actual NPC (Total System)'!$C$1,MATCH("NET SYSTEM LOAD",'Actual NPC (Total System)'!$A:$A,0),0,1000,1),0),1)*$E338</f>
        <v>1787.4145917602166</v>
      </c>
      <c r="N338" s="194">
        <f ca="1">INDEX(OFFSET('Actual NPC (Total System)'!L$1,MATCH("NET SYSTEM LOAD",'Actual NPC (Total System)'!$A:$A,0),0,1000,1),MATCH($C338,OFFSET('Actual NPC (Total System)'!$C$1,MATCH("NET SYSTEM LOAD",'Actual NPC (Total System)'!$A:$A,0),0,1000,1),0),1)*$E338</f>
        <v>2997.3826772211487</v>
      </c>
      <c r="O338" s="194">
        <f ca="1">INDEX(OFFSET('Actual NPC (Total System)'!M$1,MATCH("NET SYSTEM LOAD",'Actual NPC (Total System)'!$A:$A,0),0,1000,1),MATCH($C338,OFFSET('Actual NPC (Total System)'!$C$1,MATCH("NET SYSTEM LOAD",'Actual NPC (Total System)'!$A:$A,0),0,1000,1),0),1)*$E338</f>
        <v>3138.7981481515858</v>
      </c>
      <c r="P338" s="194">
        <f ca="1">INDEX(OFFSET('Actual NPC (Total System)'!N$1,MATCH("NET SYSTEM LOAD",'Actual NPC (Total System)'!$A:$A,0),0,1000,1),MATCH($C338,OFFSET('Actual NPC (Total System)'!$C$1,MATCH("NET SYSTEM LOAD",'Actual NPC (Total System)'!$A:$A,0),0,1000,1),0),1)*$E338</f>
        <v>4507.0970471542487</v>
      </c>
      <c r="Q338" s="194">
        <f ca="1">INDEX(OFFSET('Actual NPC (Total System)'!O$1,MATCH("NET SYSTEM LOAD",'Actual NPC (Total System)'!$A:$A,0),0,1000,1),MATCH($C338,OFFSET('Actual NPC (Total System)'!$C$1,MATCH("NET SYSTEM LOAD",'Actual NPC (Total System)'!$A:$A,0),0,1000,1),0),1)*$E338</f>
        <v>7650.4647428358994</v>
      </c>
      <c r="R338" s="194">
        <f ca="1">INDEX(OFFSET('Actual NPC (Total System)'!P$1,MATCH("NET SYSTEM LOAD",'Actual NPC (Total System)'!$A:$A,0),0,1000,1),MATCH($C338,OFFSET('Actual NPC (Total System)'!$C$1,MATCH("NET SYSTEM LOAD",'Actual NPC (Total System)'!$A:$A,0),0,1000,1),0),1)*$E338</f>
        <v>9183.588022923017</v>
      </c>
      <c r="S338" s="59"/>
    </row>
    <row r="339" spans="1:19" ht="12.75">
      <c r="A339" s="153"/>
      <c r="B339" s="156"/>
      <c r="C339" s="163" t="s">
        <v>69</v>
      </c>
      <c r="D339" s="327" t="s">
        <v>204</v>
      </c>
      <c r="E339" s="326">
        <f>VLOOKUP(D339,'Actual Factors'!$A$4:$B$9,2,FALSE)</f>
        <v>8.0167500527458579E-2</v>
      </c>
      <c r="F339" s="187">
        <f t="shared" ca="1" si="83"/>
        <v>12386.840841498679</v>
      </c>
      <c r="G339" s="194">
        <f ca="1">INDEX(OFFSET('Actual NPC (Total System)'!E$1,MATCH("NET SYSTEM LOAD",'Actual NPC (Total System)'!$A:$A,0),0,1000,1),MATCH($C339,OFFSET('Actual NPC (Total System)'!$C$1,MATCH("NET SYSTEM LOAD",'Actual NPC (Total System)'!$A:$A,0),0,1000,1),0),1)*$E339</f>
        <v>0</v>
      </c>
      <c r="H339" s="194">
        <f ca="1">INDEX(OFFSET('Actual NPC (Total System)'!F$1,MATCH("NET SYSTEM LOAD",'Actual NPC (Total System)'!$A:$A,0),0,1000,1),MATCH($C339,OFFSET('Actual NPC (Total System)'!$C$1,MATCH("NET SYSTEM LOAD",'Actual NPC (Total System)'!$A:$A,0),0,1000,1),0),1)*$E339</f>
        <v>0</v>
      </c>
      <c r="I339" s="194">
        <f ca="1">INDEX(OFFSET('Actual NPC (Total System)'!G$1,MATCH("NET SYSTEM LOAD",'Actual NPC (Total System)'!$A:$A,0),0,1000,1),MATCH($C339,OFFSET('Actual NPC (Total System)'!$C$1,MATCH("NET SYSTEM LOAD",'Actual NPC (Total System)'!$A:$A,0),0,1000,1),0),1)*$E339</f>
        <v>419.43636275966327</v>
      </c>
      <c r="J339" s="194">
        <f ca="1">INDEX(OFFSET('Actual NPC (Total System)'!H$1,MATCH("NET SYSTEM LOAD",'Actual NPC (Total System)'!$A:$A,0),0,1000,1),MATCH($C339,OFFSET('Actual NPC (Total System)'!$C$1,MATCH("NET SYSTEM LOAD",'Actual NPC (Total System)'!$A:$A,0),0,1000,1),0),1)*$E339</f>
        <v>1335.5103912869324</v>
      </c>
      <c r="K339" s="194">
        <f ca="1">INDEX(OFFSET('Actual NPC (Total System)'!I$1,MATCH("NET SYSTEM LOAD",'Actual NPC (Total System)'!$A:$A,0),0,1000,1),MATCH($C339,OFFSET('Actual NPC (Total System)'!$C$1,MATCH("NET SYSTEM LOAD",'Actual NPC (Total System)'!$A:$A,0),0,1000,1),0),1)*$E339</f>
        <v>1130.9229299408582</v>
      </c>
      <c r="L339" s="194">
        <f ca="1">INDEX(OFFSET('Actual NPC (Total System)'!J$1,MATCH("NET SYSTEM LOAD",'Actual NPC (Total System)'!$A:$A,0),0,1000,1),MATCH($C339,OFFSET('Actual NPC (Total System)'!$C$1,MATCH("NET SYSTEM LOAD",'Actual NPC (Total System)'!$A:$A,0),0,1000,1),0),1)*$E339</f>
        <v>863.40398068072886</v>
      </c>
      <c r="M339" s="194">
        <f ca="1">INDEX(OFFSET('Actual NPC (Total System)'!K$1,MATCH("NET SYSTEM LOAD",'Actual NPC (Total System)'!$A:$A,0),0,1000,1),MATCH($C339,OFFSET('Actual NPC (Total System)'!$C$1,MATCH("NET SYSTEM LOAD",'Actual NPC (Total System)'!$A:$A,0),0,1000,1),0),1)*$E339</f>
        <v>783.39681515432528</v>
      </c>
      <c r="N339" s="194">
        <f ca="1">INDEX(OFFSET('Actual NPC (Total System)'!L$1,MATCH("NET SYSTEM LOAD",'Actual NPC (Total System)'!$A:$A,0),0,1000,1),MATCH($C339,OFFSET('Actual NPC (Total System)'!$C$1,MATCH("NET SYSTEM LOAD",'Actual NPC (Total System)'!$A:$A,0),0,1000,1),0),1)*$E339</f>
        <v>1305.527746089663</v>
      </c>
      <c r="O339" s="194">
        <f ca="1">INDEX(OFFSET('Actual NPC (Total System)'!M$1,MATCH("NET SYSTEM LOAD",'Actual NPC (Total System)'!$A:$A,0),0,1000,1),MATCH($C339,OFFSET('Actual NPC (Total System)'!$C$1,MATCH("NET SYSTEM LOAD",'Actual NPC (Total System)'!$A:$A,0),0,1000,1),0),1)*$E339</f>
        <v>1410.2265017785239</v>
      </c>
      <c r="P339" s="194">
        <f ca="1">INDEX(OFFSET('Actual NPC (Total System)'!N$1,MATCH("NET SYSTEM LOAD",'Actual NPC (Total System)'!$A:$A,0),0,1000,1),MATCH($C339,OFFSET('Actual NPC (Total System)'!$C$1,MATCH("NET SYSTEM LOAD",'Actual NPC (Total System)'!$A:$A,0),0,1000,1),0),1)*$E339</f>
        <v>1551.9626427110707</v>
      </c>
      <c r="Q339" s="194">
        <f ca="1">INDEX(OFFSET('Actual NPC (Total System)'!O$1,MATCH("NET SYSTEM LOAD",'Actual NPC (Total System)'!$A:$A,0),0,1000,1),MATCH($C339,OFFSET('Actual NPC (Total System)'!$C$1,MATCH("NET SYSTEM LOAD",'Actual NPC (Total System)'!$A:$A,0),0,1000,1),0),1)*$E339</f>
        <v>1720.0738913171513</v>
      </c>
      <c r="R339" s="194">
        <f ca="1">INDEX(OFFSET('Actual NPC (Total System)'!P$1,MATCH("NET SYSTEM LOAD",'Actual NPC (Total System)'!$A:$A,0),0,1000,1),MATCH($C339,OFFSET('Actual NPC (Total System)'!$C$1,MATCH("NET SYSTEM LOAD",'Actual NPC (Total System)'!$A:$A,0),0,1000,1),0),1)*$E339</f>
        <v>1866.3795797797632</v>
      </c>
      <c r="S339" s="59"/>
    </row>
    <row r="340" spans="1:19" ht="12.75">
      <c r="A340" s="153"/>
      <c r="B340" s="156"/>
      <c r="C340" s="163" t="s">
        <v>70</v>
      </c>
      <c r="D340" s="327" t="s">
        <v>204</v>
      </c>
      <c r="E340" s="326">
        <f>VLOOKUP(D340,'Actual Factors'!$A$4:$B$9,2,FALSE)</f>
        <v>8.0167500527458579E-2</v>
      </c>
      <c r="F340" s="187">
        <f t="shared" ca="1" si="83"/>
        <v>27200.672593965646</v>
      </c>
      <c r="G340" s="194">
        <f ca="1">INDEX(OFFSET('Actual NPC (Total System)'!E$1,MATCH("NET SYSTEM LOAD",'Actual NPC (Total System)'!$A:$A,0),0,1000,1),MATCH($C340,OFFSET('Actual NPC (Total System)'!$C$1,MATCH("NET SYSTEM LOAD",'Actual NPC (Total System)'!$A:$A,0),0,1000,1),0),1)*$E340</f>
        <v>3560.3990334254904</v>
      </c>
      <c r="H340" s="194">
        <f ca="1">INDEX(OFFSET('Actual NPC (Total System)'!F$1,MATCH("NET SYSTEM LOAD",'Actual NPC (Total System)'!$A:$A,0),0,1000,1),MATCH($C340,OFFSET('Actual NPC (Total System)'!$C$1,MATCH("NET SYSTEM LOAD",'Actual NPC (Total System)'!$A:$A,0),0,1000,1),0),1)*$E340</f>
        <v>2354.1988204893487</v>
      </c>
      <c r="I340" s="194">
        <f ca="1">INDEX(OFFSET('Actual NPC (Total System)'!G$1,MATCH("NET SYSTEM LOAD",'Actual NPC (Total System)'!$A:$A,0),0,1000,1),MATCH($C340,OFFSET('Actual NPC (Total System)'!$C$1,MATCH("NET SYSTEM LOAD",'Actual NPC (Total System)'!$A:$A,0),0,1000,1),0),1)*$E340</f>
        <v>2303.6131276565225</v>
      </c>
      <c r="J340" s="194">
        <f ca="1">INDEX(OFFSET('Actual NPC (Total System)'!H$1,MATCH("NET SYSTEM LOAD",'Actual NPC (Total System)'!$A:$A,0),0,1000,1),MATCH($C340,OFFSET('Actual NPC (Total System)'!$C$1,MATCH("NET SYSTEM LOAD",'Actual NPC (Total System)'!$A:$A,0),0,1000,1),0),1)*$E340</f>
        <v>2011.6430907355182</v>
      </c>
      <c r="K340" s="194">
        <f ca="1">INDEX(OFFSET('Actual NPC (Total System)'!I$1,MATCH("NET SYSTEM LOAD",'Actual NPC (Total System)'!$A:$A,0),0,1000,1),MATCH($C340,OFFSET('Actual NPC (Total System)'!$C$1,MATCH("NET SYSTEM LOAD",'Actual NPC (Total System)'!$A:$A,0),0,1000,1),0),1)*$E340</f>
        <v>2114.0971564096103</v>
      </c>
      <c r="L340" s="194">
        <f ca="1">INDEX(OFFSET('Actual NPC (Total System)'!J$1,MATCH("NET SYSTEM LOAD",'Actual NPC (Total System)'!$A:$A,0),0,1000,1),MATCH($C340,OFFSET('Actual NPC (Total System)'!$C$1,MATCH("NET SYSTEM LOAD",'Actual NPC (Total System)'!$A:$A,0),0,1000,1),0),1)*$E340</f>
        <v>1583.6288054194167</v>
      </c>
      <c r="M340" s="194">
        <f ca="1">INDEX(OFFSET('Actual NPC (Total System)'!K$1,MATCH("NET SYSTEM LOAD",'Actual NPC (Total System)'!$A:$A,0),0,1000,1),MATCH($C340,OFFSET('Actual NPC (Total System)'!$C$1,MATCH("NET SYSTEM LOAD",'Actual NPC (Total System)'!$A:$A,0),0,1000,1),0),1)*$E340</f>
        <v>1293.3422860094893</v>
      </c>
      <c r="N340" s="194">
        <f ca="1">INDEX(OFFSET('Actual NPC (Total System)'!L$1,MATCH("NET SYSTEM LOAD",'Actual NPC (Total System)'!$A:$A,0),0,1000,1),MATCH($C340,OFFSET('Actual NPC (Total System)'!$C$1,MATCH("NET SYSTEM LOAD",'Actual NPC (Total System)'!$A:$A,0),0,1000,1),0),1)*$E340</f>
        <v>1652.0116833693389</v>
      </c>
      <c r="O340" s="194">
        <f ca="1">INDEX(OFFSET('Actual NPC (Total System)'!M$1,MATCH("NET SYSTEM LOAD",'Actual NPC (Total System)'!$A:$A,0),0,1000,1),MATCH($C340,OFFSET('Actual NPC (Total System)'!$C$1,MATCH("NET SYSTEM LOAD",'Actual NPC (Total System)'!$A:$A,0),0,1000,1),0),1)*$E340</f>
        <v>1676.142101028104</v>
      </c>
      <c r="P340" s="194">
        <f ca="1">INDEX(OFFSET('Actual NPC (Total System)'!N$1,MATCH("NET SYSTEM LOAD",'Actual NPC (Total System)'!$A:$A,0),0,1000,1),MATCH($C340,OFFSET('Actual NPC (Total System)'!$C$1,MATCH("NET SYSTEM LOAD",'Actual NPC (Total System)'!$A:$A,0),0,1000,1),0),1)*$E340</f>
        <v>1853.2321096932599</v>
      </c>
      <c r="Q340" s="194">
        <f ca="1">INDEX(OFFSET('Actual NPC (Total System)'!O$1,MATCH("NET SYSTEM LOAD",'Actual NPC (Total System)'!$A:$A,0),0,1000,1),MATCH($C340,OFFSET('Actual NPC (Total System)'!$C$1,MATCH("NET SYSTEM LOAD",'Actual NPC (Total System)'!$A:$A,0),0,1000,1),0),1)*$E340</f>
        <v>2830.9549461261449</v>
      </c>
      <c r="R340" s="194">
        <f ca="1">INDEX(OFFSET('Actual NPC (Total System)'!P$1,MATCH("NET SYSTEM LOAD",'Actual NPC (Total System)'!$A:$A,0),0,1000,1),MATCH($C340,OFFSET('Actual NPC (Total System)'!$C$1,MATCH("NET SYSTEM LOAD",'Actual NPC (Total System)'!$A:$A,0),0,1000,1),0),1)*$E340</f>
        <v>3967.4094336033977</v>
      </c>
      <c r="S340" s="59"/>
    </row>
    <row r="341" spans="1:19" ht="12.75">
      <c r="A341" s="153"/>
      <c r="B341" s="156"/>
      <c r="C341" s="163" t="s">
        <v>71</v>
      </c>
      <c r="D341" s="327" t="s">
        <v>204</v>
      </c>
      <c r="E341" s="326">
        <f>VLOOKUP(D341,'Actual Factors'!$A$4:$B$9,2,FALSE)</f>
        <v>8.0167500527458579E-2</v>
      </c>
      <c r="F341" s="187">
        <f t="shared" ca="1" si="83"/>
        <v>10207.327004658662</v>
      </c>
      <c r="G341" s="194">
        <f ca="1">INDEX(OFFSET('Actual NPC (Total System)'!E$1,MATCH("NET SYSTEM LOAD",'Actual NPC (Total System)'!$A:$A,0),0,1000,1),MATCH($C341,OFFSET('Actual NPC (Total System)'!$C$1,MATCH("NET SYSTEM LOAD",'Actual NPC (Total System)'!$A:$A,0),0,1000,1),0),1)*$E341</f>
        <v>1321.0802411919899</v>
      </c>
      <c r="H341" s="194">
        <f ca="1">INDEX(OFFSET('Actual NPC (Total System)'!F$1,MATCH("NET SYSTEM LOAD",'Actual NPC (Total System)'!$A:$A,0),0,1000,1),MATCH($C341,OFFSET('Actual NPC (Total System)'!$C$1,MATCH("NET SYSTEM LOAD",'Actual NPC (Total System)'!$A:$A,0),0,1000,1),0),1)*$E341</f>
        <v>873.90592324982595</v>
      </c>
      <c r="I341" s="194">
        <f ca="1">INDEX(OFFSET('Actual NPC (Total System)'!G$1,MATCH("NET SYSTEM LOAD",'Actual NPC (Total System)'!$A:$A,0),0,1000,1),MATCH($C341,OFFSET('Actual NPC (Total System)'!$C$1,MATCH("NET SYSTEM LOAD",'Actual NPC (Total System)'!$A:$A,0),0,1000,1),0),1)*$E341</f>
        <v>851.29868810108269</v>
      </c>
      <c r="J341" s="194">
        <f ca="1">INDEX(OFFSET('Actual NPC (Total System)'!H$1,MATCH("NET SYSTEM LOAD",'Actual NPC (Total System)'!$A:$A,0),0,1000,1),MATCH($C341,OFFSET('Actual NPC (Total System)'!$C$1,MATCH("NET SYSTEM LOAD",'Actual NPC (Total System)'!$A:$A,0),0,1000,1),0),1)*$E341</f>
        <v>800.31215776561896</v>
      </c>
      <c r="K341" s="194">
        <f ca="1">INDEX(OFFSET('Actual NPC (Total System)'!I$1,MATCH("NET SYSTEM LOAD",'Actual NPC (Total System)'!$A:$A,0),0,1000,1),MATCH($C341,OFFSET('Actual NPC (Total System)'!$C$1,MATCH("NET SYSTEM LOAD",'Actual NPC (Total System)'!$A:$A,0),0,1000,1),0),1)*$E341</f>
        <v>821.7168804064504</v>
      </c>
      <c r="L341" s="194">
        <f ca="1">INDEX(OFFSET('Actual NPC (Total System)'!J$1,MATCH("NET SYSTEM LOAD",'Actual NPC (Total System)'!$A:$A,0),0,1000,1),MATCH($C341,OFFSET('Actual NPC (Total System)'!$C$1,MATCH("NET SYSTEM LOAD",'Actual NPC (Total System)'!$A:$A,0),0,1000,1),0),1)*$E341</f>
        <v>576.88533379559192</v>
      </c>
      <c r="M341" s="194">
        <f ca="1">INDEX(OFFSET('Actual NPC (Total System)'!K$1,MATCH("NET SYSTEM LOAD",'Actual NPC (Total System)'!$A:$A,0),0,1000,1),MATCH($C341,OFFSET('Actual NPC (Total System)'!$C$1,MATCH("NET SYSTEM LOAD",'Actual NPC (Total System)'!$A:$A,0),0,1000,1),0),1)*$E341</f>
        <v>444.68912542581273</v>
      </c>
      <c r="N341" s="194">
        <f ca="1">INDEX(OFFSET('Actual NPC (Total System)'!L$1,MATCH("NET SYSTEM LOAD",'Actual NPC (Total System)'!$A:$A,0),0,1000,1),MATCH($C341,OFFSET('Actual NPC (Total System)'!$C$1,MATCH("NET SYSTEM LOAD",'Actual NPC (Total System)'!$A:$A,0),0,1000,1),0),1)*$E341</f>
        <v>613.20121153453067</v>
      </c>
      <c r="O341" s="194">
        <f ca="1">INDEX(OFFSET('Actual NPC (Total System)'!M$1,MATCH("NET SYSTEM LOAD",'Actual NPC (Total System)'!$A:$A,0),0,1000,1),MATCH($C341,OFFSET('Actual NPC (Total System)'!$C$1,MATCH("NET SYSTEM LOAD",'Actual NPC (Total System)'!$A:$A,0),0,1000,1),0),1)*$E341</f>
        <v>615.76657155140936</v>
      </c>
      <c r="P341" s="194">
        <f ca="1">INDEX(OFFSET('Actual NPC (Total System)'!N$1,MATCH("NET SYSTEM LOAD",'Actual NPC (Total System)'!$A:$A,0),0,1000,1),MATCH($C341,OFFSET('Actual NPC (Total System)'!$C$1,MATCH("NET SYSTEM LOAD",'Actual NPC (Total System)'!$A:$A,0),0,1000,1),0),1)*$E341</f>
        <v>720.30499223921538</v>
      </c>
      <c r="Q341" s="194">
        <f ca="1">INDEX(OFFSET('Actual NPC (Total System)'!O$1,MATCH("NET SYSTEM LOAD",'Actual NPC (Total System)'!$A:$A,0),0,1000,1),MATCH($C341,OFFSET('Actual NPC (Total System)'!$C$1,MATCH("NET SYSTEM LOAD",'Actual NPC (Total System)'!$A:$A,0),0,1000,1),0),1)*$E341</f>
        <v>1039.2113093374455</v>
      </c>
      <c r="R341" s="194">
        <f ca="1">INDEX(OFFSET('Actual NPC (Total System)'!P$1,MATCH("NET SYSTEM LOAD",'Actual NPC (Total System)'!$A:$A,0),0,1000,1),MATCH($C341,OFFSET('Actual NPC (Total System)'!$C$1,MATCH("NET SYSTEM LOAD",'Actual NPC (Total System)'!$A:$A,0),0,1000,1),0),1)*$E341</f>
        <v>1528.95457005969</v>
      </c>
      <c r="S341" s="59"/>
    </row>
    <row r="342" spans="1:19" ht="12.75">
      <c r="A342" s="153"/>
      <c r="B342" s="156"/>
      <c r="C342" s="163" t="s">
        <v>72</v>
      </c>
      <c r="D342" s="327" t="s">
        <v>204</v>
      </c>
      <c r="E342" s="326">
        <f>VLOOKUP(D342,'Actual Factors'!$A$4:$B$9,2,FALSE)</f>
        <v>8.0167500527458579E-2</v>
      </c>
      <c r="F342" s="187">
        <f t="shared" ca="1" si="83"/>
        <v>23749.141026256446</v>
      </c>
      <c r="G342" s="194">
        <f ca="1">INDEX(OFFSET('Actual NPC (Total System)'!E$1,MATCH("NET SYSTEM LOAD",'Actual NPC (Total System)'!$A:$A,0),0,1000,1),MATCH($C342,OFFSET('Actual NPC (Total System)'!$C$1,MATCH("NET SYSTEM LOAD",'Actual NPC (Total System)'!$A:$A,0),0,1000,1),0),1)*$E342</f>
        <v>1129.7204174329463</v>
      </c>
      <c r="H342" s="194">
        <f ca="1">INDEX(OFFSET('Actual NPC (Total System)'!F$1,MATCH("NET SYSTEM LOAD",'Actual NPC (Total System)'!$A:$A,0),0,1000,1),MATCH($C342,OFFSET('Actual NPC (Total System)'!$C$1,MATCH("NET SYSTEM LOAD",'Actual NPC (Total System)'!$A:$A,0),0,1000,1),0),1)*$E342</f>
        <v>2436.3705085299939</v>
      </c>
      <c r="I342" s="194">
        <f ca="1">INDEX(OFFSET('Actual NPC (Total System)'!G$1,MATCH("NET SYSTEM LOAD",'Actual NPC (Total System)'!$A:$A,0),0,1000,1),MATCH($C342,OFFSET('Actual NPC (Total System)'!$C$1,MATCH("NET SYSTEM LOAD",'Actual NPC (Total System)'!$A:$A,0),0,1000,1),0),1)*$E342</f>
        <v>1951.4372978393967</v>
      </c>
      <c r="J342" s="194">
        <f ca="1">INDEX(OFFSET('Actual NPC (Total System)'!H$1,MATCH("NET SYSTEM LOAD",'Actual NPC (Total System)'!$A:$A,0),0,1000,1),MATCH($C342,OFFSET('Actual NPC (Total System)'!$C$1,MATCH("NET SYSTEM LOAD",'Actual NPC (Total System)'!$A:$A,0),0,1000,1),0),1)*$E342</f>
        <v>2645.6076849066608</v>
      </c>
      <c r="K342" s="194">
        <f ca="1">INDEX(OFFSET('Actual NPC (Total System)'!I$1,MATCH("NET SYSTEM LOAD",'Actual NPC (Total System)'!$A:$A,0),0,1000,1),MATCH($C342,OFFSET('Actual NPC (Total System)'!$C$1,MATCH("NET SYSTEM LOAD",'Actual NPC (Total System)'!$A:$A,0),0,1000,1),0),1)*$E342</f>
        <v>2332.0725903437701</v>
      </c>
      <c r="L342" s="194">
        <f ca="1">INDEX(OFFSET('Actual NPC (Total System)'!J$1,MATCH("NET SYSTEM LOAD",'Actual NPC (Total System)'!$A:$A,0),0,1000,1),MATCH($C342,OFFSET('Actual NPC (Total System)'!$C$1,MATCH("NET SYSTEM LOAD",'Actual NPC (Total System)'!$A:$A,0),0,1000,1),0),1)*$E342</f>
        <v>2232.5847221891941</v>
      </c>
      <c r="M342" s="194">
        <f ca="1">INDEX(OFFSET('Actual NPC (Total System)'!K$1,MATCH("NET SYSTEM LOAD",'Actual NPC (Total System)'!$A:$A,0),0,1000,1),MATCH($C342,OFFSET('Actual NPC (Total System)'!$C$1,MATCH("NET SYSTEM LOAD",'Actual NPC (Total System)'!$A:$A,0),0,1000,1),0),1)*$E342</f>
        <v>2099.7471738151953</v>
      </c>
      <c r="N342" s="194">
        <f ca="1">INDEX(OFFSET('Actual NPC (Total System)'!L$1,MATCH("NET SYSTEM LOAD",'Actual NPC (Total System)'!$A:$A,0),0,1000,1),MATCH($C342,OFFSET('Actual NPC (Total System)'!$C$1,MATCH("NET SYSTEM LOAD",'Actual NPC (Total System)'!$A:$A,0),0,1000,1),0),1)*$E342</f>
        <v>2148.9700191390548</v>
      </c>
      <c r="O342" s="194">
        <f ca="1">INDEX(OFFSET('Actual NPC (Total System)'!M$1,MATCH("NET SYSTEM LOAD",'Actual NPC (Total System)'!$A:$A,0),0,1000,1),MATCH($C342,OFFSET('Actual NPC (Total System)'!$C$1,MATCH("NET SYSTEM LOAD",'Actual NPC (Total System)'!$A:$A,0),0,1000,1),0),1)*$E342</f>
        <v>1676.2222685286315</v>
      </c>
      <c r="P342" s="194">
        <f ca="1">INDEX(OFFSET('Actual NPC (Total System)'!N$1,MATCH("NET SYSTEM LOAD",'Actual NPC (Total System)'!$A:$A,0),0,1000,1),MATCH($C342,OFFSET('Actual NPC (Total System)'!$C$1,MATCH("NET SYSTEM LOAD",'Actual NPC (Total System)'!$A:$A,0),0,1000,1),0),1)*$E342</f>
        <v>1250.6931757288812</v>
      </c>
      <c r="Q342" s="194">
        <f ca="1">INDEX(OFFSET('Actual NPC (Total System)'!O$1,MATCH("NET SYSTEM LOAD",'Actual NPC (Total System)'!$A:$A,0),0,1000,1),MATCH($C342,OFFSET('Actual NPC (Total System)'!$C$1,MATCH("NET SYSTEM LOAD",'Actual NPC (Total System)'!$A:$A,0),0,1000,1),0),1)*$E342</f>
        <v>1844.4136846352396</v>
      </c>
      <c r="R342" s="194">
        <f ca="1">INDEX(OFFSET('Actual NPC (Total System)'!P$1,MATCH("NET SYSTEM LOAD",'Actual NPC (Total System)'!$A:$A,0),0,1000,1),MATCH($C342,OFFSET('Actual NPC (Total System)'!$C$1,MATCH("NET SYSTEM LOAD",'Actual NPC (Total System)'!$A:$A,0),0,1000,1),0),1)*$E342</f>
        <v>2001.3014831674759</v>
      </c>
      <c r="S342" s="59"/>
    </row>
    <row r="343" spans="1:19" ht="12.75">
      <c r="B343" s="15"/>
      <c r="C343" s="148" t="s">
        <v>73</v>
      </c>
      <c r="D343" s="327" t="s">
        <v>204</v>
      </c>
      <c r="E343" s="326">
        <f>VLOOKUP(D343,'Actual Factors'!$A$4:$B$9,2,FALSE)</f>
        <v>8.0167500527458579E-2</v>
      </c>
      <c r="F343" s="187">
        <f t="shared" ca="1" si="83"/>
        <v>26767.768091117363</v>
      </c>
      <c r="G343" s="194">
        <f ca="1">INDEX(OFFSET('Actual NPC (Total System)'!E$1,MATCH("NET SYSTEM LOAD",'Actual NPC (Total System)'!$A:$A,0),0,1000,1),MATCH($C343,OFFSET('Actual NPC (Total System)'!$C$1,MATCH("NET SYSTEM LOAD",'Actual NPC (Total System)'!$A:$A,0),0,1000,1),0),1)*$E343</f>
        <v>2600.6337171107562</v>
      </c>
      <c r="H343" s="194">
        <f ca="1">INDEX(OFFSET('Actual NPC (Total System)'!F$1,MATCH("NET SYSTEM LOAD",'Actual NPC (Total System)'!$A:$A,0),0,1000,1),MATCH($C343,OFFSET('Actual NPC (Total System)'!$C$1,MATCH("NET SYSTEM LOAD",'Actual NPC (Total System)'!$A:$A,0),0,1000,1),0),1)*$E343</f>
        <v>3400.224367371628</v>
      </c>
      <c r="I343" s="194">
        <f ca="1">INDEX(OFFSET('Actual NPC (Total System)'!G$1,MATCH("NET SYSTEM LOAD",'Actual NPC (Total System)'!$A:$A,0),0,1000,1),MATCH($C343,OFFSET('Actual NPC (Total System)'!$C$1,MATCH("NET SYSTEM LOAD",'Actual NPC (Total System)'!$A:$A,0),0,1000,1),0),1)*$E343</f>
        <v>2371.4348331027522</v>
      </c>
      <c r="J343" s="194">
        <f ca="1">INDEX(OFFSET('Actual NPC (Total System)'!H$1,MATCH("NET SYSTEM LOAD",'Actual NPC (Total System)'!$A:$A,0),0,1000,1),MATCH($C343,OFFSET('Actual NPC (Total System)'!$C$1,MATCH("NET SYSTEM LOAD",'Actual NPC (Total System)'!$A:$A,0),0,1000,1),0),1)*$E343</f>
        <v>2275.4743349713845</v>
      </c>
      <c r="K343" s="194">
        <f ca="1">INDEX(OFFSET('Actual NPC (Total System)'!I$1,MATCH("NET SYSTEM LOAD",'Actual NPC (Total System)'!$A:$A,0),0,1000,1),MATCH($C343,OFFSET('Actual NPC (Total System)'!$C$1,MATCH("NET SYSTEM LOAD",'Actual NPC (Total System)'!$A:$A,0),0,1000,1),0),1)*$E343</f>
        <v>2065.9164885926075</v>
      </c>
      <c r="L343" s="194">
        <f ca="1">INDEX(OFFSET('Actual NPC (Total System)'!J$1,MATCH("NET SYSTEM LOAD",'Actual NPC (Total System)'!$A:$A,0),0,1000,1),MATCH($C343,OFFSET('Actual NPC (Total System)'!$C$1,MATCH("NET SYSTEM LOAD",'Actual NPC (Total System)'!$A:$A,0),0,1000,1),0),1)*$E343</f>
        <v>1385.3745766150116</v>
      </c>
      <c r="M343" s="194">
        <f ca="1">INDEX(OFFSET('Actual NPC (Total System)'!K$1,MATCH("NET SYSTEM LOAD",'Actual NPC (Total System)'!$A:$A,0),0,1000,1),MATCH($C343,OFFSET('Actual NPC (Total System)'!$C$1,MATCH("NET SYSTEM LOAD",'Actual NPC (Total System)'!$A:$A,0),0,1000,1),0),1)*$E343</f>
        <v>1035.2831018116001</v>
      </c>
      <c r="N343" s="194">
        <f ca="1">INDEX(OFFSET('Actual NPC (Total System)'!L$1,MATCH("NET SYSTEM LOAD",'Actual NPC (Total System)'!$A:$A,0),0,1000,1),MATCH($C343,OFFSET('Actual NPC (Total System)'!$C$1,MATCH("NET SYSTEM LOAD",'Actual NPC (Total System)'!$A:$A,0),0,1000,1),0),1)*$E343</f>
        <v>1637.9823707770338</v>
      </c>
      <c r="O343" s="194">
        <f ca="1">INDEX(OFFSET('Actual NPC (Total System)'!M$1,MATCH("NET SYSTEM LOAD",'Actual NPC (Total System)'!$A:$A,0),0,1000,1),MATCH($C343,OFFSET('Actual NPC (Total System)'!$C$1,MATCH("NET SYSTEM LOAD",'Actual NPC (Total System)'!$A:$A,0),0,1000,1),0),1)*$E343</f>
        <v>1693.6186161430899</v>
      </c>
      <c r="P343" s="194">
        <f ca="1">INDEX(OFFSET('Actual NPC (Total System)'!N$1,MATCH("NET SYSTEM LOAD",'Actual NPC (Total System)'!$A:$A,0),0,1000,1),MATCH($C343,OFFSET('Actual NPC (Total System)'!$C$1,MATCH("NET SYSTEM LOAD",'Actual NPC (Total System)'!$A:$A,0),0,1000,1),0),1)*$E343</f>
        <v>1230.0099605927969</v>
      </c>
      <c r="Q343" s="194">
        <f ca="1">INDEX(OFFSET('Actual NPC (Total System)'!O$1,MATCH("NET SYSTEM LOAD",'Actual NPC (Total System)'!$A:$A,0),0,1000,1),MATCH($C343,OFFSET('Actual NPC (Total System)'!$C$1,MATCH("NET SYSTEM LOAD",'Actual NPC (Total System)'!$A:$A,0),0,1000,1),0),1)*$E343</f>
        <v>3067.7697426842574</v>
      </c>
      <c r="R343" s="194">
        <f ca="1">INDEX(OFFSET('Actual NPC (Total System)'!P$1,MATCH("NET SYSTEM LOAD",'Actual NPC (Total System)'!$A:$A,0),0,1000,1),MATCH($C343,OFFSET('Actual NPC (Total System)'!$C$1,MATCH("NET SYSTEM LOAD",'Actual NPC (Total System)'!$A:$A,0),0,1000,1),0),1)*$E343</f>
        <v>4004.0459813444463</v>
      </c>
      <c r="S343" s="59"/>
    </row>
    <row r="344" spans="1:19" ht="12.75">
      <c r="A344" s="15"/>
      <c r="B344" s="15"/>
      <c r="C344" s="148" t="s">
        <v>74</v>
      </c>
      <c r="D344" s="327" t="s">
        <v>204</v>
      </c>
      <c r="E344" s="326">
        <f>VLOOKUP(D344,'Actual Factors'!$A$4:$B$9,2,FALSE)</f>
        <v>8.0167500527458579E-2</v>
      </c>
      <c r="F344" s="187">
        <f t="shared" ca="1" si="83"/>
        <v>23540.465022383461</v>
      </c>
      <c r="G344" s="194">
        <f ca="1">INDEX(OFFSET('Actual NPC (Total System)'!E$1,MATCH("NET SYSTEM LOAD",'Actual NPC (Total System)'!$A:$A,0),0,1000,1),MATCH($C344,OFFSET('Actual NPC (Total System)'!$C$1,MATCH("NET SYSTEM LOAD",'Actual NPC (Total System)'!$A:$A,0),0,1000,1),0),1)*$E344</f>
        <v>761.19041750821918</v>
      </c>
      <c r="H344" s="194">
        <f ca="1">INDEX(OFFSET('Actual NPC (Total System)'!F$1,MATCH("NET SYSTEM LOAD",'Actual NPC (Total System)'!$A:$A,0),0,1000,1),MATCH($C344,OFFSET('Actual NPC (Total System)'!$C$1,MATCH("NET SYSTEM LOAD",'Actual NPC (Total System)'!$A:$A,0),0,1000,1),0),1)*$E344</f>
        <v>2620.7557597431482</v>
      </c>
      <c r="I344" s="194">
        <f ca="1">INDEX(OFFSET('Actual NPC (Total System)'!G$1,MATCH("NET SYSTEM LOAD",'Actual NPC (Total System)'!$A:$A,0),0,1000,1),MATCH($C344,OFFSET('Actual NPC (Total System)'!$C$1,MATCH("NET SYSTEM LOAD",'Actual NPC (Total System)'!$A:$A,0),0,1000,1),0),1)*$E344</f>
        <v>1602.4681680433696</v>
      </c>
      <c r="J344" s="194">
        <f ca="1">INDEX(OFFSET('Actual NPC (Total System)'!H$1,MATCH("NET SYSTEM LOAD",'Actual NPC (Total System)'!$A:$A,0),0,1000,1),MATCH($C344,OFFSET('Actual NPC (Total System)'!$C$1,MATCH("NET SYSTEM LOAD",'Actual NPC (Total System)'!$A:$A,0),0,1000,1),0),1)*$E344</f>
        <v>2420.5775109260844</v>
      </c>
      <c r="K344" s="194">
        <f ca="1">INDEX(OFFSET('Actual NPC (Total System)'!I$1,MATCH("NET SYSTEM LOAD",'Actual NPC (Total System)'!$A:$A,0),0,1000,1),MATCH($C344,OFFSET('Actual NPC (Total System)'!$C$1,MATCH("NET SYSTEM LOAD",'Actual NPC (Total System)'!$A:$A,0),0,1000,1),0),1)*$E344</f>
        <v>2440.0582135542568</v>
      </c>
      <c r="L344" s="194">
        <f ca="1">INDEX(OFFSET('Actual NPC (Total System)'!J$1,MATCH("NET SYSTEM LOAD",'Actual NPC (Total System)'!$A:$A,0),0,1000,1),MATCH($C344,OFFSET('Actual NPC (Total System)'!$C$1,MATCH("NET SYSTEM LOAD",'Actual NPC (Total System)'!$A:$A,0),0,1000,1),0),1)*$E344</f>
        <v>2248.7785572957405</v>
      </c>
      <c r="M344" s="194">
        <f ca="1">INDEX(OFFSET('Actual NPC (Total System)'!K$1,MATCH("NET SYSTEM LOAD",'Actual NPC (Total System)'!$A:$A,0),0,1000,1),MATCH($C344,OFFSET('Actual NPC (Total System)'!$C$1,MATCH("NET SYSTEM LOAD",'Actual NPC (Total System)'!$A:$A,0),0,1000,1),0),1)*$E344</f>
        <v>2898.0551440676277</v>
      </c>
      <c r="N344" s="194">
        <f ca="1">INDEX(OFFSET('Actual NPC (Total System)'!L$1,MATCH("NET SYSTEM LOAD",'Actual NPC (Total System)'!$A:$A,0),0,1000,1),MATCH($C344,OFFSET('Actual NPC (Total System)'!$C$1,MATCH("NET SYSTEM LOAD",'Actual NPC (Total System)'!$A:$A,0),0,1000,1),0),1)*$E344</f>
        <v>2154.8222466775592</v>
      </c>
      <c r="O344" s="194">
        <f ca="1">INDEX(OFFSET('Actual NPC (Total System)'!M$1,MATCH("NET SYSTEM LOAD",'Actual NPC (Total System)'!$A:$A,0),0,1000,1),MATCH($C344,OFFSET('Actual NPC (Total System)'!$C$1,MATCH("NET SYSTEM LOAD",'Actual NPC (Total System)'!$A:$A,0),0,1000,1),0),1)*$E344</f>
        <v>1614.5734606230158</v>
      </c>
      <c r="P344" s="194">
        <f ca="1">INDEX(OFFSET('Actual NPC (Total System)'!N$1,MATCH("NET SYSTEM LOAD",'Actual NPC (Total System)'!$A:$A,0),0,1000,1),MATCH($C344,OFFSET('Actual NPC (Total System)'!$C$1,MATCH("NET SYSTEM LOAD",'Actual NPC (Total System)'!$A:$A,0),0,1000,1),0),1)*$E344</f>
        <v>1816.5955619522115</v>
      </c>
      <c r="Q344" s="194">
        <f ca="1">INDEX(OFFSET('Actual NPC (Total System)'!O$1,MATCH("NET SYSTEM LOAD",'Actual NPC (Total System)'!$A:$A,0),0,1000,1),MATCH($C344,OFFSET('Actual NPC (Total System)'!$C$1,MATCH("NET SYSTEM LOAD",'Actual NPC (Total System)'!$A:$A,0),0,1000,1),0),1)*$E344</f>
        <v>1317.1520336661445</v>
      </c>
      <c r="R344" s="194">
        <f ca="1">INDEX(OFFSET('Actual NPC (Total System)'!P$1,MATCH("NET SYSTEM LOAD",'Actual NPC (Total System)'!$A:$A,0),0,1000,1),MATCH($C344,OFFSET('Actual NPC (Total System)'!$C$1,MATCH("NET SYSTEM LOAD",'Actual NPC (Total System)'!$A:$A,0),0,1000,1),0),1)*$E344</f>
        <v>1645.4379483260873</v>
      </c>
      <c r="S344" s="59"/>
    </row>
    <row r="345" spans="1:19" ht="12.75">
      <c r="A345" s="24"/>
      <c r="B345" s="15"/>
      <c r="C345" s="148" t="s">
        <v>113</v>
      </c>
      <c r="D345" s="327" t="s">
        <v>204</v>
      </c>
      <c r="E345" s="326">
        <f>VLOOKUP(D345,'Actual Factors'!$A$4:$B$9,2,FALSE)</f>
        <v>8.0167500527458579E-2</v>
      </c>
      <c r="F345" s="187">
        <f t="shared" ca="1" si="83"/>
        <v>38869.533300740404</v>
      </c>
      <c r="G345" s="194">
        <f ca="1">INDEX(OFFSET('Actual NPC (Total System)'!E$1,MATCH("NET SYSTEM LOAD",'Actual NPC (Total System)'!$A:$A,0),0,1000,1),MATCH($C345,OFFSET('Actual NPC (Total System)'!$C$1,MATCH("NET SYSTEM LOAD",'Actual NPC (Total System)'!$A:$A,0),0,1000,1),0),1)*$E345</f>
        <v>2874.4057314120273</v>
      </c>
      <c r="H345" s="194">
        <f ca="1">INDEX(OFFSET('Actual NPC (Total System)'!F$1,MATCH("NET SYSTEM LOAD",'Actual NPC (Total System)'!$A:$A,0),0,1000,1),MATCH($C345,OFFSET('Actual NPC (Total System)'!$C$1,MATCH("NET SYSTEM LOAD",'Actual NPC (Total System)'!$A:$A,0),0,1000,1),0),1)*$E345</f>
        <v>3997.3119113001399</v>
      </c>
      <c r="I345" s="194">
        <f ca="1">INDEX(OFFSET('Actual NPC (Total System)'!G$1,MATCH("NET SYSTEM LOAD",'Actual NPC (Total System)'!$A:$A,0),0,1000,1),MATCH($C345,OFFSET('Actual NPC (Total System)'!$C$1,MATCH("NET SYSTEM LOAD",'Actual NPC (Total System)'!$A:$A,0),0,1000,1),0),1)*$E345</f>
        <v>3427.3209825499093</v>
      </c>
      <c r="J345" s="194">
        <f ca="1">INDEX(OFFSET('Actual NPC (Total System)'!H$1,MATCH("NET SYSTEM LOAD",'Actual NPC (Total System)'!$A:$A,0),0,1000,1),MATCH($C345,OFFSET('Actual NPC (Total System)'!$C$1,MATCH("NET SYSTEM LOAD",'Actual NPC (Total System)'!$A:$A,0),0,1000,1),0),1)*$E345</f>
        <v>3684.9793292451609</v>
      </c>
      <c r="K345" s="194">
        <f ca="1">INDEX(OFFSET('Actual NPC (Total System)'!I$1,MATCH("NET SYSTEM LOAD",'Actual NPC (Total System)'!$A:$A,0),0,1000,1),MATCH($C345,OFFSET('Actual NPC (Total System)'!$C$1,MATCH("NET SYSTEM LOAD",'Actual NPC (Total System)'!$A:$A,0),0,1000,1),0),1)*$E345</f>
        <v>3195.5567385250265</v>
      </c>
      <c r="L345" s="194">
        <f ca="1">INDEX(OFFSET('Actual NPC (Total System)'!J$1,MATCH("NET SYSTEM LOAD",'Actual NPC (Total System)'!$A:$A,0),0,1000,1),MATCH($C345,OFFSET('Actual NPC (Total System)'!$C$1,MATCH("NET SYSTEM LOAD",'Actual NPC (Total System)'!$A:$A,0),0,1000,1),0),1)*$E345</f>
        <v>2698.4380677542558</v>
      </c>
      <c r="M345" s="194">
        <f ca="1">INDEX(OFFSET('Actual NPC (Total System)'!K$1,MATCH("NET SYSTEM LOAD",'Actual NPC (Total System)'!$A:$A,0),0,1000,1),MATCH($C345,OFFSET('Actual NPC (Total System)'!$C$1,MATCH("NET SYSTEM LOAD",'Actual NPC (Total System)'!$A:$A,0),0,1000,1),0),1)*$E345</f>
        <v>2523.5927491038688</v>
      </c>
      <c r="N345" s="194">
        <f ca="1">INDEX(OFFSET('Actual NPC (Total System)'!L$1,MATCH("NET SYSTEM LOAD",'Actual NPC (Total System)'!$A:$A,0),0,1000,1),MATCH($C345,OFFSET('Actual NPC (Total System)'!$C$1,MATCH("NET SYSTEM LOAD",'Actual NPC (Total System)'!$A:$A,0),0,1000,1),0),1)*$E345</f>
        <v>2938.4595643334669</v>
      </c>
      <c r="O345" s="194">
        <f ca="1">INDEX(OFFSET('Actual NPC (Total System)'!M$1,MATCH("NET SYSTEM LOAD",'Actual NPC (Total System)'!$A:$A,0),0,1000,1),MATCH($C345,OFFSET('Actual NPC (Total System)'!$C$1,MATCH("NET SYSTEM LOAD",'Actual NPC (Total System)'!$A:$A,0),0,1000,1),0),1)*$E345</f>
        <v>2715.0327403634396</v>
      </c>
      <c r="P345" s="194">
        <f ca="1">INDEX(OFFSET('Actual NPC (Total System)'!N$1,MATCH("NET SYSTEM LOAD",'Actual NPC (Total System)'!$A:$A,0),0,1000,1),MATCH($C345,OFFSET('Actual NPC (Total System)'!$C$1,MATCH("NET SYSTEM LOAD",'Actual NPC (Total System)'!$A:$A,0),0,1000,1),0),1)*$E345</f>
        <v>2854.6043587817453</v>
      </c>
      <c r="Q345" s="194">
        <f ca="1">INDEX(OFFSET('Actual NPC (Total System)'!O$1,MATCH("NET SYSTEM LOAD",'Actual NPC (Total System)'!$A:$A,0),0,1000,1),MATCH($C345,OFFSET('Actual NPC (Total System)'!$C$1,MATCH("NET SYSTEM LOAD",'Actual NPC (Total System)'!$A:$A,0),0,1000,1),0),1)*$E345</f>
        <v>3737.3287070895917</v>
      </c>
      <c r="R345" s="194">
        <f ca="1">INDEX(OFFSET('Actual NPC (Total System)'!P$1,MATCH("NET SYSTEM LOAD",'Actual NPC (Total System)'!$A:$A,0),0,1000,1),MATCH($C345,OFFSET('Actual NPC (Total System)'!$C$1,MATCH("NET SYSTEM LOAD",'Actual NPC (Total System)'!$A:$A,0),0,1000,1),0),1)*$E345</f>
        <v>4222.5024202817713</v>
      </c>
      <c r="S345" s="59"/>
    </row>
    <row r="346" spans="1:19" ht="12.75">
      <c r="A346" s="15"/>
      <c r="B346" s="15"/>
      <c r="C346" s="148" t="s">
        <v>114</v>
      </c>
      <c r="D346" s="327" t="s">
        <v>204</v>
      </c>
      <c r="E346" s="326">
        <f>VLOOKUP(D346,'Actual Factors'!$A$4:$B$9,2,FALSE)</f>
        <v>8.0167500527458579E-2</v>
      </c>
      <c r="F346" s="187">
        <f t="shared" ca="1" si="83"/>
        <v>19835.844655509074</v>
      </c>
      <c r="G346" s="194">
        <f ca="1">INDEX(OFFSET('Actual NPC (Total System)'!E$1,MATCH("NET SYSTEM LOAD",'Actual NPC (Total System)'!$A:$A,0),0,1000,1),MATCH($C346,OFFSET('Actual NPC (Total System)'!$C$1,MATCH("NET SYSTEM LOAD",'Actual NPC (Total System)'!$A:$A,0),0,1000,1),0),1)*$E346</f>
        <v>1450.3904195427806</v>
      </c>
      <c r="H346" s="194">
        <f ca="1">INDEX(OFFSET('Actual NPC (Total System)'!F$1,MATCH("NET SYSTEM LOAD",'Actual NPC (Total System)'!$A:$A,0),0,1000,1),MATCH($C346,OFFSET('Actual NPC (Total System)'!$C$1,MATCH("NET SYSTEM LOAD",'Actual NPC (Total System)'!$A:$A,0),0,1000,1),0),1)*$E346</f>
        <v>2044.9927709549409</v>
      </c>
      <c r="I346" s="194">
        <f ca="1">INDEX(OFFSET('Actual NPC (Total System)'!G$1,MATCH("NET SYSTEM LOAD",'Actual NPC (Total System)'!$A:$A,0),0,1000,1),MATCH($C346,OFFSET('Actual NPC (Total System)'!$C$1,MATCH("NET SYSTEM LOAD",'Actual NPC (Total System)'!$A:$A,0),0,1000,1),0),1)*$E346</f>
        <v>1632.6913157422214</v>
      </c>
      <c r="J346" s="194">
        <f ca="1">INDEX(OFFSET('Actual NPC (Total System)'!H$1,MATCH("NET SYSTEM LOAD",'Actual NPC (Total System)'!$A:$A,0),0,1000,1),MATCH($C346,OFFSET('Actual NPC (Total System)'!$C$1,MATCH("NET SYSTEM LOAD",'Actual NPC (Total System)'!$A:$A,0),0,1000,1),0),1)*$E346</f>
        <v>1899.3284224965487</v>
      </c>
      <c r="K346" s="194">
        <f ca="1">INDEX(OFFSET('Actual NPC (Total System)'!I$1,MATCH("NET SYSTEM LOAD",'Actual NPC (Total System)'!$A:$A,0),0,1000,1),MATCH($C346,OFFSET('Actual NPC (Total System)'!$C$1,MATCH("NET SYSTEM LOAD",'Actual NPC (Total System)'!$A:$A,0),0,1000,1),0),1)*$E346</f>
        <v>1547.8741001841702</v>
      </c>
      <c r="L346" s="194">
        <f ca="1">INDEX(OFFSET('Actual NPC (Total System)'!J$1,MATCH("NET SYSTEM LOAD",'Actual NPC (Total System)'!$A:$A,0),0,1000,1),MATCH($C346,OFFSET('Actual NPC (Total System)'!$C$1,MATCH("NET SYSTEM LOAD",'Actual NPC (Total System)'!$A:$A,0),0,1000,1),0),1)*$E346</f>
        <v>1367.8178939994982</v>
      </c>
      <c r="M346" s="194">
        <f ca="1">INDEX(OFFSET('Actual NPC (Total System)'!K$1,MATCH("NET SYSTEM LOAD",'Actual NPC (Total System)'!$A:$A,0),0,1000,1),MATCH($C346,OFFSET('Actual NPC (Total System)'!$C$1,MATCH("NET SYSTEM LOAD",'Actual NPC (Total System)'!$A:$A,0),0,1000,1),0),1)*$E346</f>
        <v>1407.2603042590079</v>
      </c>
      <c r="N346" s="194">
        <f ca="1">INDEX(OFFSET('Actual NPC (Total System)'!L$1,MATCH("NET SYSTEM LOAD",'Actual NPC (Total System)'!$A:$A,0),0,1000,1),MATCH($C346,OFFSET('Actual NPC (Total System)'!$C$1,MATCH("NET SYSTEM LOAD",'Actual NPC (Total System)'!$A:$A,0),0,1000,1),0),1)*$E346</f>
        <v>1482.2169172521817</v>
      </c>
      <c r="O346" s="194">
        <f ca="1">INDEX(OFFSET('Actual NPC (Total System)'!M$1,MATCH("NET SYSTEM LOAD",'Actual NPC (Total System)'!$A:$A,0),0,1000,1),MATCH($C346,OFFSET('Actual NPC (Total System)'!$C$1,MATCH("NET SYSTEM LOAD",'Actual NPC (Total System)'!$A:$A,0),0,1000,1),0),1)*$E346</f>
        <v>1358.8391339404229</v>
      </c>
      <c r="P346" s="194">
        <f ca="1">INDEX(OFFSET('Actual NPC (Total System)'!N$1,MATCH("NET SYSTEM LOAD",'Actual NPC (Total System)'!$A:$A,0),0,1000,1),MATCH($C346,OFFSET('Actual NPC (Total System)'!$C$1,MATCH("NET SYSTEM LOAD",'Actual NPC (Total System)'!$A:$A,0),0,1000,1),0),1)*$E346</f>
        <v>1475.1621772057654</v>
      </c>
      <c r="Q346" s="194">
        <f ca="1">INDEX(OFFSET('Actual NPC (Total System)'!O$1,MATCH("NET SYSTEM LOAD",'Actual NPC (Total System)'!$A:$A,0),0,1000,1),MATCH($C346,OFFSET('Actual NPC (Total System)'!$C$1,MATCH("NET SYSTEM LOAD",'Actual NPC (Total System)'!$A:$A,0),0,1000,1),0),1)*$E346</f>
        <v>1977.4917355108207</v>
      </c>
      <c r="R346" s="194">
        <f ca="1">INDEX(OFFSET('Actual NPC (Total System)'!P$1,MATCH("NET SYSTEM LOAD",'Actual NPC (Total System)'!$A:$A,0),0,1000,1),MATCH($C346,OFFSET('Actual NPC (Total System)'!$C$1,MATCH("NET SYSTEM LOAD",'Actual NPC (Total System)'!$A:$A,0),0,1000,1),0),1)*$E346</f>
        <v>2191.7794644207174</v>
      </c>
      <c r="S346" s="59"/>
    </row>
    <row r="347" spans="1:19" ht="12.75">
      <c r="A347" s="30"/>
      <c r="B347" s="15"/>
      <c r="C347" s="149" t="s">
        <v>75</v>
      </c>
      <c r="D347" s="327" t="s">
        <v>204</v>
      </c>
      <c r="E347" s="326">
        <f>VLOOKUP(D347,'Actual Factors'!$A$4:$B$9,2,FALSE)</f>
        <v>8.0167500527458579E-2</v>
      </c>
      <c r="F347" s="187">
        <f t="shared" ca="1" si="83"/>
        <v>8219.0126565766368</v>
      </c>
      <c r="G347" s="194">
        <f ca="1">INDEX(OFFSET('Actual NPC (Total System)'!E$1,MATCH("NET SYSTEM LOAD",'Actual NPC (Total System)'!$A:$A,0),0,1000,1),MATCH($C347,OFFSET('Actual NPC (Total System)'!$C$1,MATCH("NET SYSTEM LOAD",'Actual NPC (Total System)'!$A:$A,0),0,1000,1),0),1)*$E347</f>
        <v>755.25802246918727</v>
      </c>
      <c r="H347" s="194">
        <f ca="1">INDEX(OFFSET('Actual NPC (Total System)'!F$1,MATCH("NET SYSTEM LOAD",'Actual NPC (Total System)'!$A:$A,0),0,1000,1),MATCH($C347,OFFSET('Actual NPC (Total System)'!$C$1,MATCH("NET SYSTEM LOAD",'Actual NPC (Total System)'!$A:$A,0),0,1000,1),0),1)*$E347</f>
        <v>1058.3713419635083</v>
      </c>
      <c r="I347" s="194">
        <f ca="1">INDEX(OFFSET('Actual NPC (Total System)'!G$1,MATCH("NET SYSTEM LOAD",'Actual NPC (Total System)'!$A:$A,0),0,1000,1),MATCH($C347,OFFSET('Actual NPC (Total System)'!$C$1,MATCH("NET SYSTEM LOAD",'Actual NPC (Total System)'!$A:$A,0),0,1000,1),0),1)*$E347</f>
        <v>733.77313232782842</v>
      </c>
      <c r="J347" s="194">
        <f ca="1">INDEX(OFFSET('Actual NPC (Total System)'!H$1,MATCH("NET SYSTEM LOAD",'Actual NPC (Total System)'!$A:$A,0),0,1000,1),MATCH($C347,OFFSET('Actual NPC (Total System)'!$C$1,MATCH("NET SYSTEM LOAD",'Actual NPC (Total System)'!$A:$A,0),0,1000,1),0),1)*$E347</f>
        <v>692.48686955618723</v>
      </c>
      <c r="K347" s="194">
        <f ca="1">INDEX(OFFSET('Actual NPC (Total System)'!I$1,MATCH("NET SYSTEM LOAD",'Actual NPC (Total System)'!$A:$A,0),0,1000,1),MATCH($C347,OFFSET('Actual NPC (Total System)'!$C$1,MATCH("NET SYSTEM LOAD",'Actual NPC (Total System)'!$A:$A,0),0,1000,1),0),1)*$E347</f>
        <v>614.64422654402495</v>
      </c>
      <c r="L347" s="194">
        <f ca="1">INDEX(OFFSET('Actual NPC (Total System)'!J$1,MATCH("NET SYSTEM LOAD",'Actual NPC (Total System)'!$A:$A,0),0,1000,1),MATCH($C347,OFFSET('Actual NPC (Total System)'!$C$1,MATCH("NET SYSTEM LOAD",'Actual NPC (Total System)'!$A:$A,0),0,1000,1),0),1)*$E347</f>
        <v>431.7821578408919</v>
      </c>
      <c r="M347" s="194">
        <f ca="1">INDEX(OFFSET('Actual NPC (Total System)'!K$1,MATCH("NET SYSTEM LOAD",'Actual NPC (Total System)'!$A:$A,0),0,1000,1),MATCH($C347,OFFSET('Actual NPC (Total System)'!$C$1,MATCH("NET SYSTEM LOAD",'Actual NPC (Total System)'!$A:$A,0),0,1000,1),0),1)*$E347</f>
        <v>330.04959967154696</v>
      </c>
      <c r="N347" s="194">
        <f ca="1">INDEX(OFFSET('Actual NPC (Total System)'!L$1,MATCH("NET SYSTEM LOAD",'Actual NPC (Total System)'!$A:$A,0),0,1000,1),MATCH($C347,OFFSET('Actual NPC (Total System)'!$C$1,MATCH("NET SYSTEM LOAD",'Actual NPC (Total System)'!$A:$A,0),0,1000,1),0),1)*$E347</f>
        <v>528.5443309775344</v>
      </c>
      <c r="O347" s="194">
        <f ca="1">INDEX(OFFSET('Actual NPC (Total System)'!M$1,MATCH("NET SYSTEM LOAD",'Actual NPC (Total System)'!$A:$A,0),0,1000,1),MATCH($C347,OFFSET('Actual NPC (Total System)'!$C$1,MATCH("NET SYSTEM LOAD",'Actual NPC (Total System)'!$A:$A,0),0,1000,1),0),1)*$E347</f>
        <v>547.38369360148715</v>
      </c>
      <c r="P347" s="194">
        <f ca="1">INDEX(OFFSET('Actual NPC (Total System)'!N$1,MATCH("NET SYSTEM LOAD",'Actual NPC (Total System)'!$A:$A,0),0,1000,1),MATCH($C347,OFFSET('Actual NPC (Total System)'!$C$1,MATCH("NET SYSTEM LOAD",'Actual NPC (Total System)'!$A:$A,0),0,1000,1),0),1)*$E347</f>
        <v>379.35261249593401</v>
      </c>
      <c r="Q347" s="194">
        <f ca="1">INDEX(OFFSET('Actual NPC (Total System)'!O$1,MATCH("NET SYSTEM LOAD",'Actual NPC (Total System)'!$A:$A,0),0,1000,1),MATCH($C347,OFFSET('Actual NPC (Total System)'!$C$1,MATCH("NET SYSTEM LOAD",'Actual NPC (Total System)'!$A:$A,0),0,1000,1),0),1)*$E347</f>
        <v>934.67288864963962</v>
      </c>
      <c r="R347" s="194">
        <f ca="1">INDEX(OFFSET('Actual NPC (Total System)'!P$1,MATCH("NET SYSTEM LOAD",'Actual NPC (Total System)'!$A:$A,0),0,1000,1),MATCH($C347,OFFSET('Actual NPC (Total System)'!$C$1,MATCH("NET SYSTEM LOAD",'Actual NPC (Total System)'!$A:$A,0),0,1000,1),0),1)*$E347</f>
        <v>1212.6937804788658</v>
      </c>
      <c r="S347" s="59"/>
    </row>
    <row r="348" spans="1:19" ht="12.75">
      <c r="A348" s="15"/>
      <c r="C348" s="149" t="s">
        <v>161</v>
      </c>
      <c r="D348" s="327" t="s">
        <v>204</v>
      </c>
      <c r="E348" s="326">
        <f>VLOOKUP(D348,'Actual Factors'!$A$4:$B$9,2,FALSE)</f>
        <v>8.0167500527458579E-2</v>
      </c>
      <c r="F348" s="187">
        <f t="shared" ca="1" si="83"/>
        <v>51172.919774189999</v>
      </c>
      <c r="G348" s="194">
        <f ca="1">INDEX(OFFSET('Actual NPC (Total System)'!E$1,MATCH("NET SYSTEM LOAD",'Actual NPC (Total System)'!$A:$A,0),0,1000,1),MATCH($C348,OFFSET('Actual NPC (Total System)'!$C$1,MATCH("NET SYSTEM LOAD",'Actual NPC (Total System)'!$A:$A,0),0,1000,1),0),1)*$E348</f>
        <v>1326.6117987283847</v>
      </c>
      <c r="H348" s="194">
        <f ca="1">INDEX(OFFSET('Actual NPC (Total System)'!F$1,MATCH("NET SYSTEM LOAD",'Actual NPC (Total System)'!$A:$A,0),0,1000,1),MATCH($C348,OFFSET('Actual NPC (Total System)'!$C$1,MATCH("NET SYSTEM LOAD",'Actual NPC (Total System)'!$A:$A,0),0,1000,1),0),1)*$E348</f>
        <v>2233.4665646949961</v>
      </c>
      <c r="I348" s="194">
        <f ca="1">INDEX(OFFSET('Actual NPC (Total System)'!G$1,MATCH("NET SYSTEM LOAD",'Actual NPC (Total System)'!$A:$A,0),0,1000,1),MATCH($C348,OFFSET('Actual NPC (Total System)'!$C$1,MATCH("NET SYSTEM LOAD",'Actual NPC (Total System)'!$A:$A,0),0,1000,1),0),1)*$E348</f>
        <v>3204.1346610814644</v>
      </c>
      <c r="J348" s="194">
        <f ca="1">INDEX(OFFSET('Actual NPC (Total System)'!H$1,MATCH("NET SYSTEM LOAD",'Actual NPC (Total System)'!$A:$A,0),0,1000,1),MATCH($C348,OFFSET('Actual NPC (Total System)'!$C$1,MATCH("NET SYSTEM LOAD",'Actual NPC (Total System)'!$A:$A,0),0,1000,1),0),1)*$E348</f>
        <v>4999.4858353938998</v>
      </c>
      <c r="K348" s="194">
        <f ca="1">INDEX(OFFSET('Actual NPC (Total System)'!I$1,MATCH("NET SYSTEM LOAD",'Actual NPC (Total System)'!$A:$A,0),0,1000,1),MATCH($C348,OFFSET('Actual NPC (Total System)'!$C$1,MATCH("NET SYSTEM LOAD",'Actual NPC (Total System)'!$A:$A,0),0,1000,1),0),1)*$E348</f>
        <v>4126.9427596530404</v>
      </c>
      <c r="L348" s="194">
        <f ca="1">INDEX(OFFSET('Actual NPC (Total System)'!J$1,MATCH("NET SYSTEM LOAD",'Actual NPC (Total System)'!$A:$A,0),0,1000,1),MATCH($C348,OFFSET('Actual NPC (Total System)'!$C$1,MATCH("NET SYSTEM LOAD",'Actual NPC (Total System)'!$A:$A,0),0,1000,1),0),1)*$E348</f>
        <v>3642.4103864650806</v>
      </c>
      <c r="M348" s="194">
        <f ca="1">INDEX(OFFSET('Actual NPC (Total System)'!K$1,MATCH("NET SYSTEM LOAD",'Actual NPC (Total System)'!$A:$A,0),0,1000,1),MATCH($C348,OFFSET('Actual NPC (Total System)'!$C$1,MATCH("NET SYSTEM LOAD",'Actual NPC (Total System)'!$A:$A,0),0,1000,1),0),1)*$E348</f>
        <v>3190.0251809886317</v>
      </c>
      <c r="N348" s="194">
        <f ca="1">INDEX(OFFSET('Actual NPC (Total System)'!L$1,MATCH("NET SYSTEM LOAD",'Actual NPC (Total System)'!$A:$A,0),0,1000,1),MATCH($C348,OFFSET('Actual NPC (Total System)'!$C$1,MATCH("NET SYSTEM LOAD",'Actual NPC (Total System)'!$A:$A,0),0,1000,1),0),1)*$E348</f>
        <v>4376.263686293436</v>
      </c>
      <c r="O348" s="194">
        <f ca="1">INDEX(OFFSET('Actual NPC (Total System)'!M$1,MATCH("NET SYSTEM LOAD",'Actual NPC (Total System)'!$A:$A,0),0,1000,1),MATCH($C348,OFFSET('Actual NPC (Total System)'!$C$1,MATCH("NET SYSTEM LOAD",'Actual NPC (Total System)'!$A:$A,0),0,1000,1),0),1)*$E348</f>
        <v>3582.0442585679043</v>
      </c>
      <c r="P348" s="194">
        <f ca="1">INDEX(OFFSET('Actual NPC (Total System)'!N$1,MATCH("NET SYSTEM LOAD",'Actual NPC (Total System)'!$A:$A,0),0,1000,1),MATCH($C348,OFFSET('Actual NPC (Total System)'!$C$1,MATCH("NET SYSTEM LOAD",'Actual NPC (Total System)'!$A:$A,0),0,1000,1),0),1)*$E348</f>
        <v>6163.2774405510154</v>
      </c>
      <c r="Q348" s="194">
        <f ca="1">INDEX(OFFSET('Actual NPC (Total System)'!O$1,MATCH("NET SYSTEM LOAD",'Actual NPC (Total System)'!$A:$A,0),0,1000,1),MATCH($C348,OFFSET('Actual NPC (Total System)'!$C$1,MATCH("NET SYSTEM LOAD",'Actual NPC (Total System)'!$A:$A,0),0,1000,1),0),1)*$E348</f>
        <v>7290.3523304665559</v>
      </c>
      <c r="R348" s="194">
        <f ca="1">INDEX(OFFSET('Actual NPC (Total System)'!P$1,MATCH("NET SYSTEM LOAD",'Actual NPC (Total System)'!$A:$A,0),0,1000,1),MATCH($C348,OFFSET('Actual NPC (Total System)'!$C$1,MATCH("NET SYSTEM LOAD",'Actual NPC (Total System)'!$A:$A,0),0,1000,1),0),1)*$E348</f>
        <v>7037.904871305589</v>
      </c>
      <c r="S348" s="59"/>
    </row>
    <row r="349" spans="1:19" ht="12.75">
      <c r="A349" s="15"/>
      <c r="C349" s="149" t="s">
        <v>76</v>
      </c>
      <c r="D349" s="327" t="s">
        <v>204</v>
      </c>
      <c r="E349" s="326">
        <f>VLOOKUP(D349,'Actual Factors'!$A$4:$B$9,2,FALSE)</f>
        <v>8.0167500527458579E-2</v>
      </c>
      <c r="F349" s="187">
        <f t="shared" ca="1" si="83"/>
        <v>23774.393788922593</v>
      </c>
      <c r="G349" s="194">
        <f ca="1">INDEX(OFFSET('Actual NPC (Total System)'!E$1,MATCH("NET SYSTEM LOAD",'Actual NPC (Total System)'!$A:$A,0),0,1000,1),MATCH($C349,OFFSET('Actual NPC (Total System)'!$C$1,MATCH("NET SYSTEM LOAD",'Actual NPC (Total System)'!$A:$A,0),0,1000,1),0),1)*$E349</f>
        <v>3162.6880633087685</v>
      </c>
      <c r="H349" s="194">
        <f ca="1">INDEX(OFFSET('Actual NPC (Total System)'!F$1,MATCH("NET SYSTEM LOAD",'Actual NPC (Total System)'!$A:$A,0),0,1000,1),MATCH($C349,OFFSET('Actual NPC (Total System)'!$C$1,MATCH("NET SYSTEM LOAD",'Actual NPC (Total System)'!$A:$A,0),0,1000,1),0),1)*$E349</f>
        <v>2090.608078755065</v>
      </c>
      <c r="I349" s="194">
        <f ca="1">INDEX(OFFSET('Actual NPC (Total System)'!G$1,MATCH("NET SYSTEM LOAD",'Actual NPC (Total System)'!$A:$A,0),0,1000,1),MATCH($C349,OFFSET('Actual NPC (Total System)'!$C$1,MATCH("NET SYSTEM LOAD",'Actual NPC (Total System)'!$A:$A,0),0,1000,1),0),1)*$E349</f>
        <v>2001.3014831674759</v>
      </c>
      <c r="J349" s="194">
        <f ca="1">INDEX(OFFSET('Actual NPC (Total System)'!H$1,MATCH("NET SYSTEM LOAD",'Actual NPC (Total System)'!$A:$A,0),0,1000,1),MATCH($C349,OFFSET('Actual NPC (Total System)'!$C$1,MATCH("NET SYSTEM LOAD",'Actual NPC (Total System)'!$A:$A,0),0,1000,1),0),1)*$E349</f>
        <v>1769.0562341394284</v>
      </c>
      <c r="K349" s="194">
        <f ca="1">INDEX(OFFSET('Actual NPC (Total System)'!I$1,MATCH("NET SYSTEM LOAD",'Actual NPC (Total System)'!$A:$A,0),0,1000,1),MATCH($C349,OFFSET('Actual NPC (Total System)'!$C$1,MATCH("NET SYSTEM LOAD",'Actual NPC (Total System)'!$A:$A,0),0,1000,1),0),1)*$E349</f>
        <v>1842.4094971220532</v>
      </c>
      <c r="L349" s="194">
        <f ca="1">INDEX(OFFSET('Actual NPC (Total System)'!J$1,MATCH("NET SYSTEM LOAD",'Actual NPC (Total System)'!$A:$A,0),0,1000,1),MATCH($C349,OFFSET('Actual NPC (Total System)'!$C$1,MATCH("NET SYSTEM LOAD",'Actual NPC (Total System)'!$A:$A,0),0,1000,1),0),1)*$E349</f>
        <v>1365.4128689836746</v>
      </c>
      <c r="M349" s="194">
        <f ca="1">INDEX(OFFSET('Actual NPC (Total System)'!K$1,MATCH("NET SYSTEM LOAD",'Actual NPC (Total System)'!$A:$A,0),0,1000,1),MATCH($C349,OFFSET('Actual NPC (Total System)'!$C$1,MATCH("NET SYSTEM LOAD",'Actual NPC (Total System)'!$A:$A,0),0,1000,1),0),1)*$E349</f>
        <v>1017.4859166945043</v>
      </c>
      <c r="N349" s="194">
        <f ca="1">INDEX(OFFSET('Actual NPC (Total System)'!L$1,MATCH("NET SYSTEM LOAD",'Actual NPC (Total System)'!$A:$A,0),0,1000,1),MATCH($C349,OFFSET('Actual NPC (Total System)'!$C$1,MATCH("NET SYSTEM LOAD",'Actual NPC (Total System)'!$A:$A,0),0,1000,1),0),1)*$E349</f>
        <v>1349.1388663766004</v>
      </c>
      <c r="O349" s="194">
        <f ca="1">INDEX(OFFSET('Actual NPC (Total System)'!M$1,MATCH("NET SYSTEM LOAD",'Actual NPC (Total System)'!$A:$A,0),0,1000,1),MATCH($C349,OFFSET('Actual NPC (Total System)'!$C$1,MATCH("NET SYSTEM LOAD",'Actual NPC (Total System)'!$A:$A,0),0,1000,1),0),1)*$E349</f>
        <v>1379.682684077562</v>
      </c>
      <c r="P349" s="194">
        <f ca="1">INDEX(OFFSET('Actual NPC (Total System)'!N$1,MATCH("NET SYSTEM LOAD",'Actual NPC (Total System)'!$A:$A,0),0,1000,1),MATCH($C349,OFFSET('Actual NPC (Total System)'!$C$1,MATCH("NET SYSTEM LOAD",'Actual NPC (Total System)'!$A:$A,0),0,1000,1),0),1)*$E349</f>
        <v>1616.4173131351474</v>
      </c>
      <c r="Q349" s="194">
        <f ca="1">INDEX(OFFSET('Actual NPC (Total System)'!O$1,MATCH("NET SYSTEM LOAD",'Actual NPC (Total System)'!$A:$A,0),0,1000,1),MATCH($C349,OFFSET('Actual NPC (Total System)'!$C$1,MATCH("NET SYSTEM LOAD",'Actual NPC (Total System)'!$A:$A,0),0,1000,1),0),1)*$E349</f>
        <v>2455.2900386544738</v>
      </c>
      <c r="R349" s="194">
        <f ca="1">INDEX(OFFSET('Actual NPC (Total System)'!P$1,MATCH("NET SYSTEM LOAD",'Actual NPC (Total System)'!$A:$A,0),0,1000,1),MATCH($C349,OFFSET('Actual NPC (Total System)'!$C$1,MATCH("NET SYSTEM LOAD",'Actual NPC (Total System)'!$A:$A,0),0,1000,1),0),1)*$E349</f>
        <v>3724.9027445078355</v>
      </c>
      <c r="S349" s="59"/>
    </row>
    <row r="350" spans="1:19" ht="12.75">
      <c r="A350" s="15"/>
      <c r="C350" s="149" t="s">
        <v>77</v>
      </c>
      <c r="D350" s="327" t="s">
        <v>204</v>
      </c>
      <c r="E350" s="326">
        <f>VLOOKUP(D350,'Actual Factors'!$A$4:$B$9,2,FALSE)</f>
        <v>8.0167500527458579E-2</v>
      </c>
      <c r="F350" s="187">
        <f t="shared" ca="1" si="83"/>
        <v>31777.836036580884</v>
      </c>
      <c r="G350" s="194">
        <f ca="1">INDEX(OFFSET('Actual NPC (Total System)'!E$1,MATCH("NET SYSTEM LOAD",'Actual NPC (Total System)'!$A:$A,0),0,1000,1),MATCH($C350,OFFSET('Actual NPC (Total System)'!$C$1,MATCH("NET SYSTEM LOAD",'Actual NPC (Total System)'!$A:$A,0),0,1000,1),0),1)*$E350</f>
        <v>3563.8462359481709</v>
      </c>
      <c r="H350" s="194">
        <f ca="1">INDEX(OFFSET('Actual NPC (Total System)'!F$1,MATCH("NET SYSTEM LOAD",'Actual NPC (Total System)'!$A:$A,0),0,1000,1),MATCH($C350,OFFSET('Actual NPC (Total System)'!$C$1,MATCH("NET SYSTEM LOAD",'Actual NPC (Total System)'!$A:$A,0),0,1000,1),0),1)*$E350</f>
        <v>3781.9820048833858</v>
      </c>
      <c r="I350" s="194">
        <f ca="1">INDEX(OFFSET('Actual NPC (Total System)'!G$1,MATCH("NET SYSTEM LOAD",'Actual NPC (Total System)'!$A:$A,0),0,1000,1),MATCH($C350,OFFSET('Actual NPC (Total System)'!$C$1,MATCH("NET SYSTEM LOAD",'Actual NPC (Total System)'!$A:$A,0),0,1000,1),0),1)*$E350</f>
        <v>2810.9932384948074</v>
      </c>
      <c r="J350" s="194">
        <f ca="1">INDEX(OFFSET('Actual NPC (Total System)'!H$1,MATCH("NET SYSTEM LOAD",'Actual NPC (Total System)'!$A:$A,0),0,1000,1),MATCH($C350,OFFSET('Actual NPC (Total System)'!$C$1,MATCH("NET SYSTEM LOAD",'Actual NPC (Total System)'!$A:$A,0),0,1000,1),0),1)*$E350</f>
        <v>2222.804287124844</v>
      </c>
      <c r="K350" s="194">
        <f ca="1">INDEX(OFFSET('Actual NPC (Total System)'!I$1,MATCH("NET SYSTEM LOAD",'Actual NPC (Total System)'!$A:$A,0),0,1000,1),MATCH($C350,OFFSET('Actual NPC (Total System)'!$C$1,MATCH("NET SYSTEM LOAD",'Actual NPC (Total System)'!$A:$A,0),0,1000,1),0),1)*$E350</f>
        <v>1940.2940152660799</v>
      </c>
      <c r="L350" s="194">
        <f ca="1">INDEX(OFFSET('Actual NPC (Total System)'!J$1,MATCH("NET SYSTEM LOAD",'Actual NPC (Total System)'!$A:$A,0),0,1000,1),MATCH($C350,OFFSET('Actual NPC (Total System)'!$C$1,MATCH("NET SYSTEM LOAD",'Actual NPC (Total System)'!$A:$A,0),0,1000,1),0),1)*$E350</f>
        <v>1237.3853706413231</v>
      </c>
      <c r="M350" s="194">
        <f ca="1">INDEX(OFFSET('Actual NPC (Total System)'!K$1,MATCH("NET SYSTEM LOAD",'Actual NPC (Total System)'!$A:$A,0),0,1000,1),MATCH($C350,OFFSET('Actual NPC (Total System)'!$C$1,MATCH("NET SYSTEM LOAD",'Actual NPC (Total System)'!$A:$A,0),0,1000,1),0),1)*$E350</f>
        <v>975.23764391653367</v>
      </c>
      <c r="N350" s="194">
        <f ca="1">INDEX(OFFSET('Actual NPC (Total System)'!L$1,MATCH("NET SYSTEM LOAD",'Actual NPC (Total System)'!$A:$A,0),0,1000,1),MATCH($C350,OFFSET('Actual NPC (Total System)'!$C$1,MATCH("NET SYSTEM LOAD",'Actual NPC (Total System)'!$A:$A,0),0,1000,1),0),1)*$E350</f>
        <v>1864.4555597671042</v>
      </c>
      <c r="O350" s="194">
        <f ca="1">INDEX(OFFSET('Actual NPC (Total System)'!M$1,MATCH("NET SYSTEM LOAD",'Actual NPC (Total System)'!$A:$A,0),0,1000,1),MATCH($C350,OFFSET('Actual NPC (Total System)'!$C$1,MATCH("NET SYSTEM LOAD",'Actual NPC (Total System)'!$A:$A,0),0,1000,1),0),1)*$E350</f>
        <v>1917.4462776157543</v>
      </c>
      <c r="P350" s="194">
        <f ca="1">INDEX(OFFSET('Actual NPC (Total System)'!N$1,MATCH("NET SYSTEM LOAD",'Actual NPC (Total System)'!$A:$A,0),0,1000,1),MATCH($C350,OFFSET('Actual NPC (Total System)'!$C$1,MATCH("NET SYSTEM LOAD",'Actual NPC (Total System)'!$A:$A,0),0,1000,1),0),1)*$E350</f>
        <v>2689.4593076951805</v>
      </c>
      <c r="Q350" s="194">
        <f ca="1">INDEX(OFFSET('Actual NPC (Total System)'!O$1,MATCH("NET SYSTEM LOAD",'Actual NPC (Total System)'!$A:$A,0),0,1000,1),MATCH($C350,OFFSET('Actual NPC (Total System)'!$C$1,MATCH("NET SYSTEM LOAD",'Actual NPC (Total System)'!$A:$A,0),0,1000,1),0),1)*$E350</f>
        <v>4079.5637668413124</v>
      </c>
      <c r="R350" s="194">
        <f ca="1">INDEX(OFFSET('Actual NPC (Total System)'!P$1,MATCH("NET SYSTEM LOAD",'Actual NPC (Total System)'!$A:$A,0),0,1000,1),MATCH($C350,OFFSET('Actual NPC (Total System)'!$C$1,MATCH("NET SYSTEM LOAD",'Actual NPC (Total System)'!$A:$A,0),0,1000,1),0),1)*$E350</f>
        <v>4694.368328386392</v>
      </c>
      <c r="S350" s="59"/>
    </row>
    <row r="351" spans="1:19" ht="12.75">
      <c r="A351" s="15"/>
      <c r="C351" s="148" t="s">
        <v>78</v>
      </c>
      <c r="D351" s="327" t="s">
        <v>204</v>
      </c>
      <c r="E351" s="326">
        <f>VLOOKUP(D351,'Actual Factors'!$A$4:$B$9,2,FALSE)</f>
        <v>8.0167500527458579E-2</v>
      </c>
      <c r="F351" s="187">
        <f t="shared" ca="1" si="83"/>
        <v>6595.0595983919075</v>
      </c>
      <c r="G351" s="194">
        <f ca="1">INDEX(OFFSET('Actual NPC (Total System)'!E$1,MATCH("NET SYSTEM LOAD",'Actual NPC (Total System)'!$A:$A,0),0,1000,1),MATCH($C351,OFFSET('Actual NPC (Total System)'!$C$1,MATCH("NET SYSTEM LOAD",'Actual NPC (Total System)'!$A:$A,0),0,1000,1),0),1)*$E351</f>
        <v>709.72288216959078</v>
      </c>
      <c r="H351" s="194">
        <f ca="1">INDEX(OFFSET('Actual NPC (Total System)'!F$1,MATCH("NET SYSTEM LOAD",'Actual NPC (Total System)'!$A:$A,0),0,1000,1),MATCH($C351,OFFSET('Actual NPC (Total System)'!$C$1,MATCH("NET SYSTEM LOAD",'Actual NPC (Total System)'!$A:$A,0),0,1000,1),0),1)*$E351</f>
        <v>771.61219257678886</v>
      </c>
      <c r="I351" s="194">
        <f ca="1">INDEX(OFFSET('Actual NPC (Total System)'!G$1,MATCH("NET SYSTEM LOAD",'Actual NPC (Total System)'!$A:$A,0),0,1000,1),MATCH($C351,OFFSET('Actual NPC (Total System)'!$C$1,MATCH("NET SYSTEM LOAD",'Actual NPC (Total System)'!$A:$A,0),0,1000,1),0),1)*$E351</f>
        <v>590.0328038820951</v>
      </c>
      <c r="J351" s="194">
        <f ca="1">INDEX(OFFSET('Actual NPC (Total System)'!H$1,MATCH("NET SYSTEM LOAD",'Actual NPC (Total System)'!$A:$A,0),0,1000,1),MATCH($C351,OFFSET('Actual NPC (Total System)'!$C$1,MATCH("NET SYSTEM LOAD",'Actual NPC (Total System)'!$A:$A,0),0,1000,1),0),1)*$E351</f>
        <v>463.36815304871061</v>
      </c>
      <c r="K351" s="194">
        <f ca="1">INDEX(OFFSET('Actual NPC (Total System)'!I$1,MATCH("NET SYSTEM LOAD",'Actual NPC (Total System)'!$A:$A,0),0,1000,1),MATCH($C351,OFFSET('Actual NPC (Total System)'!$C$1,MATCH("NET SYSTEM LOAD",'Actual NPC (Total System)'!$A:$A,0),0,1000,1),0),1)*$E351</f>
        <v>418.15368275122393</v>
      </c>
      <c r="L351" s="194">
        <f ca="1">INDEX(OFFSET('Actual NPC (Total System)'!J$1,MATCH("NET SYSTEM LOAD",'Actual NPC (Total System)'!$A:$A,0),0,1000,1),MATCH($C351,OFFSET('Actual NPC (Total System)'!$C$1,MATCH("NET SYSTEM LOAD",'Actual NPC (Total System)'!$A:$A,0),0,1000,1),0),1)*$E351</f>
        <v>267.11811175749199</v>
      </c>
      <c r="M351" s="194">
        <f ca="1">INDEX(OFFSET('Actual NPC (Total System)'!K$1,MATCH("NET SYSTEM LOAD",'Actual NPC (Total System)'!$A:$A,0),0,1000,1),MATCH($C351,OFFSET('Actual NPC (Total System)'!$C$1,MATCH("NET SYSTEM LOAD",'Actual NPC (Total System)'!$A:$A,0),0,1000,1),0),1)*$E351</f>
        <v>205.7098063534587</v>
      </c>
      <c r="N351" s="194">
        <f ca="1">INDEX(OFFSET('Actual NPC (Total System)'!L$1,MATCH("NET SYSTEM LOAD",'Actual NPC (Total System)'!$A:$A,0),0,1000,1),MATCH($C351,OFFSET('Actual NPC (Total System)'!$C$1,MATCH("NET SYSTEM LOAD",'Actual NPC (Total System)'!$A:$A,0),0,1000,1),0),1)*$E351</f>
        <v>406.68973017579737</v>
      </c>
      <c r="O351" s="194">
        <f ca="1">INDEX(OFFSET('Actual NPC (Total System)'!M$1,MATCH("NET SYSTEM LOAD",'Actual NPC (Total System)'!$A:$A,0),0,1000,1),MATCH($C351,OFFSET('Actual NPC (Total System)'!$C$1,MATCH("NET SYSTEM LOAD",'Actual NPC (Total System)'!$A:$A,0),0,1000,1),0),1)*$E351</f>
        <v>428.81596032137594</v>
      </c>
      <c r="P351" s="194">
        <f ca="1">INDEX(OFFSET('Actual NPC (Total System)'!N$1,MATCH("NET SYSTEM LOAD",'Actual NPC (Total System)'!$A:$A,0),0,1000,1),MATCH($C351,OFFSET('Actual NPC (Total System)'!$C$1,MATCH("NET SYSTEM LOAD",'Actual NPC (Total System)'!$A:$A,0),0,1000,1),0),1)*$E351</f>
        <v>575.12164878398789</v>
      </c>
      <c r="Q351" s="194">
        <f ca="1">INDEX(OFFSET('Actual NPC (Total System)'!O$1,MATCH("NET SYSTEM LOAD",'Actual NPC (Total System)'!$A:$A,0),0,1000,1),MATCH($C351,OFFSET('Actual NPC (Total System)'!$C$1,MATCH("NET SYSTEM LOAD",'Actual NPC (Total System)'!$A:$A,0),0,1000,1),0),1)*$E351</f>
        <v>838.79255801879913</v>
      </c>
      <c r="R351" s="194">
        <f ca="1">INDEX(OFFSET('Actual NPC (Total System)'!P$1,MATCH("NET SYSTEM LOAD",'Actual NPC (Total System)'!$A:$A,0),0,1000,1),MATCH($C351,OFFSET('Actual NPC (Total System)'!$C$1,MATCH("NET SYSTEM LOAD",'Actual NPC (Total System)'!$A:$A,0),0,1000,1),0),1)*$E351</f>
        <v>919.92206855258723</v>
      </c>
      <c r="S351" s="59"/>
    </row>
    <row r="352" spans="1:19" ht="12.75">
      <c r="A352" s="15"/>
      <c r="C352" s="147" t="s">
        <v>162</v>
      </c>
      <c r="D352" s="327" t="s">
        <v>204</v>
      </c>
      <c r="E352" s="326">
        <f>VLOOKUP(D352,'Actual Factors'!$A$4:$B$9,2,FALSE)</f>
        <v>8.0167500527458579E-2</v>
      </c>
      <c r="F352" s="187">
        <f t="shared" ca="1" si="83"/>
        <v>59976.03283960971</v>
      </c>
      <c r="G352" s="194">
        <f ca="1">INDEX(OFFSET('Actual NPC (Total System)'!E$1,MATCH("NET SYSTEM LOAD",'Actual NPC (Total System)'!$A:$A,0),0,1000,1),MATCH($C352,OFFSET('Actual NPC (Total System)'!$C$1,MATCH("NET SYSTEM LOAD",'Actual NPC (Total System)'!$A:$A,0),0,1000,1),0),1)*$E352</f>
        <v>4495.3925920772399</v>
      </c>
      <c r="H352" s="194">
        <f ca="1">INDEX(OFFSET('Actual NPC (Total System)'!F$1,MATCH("NET SYSTEM LOAD",'Actual NPC (Total System)'!$A:$A,0),0,1000,1),MATCH($C352,OFFSET('Actual NPC (Total System)'!$C$1,MATCH("NET SYSTEM LOAD",'Actual NPC (Total System)'!$A:$A,0),0,1000,1),0),1)*$E352</f>
        <v>6975.2940533936435</v>
      </c>
      <c r="I352" s="194">
        <f ca="1">INDEX(OFFSET('Actual NPC (Total System)'!G$1,MATCH("NET SYSTEM LOAD",'Actual NPC (Total System)'!$A:$A,0),0,1000,1),MATCH($C352,OFFSET('Actual NPC (Total System)'!$C$1,MATCH("NET SYSTEM LOAD",'Actual NPC (Total System)'!$A:$A,0),0,1000,1),0),1)*$E352</f>
        <v>5971.9977842924991</v>
      </c>
      <c r="J352" s="194">
        <f ca="1">INDEX(OFFSET('Actual NPC (Total System)'!H$1,MATCH("NET SYSTEM LOAD",'Actual NPC (Total System)'!$A:$A,0),0,1000,1),MATCH($C352,OFFSET('Actual NPC (Total System)'!$C$1,MATCH("NET SYSTEM LOAD",'Actual NPC (Total System)'!$A:$A,0),0,1000,1),0),1)*$E352</f>
        <v>4598.6483327566066</v>
      </c>
      <c r="K352" s="194">
        <f ca="1">INDEX(OFFSET('Actual NPC (Total System)'!I$1,MATCH("NET SYSTEM LOAD",'Actual NPC (Total System)'!$A:$A,0),0,1000,1),MATCH($C352,OFFSET('Actual NPC (Total System)'!$C$1,MATCH("NET SYSTEM LOAD",'Actual NPC (Total System)'!$A:$A,0),0,1000,1),0),1)*$E352</f>
        <v>4089.9053744093544</v>
      </c>
      <c r="L352" s="194">
        <f ca="1">INDEX(OFFSET('Actual NPC (Total System)'!J$1,MATCH("NET SYSTEM LOAD",'Actual NPC (Total System)'!$A:$A,0),0,1000,1),MATCH($C352,OFFSET('Actual NPC (Total System)'!$C$1,MATCH("NET SYSTEM LOAD",'Actual NPC (Total System)'!$A:$A,0),0,1000,1),0),1)*$E352</f>
        <v>3182.2489334374682</v>
      </c>
      <c r="M352" s="194">
        <f ca="1">INDEX(OFFSET('Actual NPC (Total System)'!K$1,MATCH("NET SYSTEM LOAD",'Actual NPC (Total System)'!$A:$A,0),0,1000,1),MATCH($C352,OFFSET('Actual NPC (Total System)'!$C$1,MATCH("NET SYSTEM LOAD",'Actual NPC (Total System)'!$A:$A,0),0,1000,1),0),1)*$E352</f>
        <v>2429.1554334825223</v>
      </c>
      <c r="N352" s="194">
        <f ca="1">INDEX(OFFSET('Actual NPC (Total System)'!L$1,MATCH("NET SYSTEM LOAD",'Actual NPC (Total System)'!$A:$A,0),0,1000,1),MATCH($C352,OFFSET('Actual NPC (Total System)'!$C$1,MATCH("NET SYSTEM LOAD",'Actual NPC (Total System)'!$A:$A,0),0,1000,1),0),1)*$E352</f>
        <v>3681.9329642251178</v>
      </c>
      <c r="O352" s="194">
        <f ca="1">INDEX(OFFSET('Actual NPC (Total System)'!M$1,MATCH("NET SYSTEM LOAD",'Actual NPC (Total System)'!$A:$A,0),0,1000,1),MATCH($C352,OFFSET('Actual NPC (Total System)'!$C$1,MATCH("NET SYSTEM LOAD",'Actual NPC (Total System)'!$A:$A,0),0,1000,1),0),1)*$E352</f>
        <v>3442.7131426511814</v>
      </c>
      <c r="P352" s="194">
        <f ca="1">INDEX(OFFSET('Actual NPC (Total System)'!N$1,MATCH("NET SYSTEM LOAD",'Actual NPC (Total System)'!$A:$A,0),0,1000,1),MATCH($C352,OFFSET('Actual NPC (Total System)'!$C$1,MATCH("NET SYSTEM LOAD",'Actual NPC (Total System)'!$A:$A,0),0,1000,1),0),1)*$E352</f>
        <v>3338.5755594660127</v>
      </c>
      <c r="Q352" s="194">
        <f ca="1">INDEX(OFFSET('Actual NPC (Total System)'!O$1,MATCH("NET SYSTEM LOAD",'Actual NPC (Total System)'!$A:$A,0),0,1000,1),MATCH($C352,OFFSET('Actual NPC (Total System)'!$C$1,MATCH("NET SYSTEM LOAD",'Actual NPC (Total System)'!$A:$A,0),0,1000,1),0),1)*$E352</f>
        <v>7728.3875533485898</v>
      </c>
      <c r="R352" s="194">
        <f ca="1">INDEX(OFFSET('Actual NPC (Total System)'!P$1,MATCH("NET SYSTEM LOAD",'Actual NPC (Total System)'!$A:$A,0),0,1000,1),MATCH($C352,OFFSET('Actual NPC (Total System)'!$C$1,MATCH("NET SYSTEM LOAD",'Actual NPC (Total System)'!$A:$A,0),0,1000,1),0),1)*$E352</f>
        <v>10041.781116069462</v>
      </c>
      <c r="S352" s="59"/>
    </row>
    <row r="353" spans="1:19" ht="12.75">
      <c r="A353" s="15"/>
      <c r="C353" s="147" t="s">
        <v>163</v>
      </c>
      <c r="D353" s="327" t="s">
        <v>204</v>
      </c>
      <c r="E353" s="326">
        <f>VLOOKUP(D353,'Actual Factors'!$A$4:$B$9,2,FALSE)</f>
        <v>8.0167500527458579E-2</v>
      </c>
      <c r="F353" s="187">
        <f t="shared" ca="1" si="83"/>
        <v>24243.124346081582</v>
      </c>
      <c r="G353" s="194">
        <f ca="1">INDEX(OFFSET('Actual NPC (Total System)'!E$1,MATCH("NET SYSTEM LOAD",'Actual NPC (Total System)'!$A:$A,0),0,1000,1),MATCH($C353,OFFSET('Actual NPC (Total System)'!$C$1,MATCH("NET SYSTEM LOAD",'Actual NPC (Total System)'!$A:$A,0),0,1000,1),0),1)*$E353</f>
        <v>0</v>
      </c>
      <c r="H353" s="194">
        <f ca="1">INDEX(OFFSET('Actual NPC (Total System)'!F$1,MATCH("NET SYSTEM LOAD",'Actual NPC (Total System)'!$A:$A,0),0,1000,1),MATCH($C353,OFFSET('Actual NPC (Total System)'!$C$1,MATCH("NET SYSTEM LOAD",'Actual NPC (Total System)'!$A:$A,0),0,1000,1),0),1)*$E353</f>
        <v>0</v>
      </c>
      <c r="I353" s="194">
        <f ca="1">INDEX(OFFSET('Actual NPC (Total System)'!G$1,MATCH("NET SYSTEM LOAD",'Actual NPC (Total System)'!$A:$A,0),0,1000,1),MATCH($C353,OFFSET('Actual NPC (Total System)'!$C$1,MATCH("NET SYSTEM LOAD",'Actual NPC (Total System)'!$A:$A,0),0,1000,1),0),1)*$E353</f>
        <v>432.42349784511157</v>
      </c>
      <c r="J353" s="194">
        <f ca="1">INDEX(OFFSET('Actual NPC (Total System)'!H$1,MATCH("NET SYSTEM LOAD",'Actual NPC (Total System)'!$A:$A,0),0,1000,1),MATCH($C353,OFFSET('Actual NPC (Total System)'!$C$1,MATCH("NET SYSTEM LOAD",'Actual NPC (Total System)'!$A:$A,0),0,1000,1),0),1)*$E353</f>
        <v>232.08491402699258</v>
      </c>
      <c r="K353" s="194">
        <f ca="1">INDEX(OFFSET('Actual NPC (Total System)'!I$1,MATCH("NET SYSTEM LOAD",'Actual NPC (Total System)'!$A:$A,0),0,1000,1),MATCH($C353,OFFSET('Actual NPC (Total System)'!$C$1,MATCH("NET SYSTEM LOAD",'Actual NPC (Total System)'!$A:$A,0),0,1000,1),0),1)*$E353</f>
        <v>569.3495887460108</v>
      </c>
      <c r="L353" s="194">
        <f ca="1">INDEX(OFFSET('Actual NPC (Total System)'!J$1,MATCH("NET SYSTEM LOAD",'Actual NPC (Total System)'!$A:$A,0),0,1000,1),MATCH($C353,OFFSET('Actual NPC (Total System)'!$C$1,MATCH("NET SYSTEM LOAD",'Actual NPC (Total System)'!$A:$A,0),0,1000,1),0),1)*$E353</f>
        <v>422.56289528023416</v>
      </c>
      <c r="M353" s="194">
        <f ca="1">INDEX(OFFSET('Actual NPC (Total System)'!K$1,MATCH("NET SYSTEM LOAD",'Actual NPC (Total System)'!$A:$A,0),0,1000,1),MATCH($C353,OFFSET('Actual NPC (Total System)'!$C$1,MATCH("NET SYSTEM LOAD",'Actual NPC (Total System)'!$A:$A,0),0,1000,1),0),1)*$E353</f>
        <v>2789.0185249252258</v>
      </c>
      <c r="N353" s="194">
        <f ca="1">INDEX(OFFSET('Actual NPC (Total System)'!L$1,MATCH("NET SYSTEM LOAD",'Actual NPC (Total System)'!$A:$A,0),0,1000,1),MATCH($C353,OFFSET('Actual NPC (Total System)'!$C$1,MATCH("NET SYSTEM LOAD",'Actual NPC (Total System)'!$A:$A,0),0,1000,1),0),1)*$E353</f>
        <v>2609.6124771698319</v>
      </c>
      <c r="O353" s="194">
        <f ca="1">INDEX(OFFSET('Actual NPC (Total System)'!M$1,MATCH("NET SYSTEM LOAD",'Actual NPC (Total System)'!$A:$A,0),0,1000,1),MATCH($C353,OFFSET('Actual NPC (Total System)'!$C$1,MATCH("NET SYSTEM LOAD",'Actual NPC (Total System)'!$A:$A,0),0,1000,1),0),1)*$E353</f>
        <v>2761.1290531667282</v>
      </c>
      <c r="P353" s="194">
        <f ca="1">INDEX(OFFSET('Actual NPC (Total System)'!N$1,MATCH("NET SYSTEM LOAD",'Actual NPC (Total System)'!$A:$A,0),0,1000,1),MATCH($C353,OFFSET('Actual NPC (Total System)'!$C$1,MATCH("NET SYSTEM LOAD",'Actual NPC (Total System)'!$A:$A,0),0,1000,1),0),1)*$E353</f>
        <v>2550.2885267795123</v>
      </c>
      <c r="Q353" s="194">
        <f ca="1">INDEX(OFFSET('Actual NPC (Total System)'!O$1,MATCH("NET SYSTEM LOAD",'Actual NPC (Total System)'!$A:$A,0),0,1000,1),MATCH($C353,OFFSET('Actual NPC (Total System)'!$C$1,MATCH("NET SYSTEM LOAD",'Actual NPC (Total System)'!$A:$A,0),0,1000,1),0),1)*$E353</f>
        <v>5411.3062856034539</v>
      </c>
      <c r="R353" s="194">
        <f ca="1">INDEX(OFFSET('Actual NPC (Total System)'!P$1,MATCH("NET SYSTEM LOAD",'Actual NPC (Total System)'!$A:$A,0),0,1000,1),MATCH($C353,OFFSET('Actual NPC (Total System)'!$C$1,MATCH("NET SYSTEM LOAD",'Actual NPC (Total System)'!$A:$A,0),0,1000,1),0),1)*$E353</f>
        <v>6465.3485825384796</v>
      </c>
      <c r="S353" s="59"/>
    </row>
    <row r="354" spans="1:19" ht="12.75">
      <c r="A354" s="156"/>
      <c r="B354" s="153"/>
      <c r="C354" s="147"/>
      <c r="D354" s="236"/>
      <c r="E354" s="47"/>
      <c r="F354" s="215" t="s">
        <v>88</v>
      </c>
      <c r="G354" s="215" t="s">
        <v>88</v>
      </c>
      <c r="H354" s="215" t="s">
        <v>88</v>
      </c>
      <c r="I354" s="215" t="s">
        <v>88</v>
      </c>
      <c r="J354" s="215" t="s">
        <v>88</v>
      </c>
      <c r="K354" s="215" t="s">
        <v>88</v>
      </c>
      <c r="L354" s="215" t="s">
        <v>88</v>
      </c>
      <c r="M354" s="215" t="s">
        <v>88</v>
      </c>
      <c r="N354" s="215" t="s">
        <v>88</v>
      </c>
      <c r="O354" s="215" t="s">
        <v>88</v>
      </c>
      <c r="P354" s="215" t="s">
        <v>88</v>
      </c>
      <c r="Q354" s="215" t="s">
        <v>88</v>
      </c>
      <c r="R354" s="215" t="s">
        <v>88</v>
      </c>
      <c r="S354" s="59"/>
    </row>
    <row r="355" spans="1:19" ht="12.75">
      <c r="A355" s="16" t="s">
        <v>79</v>
      </c>
      <c r="B355" s="15"/>
      <c r="C355" s="91"/>
      <c r="E355" s="47"/>
      <c r="F355" s="192">
        <f ca="1">SUM(G355:R355)</f>
        <v>552077.42306493747</v>
      </c>
      <c r="G355" s="192">
        <f ca="1">SUM(G334:G353)</f>
        <v>46428.541884791113</v>
      </c>
      <c r="H355" s="192">
        <f t="shared" ref="H355:R355" ca="1" si="84">SUM(H334:H353)</f>
        <v>51792.462011005002</v>
      </c>
      <c r="I355" s="192">
        <f t="shared" ca="1" si="84"/>
        <v>44643.412657066001</v>
      </c>
      <c r="J355" s="192">
        <f t="shared" ca="1" si="84"/>
        <v>43655.955237879141</v>
      </c>
      <c r="K355" s="192">
        <f t="shared" ca="1" si="84"/>
        <v>39249.177967988006</v>
      </c>
      <c r="L355" s="192">
        <f t="shared" ca="1" si="84"/>
        <v>31111.730617647685</v>
      </c>
      <c r="M355" s="192">
        <f t="shared" ca="1" si="84"/>
        <v>30184.320829837598</v>
      </c>
      <c r="N355" s="192">
        <f t="shared" ca="1" si="84"/>
        <v>38737.335175864624</v>
      </c>
      <c r="O355" s="192">
        <f t="shared" ca="1" si="84"/>
        <v>36832.339902184562</v>
      </c>
      <c r="P355" s="192">
        <f t="shared" ca="1" si="84"/>
        <v>44133.121343360988</v>
      </c>
      <c r="Q355" s="192">
        <f t="shared" ca="1" si="84"/>
        <v>66432.892340781982</v>
      </c>
      <c r="R355" s="192">
        <f t="shared" ca="1" si="84"/>
        <v>78876.13309653083</v>
      </c>
      <c r="S355" s="59"/>
    </row>
    <row r="356" spans="1:19" ht="12.75">
      <c r="B356" s="15"/>
      <c r="C356" s="91"/>
      <c r="E356" s="47"/>
      <c r="F356" s="215" t="s">
        <v>88</v>
      </c>
      <c r="G356" s="215" t="s">
        <v>88</v>
      </c>
      <c r="H356" s="215" t="s">
        <v>88</v>
      </c>
      <c r="I356" s="215" t="s">
        <v>88</v>
      </c>
      <c r="J356" s="215" t="s">
        <v>88</v>
      </c>
      <c r="K356" s="215" t="s">
        <v>88</v>
      </c>
      <c r="L356" s="215" t="s">
        <v>88</v>
      </c>
      <c r="M356" s="215" t="s">
        <v>88</v>
      </c>
      <c r="N356" s="215" t="s">
        <v>88</v>
      </c>
      <c r="O356" s="215" t="s">
        <v>88</v>
      </c>
      <c r="P356" s="215" t="s">
        <v>88</v>
      </c>
      <c r="Q356" s="215" t="s">
        <v>88</v>
      </c>
      <c r="R356" s="215" t="s">
        <v>88</v>
      </c>
      <c r="S356" s="59"/>
    </row>
    <row r="357" spans="1:19" ht="12.75">
      <c r="A357" s="136" t="s">
        <v>115</v>
      </c>
      <c r="C357" s="91"/>
      <c r="E357" s="47"/>
      <c r="F357" s="192">
        <f ca="1">SUM(G357:R357)</f>
        <v>3870178.025056663</v>
      </c>
      <c r="G357" s="192">
        <f t="shared" ref="G357:R357" ca="1" si="85">SUM(G355,G331,G325,G313,G299)</f>
        <v>331638.00064228592</v>
      </c>
      <c r="H357" s="192">
        <f t="shared" ca="1" si="85"/>
        <v>306431.25512463588</v>
      </c>
      <c r="I357" s="192">
        <f t="shared" ca="1" si="85"/>
        <v>342323.89603664464</v>
      </c>
      <c r="J357" s="192">
        <f t="shared" ca="1" si="85"/>
        <v>288464.11975777702</v>
      </c>
      <c r="K357" s="192">
        <f t="shared" ca="1" si="85"/>
        <v>302473.20166340983</v>
      </c>
      <c r="L357" s="192">
        <f t="shared" ca="1" si="85"/>
        <v>358056.56701817736</v>
      </c>
      <c r="M357" s="192">
        <f t="shared" ca="1" si="85"/>
        <v>402027.41386424901</v>
      </c>
      <c r="N357" s="192">
        <f t="shared" ca="1" si="85"/>
        <v>349080.11920265277</v>
      </c>
      <c r="O357" s="192">
        <f t="shared" ca="1" si="85"/>
        <v>321264.81355624541</v>
      </c>
      <c r="P357" s="192">
        <f t="shared" ca="1" si="85"/>
        <v>304712.47801967437</v>
      </c>
      <c r="Q357" s="192">
        <f t="shared" ca="1" si="85"/>
        <v>278407.30563764868</v>
      </c>
      <c r="R357" s="192">
        <f t="shared" ca="1" si="85"/>
        <v>285298.85453326162</v>
      </c>
      <c r="S357" s="59"/>
    </row>
    <row r="358" spans="1:19" ht="12.75">
      <c r="B358" s="15"/>
      <c r="C358" s="91"/>
      <c r="F358" s="216" t="s">
        <v>109</v>
      </c>
      <c r="G358" s="216" t="s">
        <v>109</v>
      </c>
      <c r="H358" s="216" t="s">
        <v>109</v>
      </c>
      <c r="I358" s="216" t="s">
        <v>109</v>
      </c>
      <c r="J358" s="216" t="s">
        <v>109</v>
      </c>
      <c r="K358" s="216" t="s">
        <v>109</v>
      </c>
      <c r="L358" s="216" t="s">
        <v>109</v>
      </c>
      <c r="M358" s="216" t="s">
        <v>109</v>
      </c>
      <c r="N358" s="216" t="s">
        <v>109</v>
      </c>
      <c r="O358" s="216" t="s">
        <v>109</v>
      </c>
      <c r="P358" s="216" t="s">
        <v>109</v>
      </c>
      <c r="Q358" s="216" t="s">
        <v>109</v>
      </c>
      <c r="R358" s="216" t="s">
        <v>109</v>
      </c>
      <c r="S358" s="59"/>
    </row>
    <row r="359" spans="1:19" ht="12.75">
      <c r="A359" s="10" t="s">
        <v>210</v>
      </c>
      <c r="B359" s="15"/>
      <c r="C359" s="91"/>
      <c r="E359" s="41"/>
      <c r="F359" s="195">
        <f ca="1">SUM(G359:R359)</f>
        <v>-1093847.4740913785</v>
      </c>
      <c r="G359" s="195">
        <f t="shared" ref="G359:R359" ca="1" si="86">G357-G193</f>
        <v>-127638.3985989535</v>
      </c>
      <c r="H359" s="195">
        <f t="shared" ca="1" si="86"/>
        <v>-118765.02629803773</v>
      </c>
      <c r="I359" s="195">
        <f t="shared" ca="1" si="86"/>
        <v>-53500.196418275125</v>
      </c>
      <c r="J359" s="195">
        <f t="shared" ca="1" si="86"/>
        <v>-68923.347747158492</v>
      </c>
      <c r="K359" s="195">
        <f t="shared" ca="1" si="86"/>
        <v>-56499.143656364584</v>
      </c>
      <c r="L359" s="195">
        <f t="shared" ca="1" si="86"/>
        <v>-69390.79102406156</v>
      </c>
      <c r="M359" s="195">
        <f t="shared" ca="1" si="86"/>
        <v>-64536.680435146904</v>
      </c>
      <c r="N359" s="195">
        <f t="shared" ca="1" si="86"/>
        <v>-81323.638056870084</v>
      </c>
      <c r="O359" s="195">
        <f t="shared" ca="1" si="86"/>
        <v>-66922.370636475214</v>
      </c>
      <c r="P359" s="195">
        <f t="shared" ca="1" si="86"/>
        <v>-66759.74036893982</v>
      </c>
      <c r="Q359" s="195">
        <f t="shared" ca="1" si="86"/>
        <v>-133245.0859999971</v>
      </c>
      <c r="R359" s="195">
        <f t="shared" ca="1" si="86"/>
        <v>-186343.05485109845</v>
      </c>
      <c r="S359" s="59"/>
    </row>
    <row r="360" spans="1:19" ht="12.75">
      <c r="B360" s="15"/>
      <c r="C360" s="91"/>
      <c r="E360" s="41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39"/>
    </row>
  </sheetData>
  <mergeCells count="3">
    <mergeCell ref="D6:E6"/>
    <mergeCell ref="G172:R172"/>
    <mergeCell ref="G6:R6"/>
  </mergeCells>
  <pageMargins left="0.75" right="0.75" top="1" bottom="1" header="0.5" footer="0.5"/>
  <pageSetup scale="38" fitToHeight="5" orientation="landscape" r:id="rId1"/>
  <headerFooter alignWithMargins="0">
    <oddHeader>&amp;CConfidential per WAC 480-07-160</oddHeader>
  </headerFooter>
  <rowBreaks count="1" manualBreakCount="1">
    <brk id="257" max="16" man="1"/>
  </rowBreaks>
  <customProperties>
    <customPr name="_pios_id" r:id="rId2"/>
  </customProperties>
  <ignoredErrors>
    <ignoredError sqref="G136:R136 G303:R303" formula="1"/>
    <ignoredError sqref="F29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P360"/>
  <sheetViews>
    <sheetView workbookViewId="0">
      <pane ySplit="4" topLeftCell="A5" activePane="bottomLeft" state="frozen"/>
      <selection pane="bottomLeft"/>
    </sheetView>
  </sheetViews>
  <sheetFormatPr defaultColWidth="9.42578125" defaultRowHeight="12.75"/>
  <cols>
    <col min="1" max="1" width="2.7109375" style="68" customWidth="1"/>
    <col min="2" max="2" width="5.5703125" style="68" customWidth="1"/>
    <col min="3" max="3" width="31.5703125" style="68" bestFit="1" customWidth="1"/>
    <col min="4" max="4" width="18.28515625" style="68" customWidth="1"/>
    <col min="5" max="13" width="16.7109375" style="68" bestFit="1" customWidth="1"/>
    <col min="14" max="16" width="16.42578125" style="68" bestFit="1" customWidth="1"/>
    <col min="17" max="16384" width="9.42578125" style="68"/>
  </cols>
  <sheetData>
    <row r="1" spans="1:16">
      <c r="A1" s="67" t="s">
        <v>136</v>
      </c>
      <c r="E1" s="334"/>
      <c r="F1" s="334"/>
    </row>
    <row r="2" spans="1:16">
      <c r="A2" s="67" t="s">
        <v>87</v>
      </c>
    </row>
    <row r="3" spans="1:16">
      <c r="A3" s="69"/>
      <c r="B3" s="70"/>
      <c r="C3" s="71"/>
      <c r="D3" s="72" t="s">
        <v>82</v>
      </c>
      <c r="E3" s="73">
        <v>44197</v>
      </c>
      <c r="F3" s="73">
        <f>EDATE(E3,1)</f>
        <v>44228</v>
      </c>
      <c r="G3" s="73">
        <f t="shared" ref="G3" si="0">EDATE(F3,1)</f>
        <v>44256</v>
      </c>
      <c r="H3" s="246">
        <f t="shared" ref="H3" si="1">EDATE(G3,1)</f>
        <v>44287</v>
      </c>
      <c r="I3" s="246">
        <f t="shared" ref="I3" si="2">EDATE(H3,1)</f>
        <v>44317</v>
      </c>
      <c r="J3" s="246">
        <f t="shared" ref="J3" si="3">EDATE(I3,1)</f>
        <v>44348</v>
      </c>
      <c r="K3" s="246">
        <f t="shared" ref="K3" si="4">EDATE(J3,1)</f>
        <v>44378</v>
      </c>
      <c r="L3" s="246">
        <f t="shared" ref="L3" si="5">EDATE(K3,1)</f>
        <v>44409</v>
      </c>
      <c r="M3" s="246">
        <f t="shared" ref="M3" si="6">EDATE(L3,1)</f>
        <v>44440</v>
      </c>
      <c r="N3" s="246">
        <f t="shared" ref="N3" si="7">EDATE(M3,1)</f>
        <v>44470</v>
      </c>
      <c r="O3" s="246">
        <f t="shared" ref="O3" si="8">EDATE(N3,1)</f>
        <v>44501</v>
      </c>
      <c r="P3" s="246">
        <f t="shared" ref="P3" si="9">EDATE(O3,1)</f>
        <v>44531</v>
      </c>
    </row>
    <row r="4" spans="1:16">
      <c r="A4" s="74"/>
      <c r="B4" s="70"/>
      <c r="C4" s="71"/>
      <c r="D4" s="75" t="s">
        <v>88</v>
      </c>
      <c r="E4" s="75" t="s">
        <v>88</v>
      </c>
      <c r="F4" s="75"/>
      <c r="G4" s="75" t="s">
        <v>88</v>
      </c>
      <c r="H4" s="75" t="s">
        <v>88</v>
      </c>
      <c r="I4" s="75" t="s">
        <v>88</v>
      </c>
      <c r="J4" s="75" t="s">
        <v>88</v>
      </c>
      <c r="K4" s="75" t="s">
        <v>88</v>
      </c>
      <c r="L4" s="75" t="s">
        <v>88</v>
      </c>
      <c r="M4" s="75" t="s">
        <v>88</v>
      </c>
      <c r="N4" s="75" t="s">
        <v>88</v>
      </c>
      <c r="O4" s="75" t="s">
        <v>88</v>
      </c>
      <c r="P4" s="75" t="s">
        <v>88</v>
      </c>
    </row>
    <row r="5" spans="1:16">
      <c r="A5" s="74"/>
      <c r="B5" s="74"/>
      <c r="C5" s="74"/>
      <c r="D5" s="72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>
      <c r="A6" s="74"/>
      <c r="B6" s="70"/>
      <c r="C6" s="71"/>
      <c r="E6" s="77" t="s">
        <v>89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>
      <c r="A7" s="170" t="s">
        <v>0</v>
      </c>
      <c r="B7" s="74"/>
      <c r="C7" s="74"/>
      <c r="D7" s="74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6">
      <c r="A8" s="78"/>
      <c r="B8" s="74" t="s">
        <v>1</v>
      </c>
      <c r="C8" s="74"/>
      <c r="D8" s="74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16">
      <c r="A9" s="74"/>
      <c r="B9" s="74"/>
      <c r="C9" s="81" t="s">
        <v>2</v>
      </c>
      <c r="D9" s="196">
        <f>SUM(E9:P9)</f>
        <v>5361492.79</v>
      </c>
      <c r="E9" s="196">
        <v>303228.82000000007</v>
      </c>
      <c r="F9" s="196">
        <v>335305.00000000017</v>
      </c>
      <c r="G9" s="196">
        <v>321392.44000000006</v>
      </c>
      <c r="H9" s="196">
        <v>558272.08000000007</v>
      </c>
      <c r="I9" s="196">
        <v>387469.52000000008</v>
      </c>
      <c r="J9" s="196">
        <v>614087.19999999995</v>
      </c>
      <c r="K9" s="196">
        <v>722967.36</v>
      </c>
      <c r="L9" s="196">
        <v>674809.98</v>
      </c>
      <c r="M9" s="196">
        <v>442706.79000000004</v>
      </c>
      <c r="N9" s="196">
        <v>188101.62999999998</v>
      </c>
      <c r="O9" s="196">
        <v>532164.00999999989</v>
      </c>
      <c r="P9" s="196">
        <v>280987.95999999996</v>
      </c>
    </row>
    <row r="10" spans="1:16">
      <c r="A10" s="74"/>
      <c r="B10" s="74"/>
      <c r="C10" s="81" t="s">
        <v>3</v>
      </c>
      <c r="D10" s="197">
        <f>SUM(E10:P10)</f>
        <v>15813.41</v>
      </c>
      <c r="E10" s="197">
        <v>917.07</v>
      </c>
      <c r="F10" s="197">
        <v>1006.97</v>
      </c>
      <c r="G10" s="197">
        <v>981.03</v>
      </c>
      <c r="H10" s="197">
        <v>1039.72</v>
      </c>
      <c r="I10" s="197">
        <v>1052.28</v>
      </c>
      <c r="J10" s="197">
        <v>1419.32</v>
      </c>
      <c r="K10" s="197">
        <v>1684.35</v>
      </c>
      <c r="L10" s="197">
        <v>1621.11</v>
      </c>
      <c r="M10" s="197">
        <v>1608.72</v>
      </c>
      <c r="N10" s="197">
        <v>0</v>
      </c>
      <c r="O10" s="197">
        <v>3007.26</v>
      </c>
      <c r="P10" s="197">
        <v>1475.58</v>
      </c>
    </row>
    <row r="11" spans="1:16">
      <c r="A11" s="74"/>
      <c r="B11" s="74"/>
      <c r="C11" s="81"/>
      <c r="D11" s="215" t="s">
        <v>88</v>
      </c>
      <c r="E11" s="215" t="s">
        <v>88</v>
      </c>
      <c r="F11" s="215" t="s">
        <v>88</v>
      </c>
      <c r="G11" s="215" t="s">
        <v>88</v>
      </c>
      <c r="H11" s="215" t="s">
        <v>88</v>
      </c>
      <c r="I11" s="215" t="s">
        <v>88</v>
      </c>
      <c r="J11" s="215" t="s">
        <v>88</v>
      </c>
      <c r="K11" s="215" t="s">
        <v>88</v>
      </c>
      <c r="L11" s="215" t="s">
        <v>88</v>
      </c>
      <c r="M11" s="215" t="s">
        <v>88</v>
      </c>
      <c r="N11" s="215" t="s">
        <v>88</v>
      </c>
      <c r="O11" s="215" t="s">
        <v>88</v>
      </c>
      <c r="P11" s="215" t="s">
        <v>88</v>
      </c>
    </row>
    <row r="12" spans="1:16">
      <c r="A12" s="74"/>
      <c r="B12" s="81" t="s">
        <v>4</v>
      </c>
      <c r="C12" s="74"/>
      <c r="D12" s="196">
        <f>SUM(E12:P12)</f>
        <v>5377306.1999999993</v>
      </c>
      <c r="E12" s="196">
        <f t="shared" ref="E12:P12" si="10">SUM(E9:E10)</f>
        <v>304145.89000000007</v>
      </c>
      <c r="F12" s="196">
        <f t="shared" si="10"/>
        <v>336311.97000000015</v>
      </c>
      <c r="G12" s="196">
        <f t="shared" si="10"/>
        <v>322373.47000000009</v>
      </c>
      <c r="H12" s="196">
        <f t="shared" si="10"/>
        <v>559311.80000000005</v>
      </c>
      <c r="I12" s="196">
        <f t="shared" si="10"/>
        <v>388521.8000000001</v>
      </c>
      <c r="J12" s="196">
        <f t="shared" si="10"/>
        <v>615506.5199999999</v>
      </c>
      <c r="K12" s="196">
        <f t="shared" si="10"/>
        <v>724651.71</v>
      </c>
      <c r="L12" s="196">
        <f t="shared" si="10"/>
        <v>676431.09</v>
      </c>
      <c r="M12" s="196">
        <f t="shared" si="10"/>
        <v>444315.51</v>
      </c>
      <c r="N12" s="196">
        <f t="shared" si="10"/>
        <v>188101.62999999998</v>
      </c>
      <c r="O12" s="196">
        <f t="shared" si="10"/>
        <v>535171.2699999999</v>
      </c>
      <c r="P12" s="196">
        <f t="shared" si="10"/>
        <v>282463.53999999998</v>
      </c>
    </row>
    <row r="13" spans="1:16">
      <c r="A13" s="74"/>
      <c r="B13" s="81"/>
      <c r="C13" s="74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>
      <c r="B14" s="68" t="s">
        <v>80</v>
      </c>
    </row>
    <row r="15" spans="1:16">
      <c r="A15" s="147"/>
      <c r="B15" s="147"/>
      <c r="C15" s="74" t="s">
        <v>80</v>
      </c>
      <c r="D15" s="196">
        <f t="shared" ref="D15:D16" si="11">SUM(E15:P15)</f>
        <v>166699467.49000001</v>
      </c>
      <c r="E15" s="196">
        <v>12886467.33</v>
      </c>
      <c r="F15" s="196">
        <v>18348162.300000004</v>
      </c>
      <c r="G15" s="196">
        <v>12974677.210000001</v>
      </c>
      <c r="H15" s="196">
        <v>11675833.67</v>
      </c>
      <c r="I15" s="196">
        <v>11845464.229999999</v>
      </c>
      <c r="J15" s="196">
        <v>9094051.9899999984</v>
      </c>
      <c r="K15" s="196">
        <v>8457109.0299999993</v>
      </c>
      <c r="L15" s="196">
        <v>11831808.460000001</v>
      </c>
      <c r="M15" s="196">
        <v>28406945.969999999</v>
      </c>
      <c r="N15" s="196">
        <v>10785446.129999999</v>
      </c>
      <c r="O15" s="196">
        <v>17419019.899999999</v>
      </c>
      <c r="P15" s="196">
        <v>12974481.270000001</v>
      </c>
    </row>
    <row r="16" spans="1:16">
      <c r="A16" s="147"/>
      <c r="B16" s="147"/>
      <c r="C16" s="153" t="s">
        <v>123</v>
      </c>
      <c r="D16" s="197">
        <f t="shared" si="11"/>
        <v>9296421.9708034433</v>
      </c>
      <c r="E16" s="197">
        <v>-83885.330289805133</v>
      </c>
      <c r="F16" s="197">
        <v>832127.44453596289</v>
      </c>
      <c r="G16" s="197">
        <v>-153810.58814859463</v>
      </c>
      <c r="H16" s="197">
        <v>412699.20345300005</v>
      </c>
      <c r="I16" s="197">
        <v>459841.31276022852</v>
      </c>
      <c r="J16" s="197">
        <v>854351.64008827601</v>
      </c>
      <c r="K16" s="197">
        <v>2201362.6684043752</v>
      </c>
      <c r="L16" s="197">
        <v>1186632.2800000003</v>
      </c>
      <c r="M16" s="197">
        <v>1361754.9300000002</v>
      </c>
      <c r="N16" s="197">
        <v>846181.72000000009</v>
      </c>
      <c r="O16" s="197">
        <v>616197.20000000007</v>
      </c>
      <c r="P16" s="197">
        <v>762969.49</v>
      </c>
    </row>
    <row r="17" spans="1:16">
      <c r="A17" s="147"/>
      <c r="B17" s="147"/>
      <c r="C17" s="153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</row>
    <row r="18" spans="1:16">
      <c r="A18" s="74"/>
      <c r="B18" s="74" t="s">
        <v>5</v>
      </c>
      <c r="D18" s="199">
        <f>SUM(E18:P18)</f>
        <v>175995889.46080342</v>
      </c>
      <c r="E18" s="199">
        <f t="shared" ref="E18:P18" si="12">SUM(E15:E16)</f>
        <v>12802581.999710195</v>
      </c>
      <c r="F18" s="199">
        <f t="shared" si="12"/>
        <v>19180289.744535968</v>
      </c>
      <c r="G18" s="199">
        <f t="shared" si="12"/>
        <v>12820866.621851407</v>
      </c>
      <c r="H18" s="199">
        <f t="shared" ref="H18:J18" si="13">SUM(H15:H16)</f>
        <v>12088532.873453001</v>
      </c>
      <c r="I18" s="199">
        <f t="shared" si="13"/>
        <v>12305305.542760227</v>
      </c>
      <c r="J18" s="199">
        <f t="shared" si="13"/>
        <v>9948403.6300882734</v>
      </c>
      <c r="K18" s="199">
        <f t="shared" ref="K18:M18" si="14">SUM(K15:K16)</f>
        <v>10658471.698404375</v>
      </c>
      <c r="L18" s="199">
        <f t="shared" si="14"/>
        <v>13018440.740000002</v>
      </c>
      <c r="M18" s="199">
        <f t="shared" si="14"/>
        <v>29768700.899999999</v>
      </c>
      <c r="N18" s="199">
        <f t="shared" si="12"/>
        <v>11631627.85</v>
      </c>
      <c r="O18" s="199">
        <f t="shared" si="12"/>
        <v>18035217.099999998</v>
      </c>
      <c r="P18" s="199">
        <f t="shared" si="12"/>
        <v>13737450.760000002</v>
      </c>
    </row>
    <row r="19" spans="1:16">
      <c r="A19" s="147"/>
      <c r="B19" s="147"/>
      <c r="C19" s="14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</row>
    <row r="20" spans="1:16">
      <c r="A20" s="74"/>
      <c r="B20" s="74"/>
      <c r="C20" s="74"/>
      <c r="D20" s="215" t="s">
        <v>88</v>
      </c>
      <c r="E20" s="215" t="s">
        <v>88</v>
      </c>
      <c r="F20" s="215" t="s">
        <v>88</v>
      </c>
      <c r="G20" s="215" t="s">
        <v>88</v>
      </c>
      <c r="H20" s="215" t="s">
        <v>88</v>
      </c>
      <c r="I20" s="215" t="s">
        <v>88</v>
      </c>
      <c r="J20" s="215" t="s">
        <v>88</v>
      </c>
      <c r="K20" s="215" t="s">
        <v>88</v>
      </c>
      <c r="L20" s="215" t="s">
        <v>88</v>
      </c>
      <c r="M20" s="215" t="s">
        <v>88</v>
      </c>
      <c r="N20" s="215" t="s">
        <v>88</v>
      </c>
      <c r="O20" s="215" t="s">
        <v>88</v>
      </c>
      <c r="P20" s="215" t="s">
        <v>88</v>
      </c>
    </row>
    <row r="21" spans="1:16">
      <c r="A21" s="82" t="s">
        <v>6</v>
      </c>
      <c r="B21" s="74"/>
      <c r="C21" s="78"/>
      <c r="D21" s="200">
        <f>SUM(E21:P21)</f>
        <v>181373195.66080347</v>
      </c>
      <c r="E21" s="200">
        <f>E12+E18</f>
        <v>13106727.889710195</v>
      </c>
      <c r="F21" s="200">
        <f t="shared" ref="F21:P21" si="15">F12+F18</f>
        <v>19516601.714535967</v>
      </c>
      <c r="G21" s="200">
        <f t="shared" si="15"/>
        <v>13143240.091851408</v>
      </c>
      <c r="H21" s="200">
        <f t="shared" si="15"/>
        <v>12647844.673453001</v>
      </c>
      <c r="I21" s="200">
        <f t="shared" si="15"/>
        <v>12693827.342760228</v>
      </c>
      <c r="J21" s="200">
        <f t="shared" si="15"/>
        <v>10563910.150088273</v>
      </c>
      <c r="K21" s="200">
        <f t="shared" si="15"/>
        <v>11383123.408404376</v>
      </c>
      <c r="L21" s="200">
        <f t="shared" si="15"/>
        <v>13694871.830000002</v>
      </c>
      <c r="M21" s="200">
        <f t="shared" si="15"/>
        <v>30213016.41</v>
      </c>
      <c r="N21" s="200">
        <f t="shared" si="15"/>
        <v>11819729.48</v>
      </c>
      <c r="O21" s="200">
        <f t="shared" si="15"/>
        <v>18570388.369999997</v>
      </c>
      <c r="P21" s="200">
        <f t="shared" si="15"/>
        <v>14019914.300000001</v>
      </c>
    </row>
    <row r="22" spans="1:16">
      <c r="A22" s="74"/>
      <c r="B22" s="74"/>
      <c r="C22" s="74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</row>
    <row r="23" spans="1:16">
      <c r="A23" s="170" t="s">
        <v>143</v>
      </c>
      <c r="B23" s="74"/>
      <c r="C23" s="74"/>
      <c r="D23" s="202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</row>
    <row r="24" spans="1:16">
      <c r="A24" s="74"/>
      <c r="B24" s="74" t="s">
        <v>7</v>
      </c>
      <c r="C24" s="74"/>
      <c r="D24" s="202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</row>
    <row r="25" spans="1:16">
      <c r="A25" s="74"/>
      <c r="B25" s="74"/>
      <c r="C25" s="238" t="s">
        <v>164</v>
      </c>
      <c r="D25" s="196">
        <f>SUM(E25:P25)</f>
        <v>7307568.3699999992</v>
      </c>
      <c r="E25" s="196">
        <v>658818.9</v>
      </c>
      <c r="F25" s="196">
        <v>626893.02</v>
      </c>
      <c r="G25" s="196">
        <v>728622</v>
      </c>
      <c r="H25" s="196">
        <v>638183.88</v>
      </c>
      <c r="I25" s="196">
        <v>603087.66</v>
      </c>
      <c r="J25" s="196">
        <v>466039.98</v>
      </c>
      <c r="K25" s="196">
        <v>442957.68</v>
      </c>
      <c r="L25" s="196">
        <v>494350.56</v>
      </c>
      <c r="M25" s="196">
        <v>513539.46</v>
      </c>
      <c r="N25" s="196">
        <v>643300.92000000004</v>
      </c>
      <c r="O25" s="196">
        <v>712859.47</v>
      </c>
      <c r="P25" s="196">
        <v>778914.84</v>
      </c>
    </row>
    <row r="26" spans="1:16">
      <c r="A26" s="147"/>
      <c r="B26" s="147"/>
      <c r="C26" s="238" t="s">
        <v>155</v>
      </c>
      <c r="D26" s="197">
        <f t="shared" ref="D26:D27" si="16">SUM(E26:P26)</f>
        <v>11812145.439999998</v>
      </c>
      <c r="E26" s="197">
        <v>1433834.21</v>
      </c>
      <c r="F26" s="197">
        <v>923574.82</v>
      </c>
      <c r="G26" s="197">
        <v>960171.6</v>
      </c>
      <c r="H26" s="197">
        <v>902074.42999999993</v>
      </c>
      <c r="I26" s="197">
        <v>881041.40999999992</v>
      </c>
      <c r="J26" s="197">
        <v>735019.23</v>
      </c>
      <c r="K26" s="197">
        <v>630917.52</v>
      </c>
      <c r="L26" s="197">
        <v>732018.05</v>
      </c>
      <c r="M26" s="197">
        <v>769804.06</v>
      </c>
      <c r="N26" s="197">
        <v>1066928.6400000001</v>
      </c>
      <c r="O26" s="197">
        <v>1338386.92</v>
      </c>
      <c r="P26" s="197">
        <v>1438374.5499999998</v>
      </c>
    </row>
    <row r="27" spans="1:16">
      <c r="A27" s="147"/>
      <c r="B27" s="147"/>
      <c r="C27" s="238" t="s">
        <v>158</v>
      </c>
      <c r="D27" s="197">
        <f t="shared" si="16"/>
        <v>9345935.3899999987</v>
      </c>
      <c r="E27" s="197">
        <v>1139706.8799999999</v>
      </c>
      <c r="F27" s="197">
        <v>760648.44</v>
      </c>
      <c r="G27" s="197">
        <v>772524.77</v>
      </c>
      <c r="H27" s="197">
        <v>750439.59</v>
      </c>
      <c r="I27" s="197">
        <v>686074.45</v>
      </c>
      <c r="J27" s="197">
        <v>546258.1100000001</v>
      </c>
      <c r="K27" s="197">
        <v>407593.02</v>
      </c>
      <c r="L27" s="197">
        <v>560602.12</v>
      </c>
      <c r="M27" s="197">
        <v>607782.17999999993</v>
      </c>
      <c r="N27" s="197">
        <v>879546.26</v>
      </c>
      <c r="O27" s="197">
        <v>1034549.3</v>
      </c>
      <c r="P27" s="197">
        <v>1200210.27</v>
      </c>
    </row>
    <row r="28" spans="1:16">
      <c r="A28" s="147"/>
      <c r="B28" s="147"/>
      <c r="C28" s="238" t="s">
        <v>90</v>
      </c>
      <c r="D28" s="197">
        <f t="shared" ref="D28" si="17">SUM(E28:P28)</f>
        <v>5245439.6500000004</v>
      </c>
      <c r="E28" s="197">
        <v>441377.25</v>
      </c>
      <c r="F28" s="197">
        <v>547647.80000000005</v>
      </c>
      <c r="G28" s="197">
        <v>534511.69999999995</v>
      </c>
      <c r="H28" s="197">
        <v>320257.05</v>
      </c>
      <c r="I28" s="197">
        <v>426978.4</v>
      </c>
      <c r="J28" s="197">
        <v>355828.75</v>
      </c>
      <c r="K28" s="197">
        <v>397917.85</v>
      </c>
      <c r="L28" s="197">
        <v>428586.05</v>
      </c>
      <c r="M28" s="197">
        <v>368013.9</v>
      </c>
      <c r="N28" s="197">
        <v>398626.45</v>
      </c>
      <c r="O28" s="197">
        <v>488734.15</v>
      </c>
      <c r="P28" s="197">
        <v>536960.30000000005</v>
      </c>
    </row>
    <row r="29" spans="1:16">
      <c r="A29" s="147"/>
      <c r="B29" s="147"/>
      <c r="C29" s="238" t="s">
        <v>154</v>
      </c>
      <c r="D29" s="197">
        <f t="shared" ref="D29" si="18">SUM(E29:P29)</f>
        <v>3843278.9</v>
      </c>
      <c r="E29" s="197">
        <v>190929.55</v>
      </c>
      <c r="F29" s="197">
        <v>242729.38</v>
      </c>
      <c r="G29" s="197">
        <v>278917.51</v>
      </c>
      <c r="H29" s="197">
        <v>398428.52</v>
      </c>
      <c r="I29" s="197">
        <v>479605.13</v>
      </c>
      <c r="J29" s="197">
        <v>443434.05</v>
      </c>
      <c r="K29" s="197">
        <v>356289.89</v>
      </c>
      <c r="L29" s="197">
        <v>396151.23</v>
      </c>
      <c r="M29" s="197">
        <v>373711.75</v>
      </c>
      <c r="N29" s="197">
        <v>280071.58</v>
      </c>
      <c r="O29" s="197">
        <v>237279.46</v>
      </c>
      <c r="P29" s="197">
        <v>165730.84999999998</v>
      </c>
    </row>
    <row r="30" spans="1:16">
      <c r="A30" s="74"/>
      <c r="B30" s="74"/>
      <c r="C30" s="238" t="s">
        <v>165</v>
      </c>
      <c r="D30" s="197">
        <f t="shared" ref="D30:D51" si="19">SUM(E30:P30)</f>
        <v>9457021.0399999991</v>
      </c>
      <c r="E30" s="197">
        <v>471159.03999999998</v>
      </c>
      <c r="F30" s="197">
        <v>592088.6</v>
      </c>
      <c r="G30" s="197">
        <v>683809.2</v>
      </c>
      <c r="H30" s="197">
        <v>984273.63</v>
      </c>
      <c r="I30" s="197">
        <v>1177447.9300000002</v>
      </c>
      <c r="J30" s="197">
        <v>1074981.9099999999</v>
      </c>
      <c r="K30" s="197">
        <v>937267.19</v>
      </c>
      <c r="L30" s="197">
        <v>968263.66</v>
      </c>
      <c r="M30" s="197">
        <v>906086.3899999999</v>
      </c>
      <c r="N30" s="197">
        <v>682263.94</v>
      </c>
      <c r="O30" s="197">
        <v>578021.61</v>
      </c>
      <c r="P30" s="197">
        <v>401357.93999999994</v>
      </c>
    </row>
    <row r="31" spans="1:16">
      <c r="A31" s="147"/>
      <c r="B31" s="147"/>
      <c r="C31" s="238" t="s">
        <v>8</v>
      </c>
      <c r="D31" s="197">
        <f t="shared" si="19"/>
        <v>35536810.109999999</v>
      </c>
      <c r="E31" s="197">
        <v>3027848.8</v>
      </c>
      <c r="F31" s="197">
        <v>2998638.04</v>
      </c>
      <c r="G31" s="197">
        <v>2940118.66</v>
      </c>
      <c r="H31" s="197">
        <v>2136039.84</v>
      </c>
      <c r="I31" s="197">
        <v>2231133.84</v>
      </c>
      <c r="J31" s="197">
        <v>2996680.87</v>
      </c>
      <c r="K31" s="197">
        <v>3234966.31</v>
      </c>
      <c r="L31" s="197">
        <v>2988460.76</v>
      </c>
      <c r="M31" s="197">
        <v>2965855.44</v>
      </c>
      <c r="N31" s="197">
        <v>3267479.8</v>
      </c>
      <c r="O31" s="197">
        <v>3320445.71</v>
      </c>
      <c r="P31" s="197">
        <v>3429142.04</v>
      </c>
    </row>
    <row r="32" spans="1:16">
      <c r="A32" s="147"/>
      <c r="B32" s="147"/>
      <c r="C32" s="235" t="s">
        <v>120</v>
      </c>
      <c r="D32" s="197">
        <f t="shared" ref="D32" si="20">SUM(E32:P32)</f>
        <v>3097449.49</v>
      </c>
      <c r="E32" s="197">
        <v>199300.8</v>
      </c>
      <c r="F32" s="197">
        <v>182308.8</v>
      </c>
      <c r="G32" s="197">
        <v>165365.36000000002</v>
      </c>
      <c r="H32" s="197">
        <v>146988.16</v>
      </c>
      <c r="I32" s="197">
        <v>173900.05</v>
      </c>
      <c r="J32" s="197">
        <v>356587.52000000002</v>
      </c>
      <c r="K32" s="197">
        <v>509978.8</v>
      </c>
      <c r="L32" s="197">
        <v>486884.48000000004</v>
      </c>
      <c r="M32" s="197">
        <v>273464</v>
      </c>
      <c r="N32" s="197">
        <v>174393.60000000001</v>
      </c>
      <c r="O32" s="197">
        <v>173292.16</v>
      </c>
      <c r="P32" s="197">
        <v>254985.76</v>
      </c>
    </row>
    <row r="33" spans="1:16">
      <c r="A33" s="74"/>
      <c r="B33" s="74"/>
      <c r="C33" s="238" t="s">
        <v>91</v>
      </c>
      <c r="D33" s="197">
        <f t="shared" si="19"/>
        <v>1751259</v>
      </c>
      <c r="E33" s="197">
        <v>150059</v>
      </c>
      <c r="F33" s="197">
        <v>150059</v>
      </c>
      <c r="G33" s="197">
        <v>100610</v>
      </c>
      <c r="H33" s="197">
        <v>150059</v>
      </c>
      <c r="I33" s="197">
        <v>150059</v>
      </c>
      <c r="J33" s="197">
        <v>150059</v>
      </c>
      <c r="K33" s="197">
        <v>150059</v>
      </c>
      <c r="L33" s="197">
        <v>150059</v>
      </c>
      <c r="M33" s="197">
        <v>150059</v>
      </c>
      <c r="N33" s="197">
        <v>150059</v>
      </c>
      <c r="O33" s="197">
        <v>150059</v>
      </c>
      <c r="P33" s="197">
        <v>150059</v>
      </c>
    </row>
    <row r="34" spans="1:16">
      <c r="A34" s="147"/>
      <c r="B34" s="147"/>
      <c r="C34" s="238" t="s">
        <v>166</v>
      </c>
      <c r="D34" s="197">
        <f t="shared" si="19"/>
        <v>6810046.0299999993</v>
      </c>
      <c r="E34" s="197">
        <v>0</v>
      </c>
      <c r="F34" s="197">
        <v>547743.92999999993</v>
      </c>
      <c r="G34" s="197">
        <v>609120.49</v>
      </c>
      <c r="H34" s="197">
        <v>972486.28999999992</v>
      </c>
      <c r="I34" s="197">
        <v>732774.01</v>
      </c>
      <c r="J34" s="197">
        <v>762008.63</v>
      </c>
      <c r="K34" s="197">
        <v>677166.21</v>
      </c>
      <c r="L34" s="197">
        <v>703609.5</v>
      </c>
      <c r="M34" s="197">
        <v>627677.93999999994</v>
      </c>
      <c r="N34" s="197">
        <v>469567.14</v>
      </c>
      <c r="O34" s="197">
        <v>408509.92000000004</v>
      </c>
      <c r="P34" s="197">
        <v>299381.96999999997</v>
      </c>
    </row>
    <row r="35" spans="1:16">
      <c r="A35" s="74"/>
      <c r="B35" s="74"/>
      <c r="C35" s="238" t="s">
        <v>9</v>
      </c>
      <c r="D35" s="197">
        <f t="shared" si="19"/>
        <v>194932.76</v>
      </c>
      <c r="E35" s="197">
        <v>19380.71</v>
      </c>
      <c r="F35" s="197">
        <v>18480.8</v>
      </c>
      <c r="G35" s="197">
        <v>14768.77</v>
      </c>
      <c r="H35" s="197">
        <v>14362.49</v>
      </c>
      <c r="I35" s="197">
        <v>9630.7199999999993</v>
      </c>
      <c r="J35" s="197">
        <v>11302.56</v>
      </c>
      <c r="K35" s="197">
        <v>20096.09</v>
      </c>
      <c r="L35" s="197">
        <v>24760.58</v>
      </c>
      <c r="M35" s="197">
        <v>21073.279999999999</v>
      </c>
      <c r="N35" s="197">
        <v>16193.63</v>
      </c>
      <c r="O35" s="197">
        <v>11776.32</v>
      </c>
      <c r="P35" s="197">
        <v>13106.81</v>
      </c>
    </row>
    <row r="36" spans="1:16">
      <c r="A36" s="74"/>
      <c r="B36" s="74"/>
      <c r="C36" s="237" t="s">
        <v>92</v>
      </c>
      <c r="D36" s="197">
        <f t="shared" si="19"/>
        <v>3699014.3100000005</v>
      </c>
      <c r="E36" s="197">
        <v>344048.28</v>
      </c>
      <c r="F36" s="197">
        <v>327810.11</v>
      </c>
      <c r="G36" s="197">
        <v>348804.49</v>
      </c>
      <c r="H36" s="197">
        <v>334330.18</v>
      </c>
      <c r="I36" s="197">
        <v>345704.38</v>
      </c>
      <c r="J36" s="197">
        <v>333230.12</v>
      </c>
      <c r="K36" s="197">
        <v>301725.45</v>
      </c>
      <c r="L36" s="197">
        <v>293364.69</v>
      </c>
      <c r="M36" s="197">
        <v>296201.92</v>
      </c>
      <c r="N36" s="197">
        <v>255749.22</v>
      </c>
      <c r="O36" s="197">
        <v>263624.95</v>
      </c>
      <c r="P36" s="197">
        <v>254420.52</v>
      </c>
    </row>
    <row r="37" spans="1:16">
      <c r="A37" s="74"/>
      <c r="B37" s="74"/>
      <c r="C37" s="237" t="s">
        <v>167</v>
      </c>
      <c r="D37" s="197">
        <f t="shared" si="19"/>
        <v>7010235.8700000001</v>
      </c>
      <c r="E37" s="197">
        <v>382777.20999999996</v>
      </c>
      <c r="F37" s="197">
        <v>417935.58999999997</v>
      </c>
      <c r="G37" s="197">
        <v>602765.03</v>
      </c>
      <c r="H37" s="197">
        <v>715101.34</v>
      </c>
      <c r="I37" s="197">
        <v>862091.75</v>
      </c>
      <c r="J37" s="197">
        <v>843850.04</v>
      </c>
      <c r="K37" s="197">
        <v>648903.66</v>
      </c>
      <c r="L37" s="197">
        <v>699067.71</v>
      </c>
      <c r="M37" s="197">
        <v>655976.09</v>
      </c>
      <c r="N37" s="197">
        <v>483022.83999999997</v>
      </c>
      <c r="O37" s="197">
        <v>421112.65</v>
      </c>
      <c r="P37" s="197">
        <v>277631.96000000002</v>
      </c>
    </row>
    <row r="38" spans="1:16">
      <c r="A38" s="147"/>
      <c r="B38" s="147"/>
      <c r="C38" s="237" t="s">
        <v>168</v>
      </c>
      <c r="D38" s="197">
        <f t="shared" ref="D38" si="21">SUM(E38:P38)</f>
        <v>2312344.58</v>
      </c>
      <c r="E38" s="197">
        <v>0</v>
      </c>
      <c r="F38" s="197">
        <v>206915.71</v>
      </c>
      <c r="G38" s="197">
        <v>237604.07</v>
      </c>
      <c r="H38" s="197">
        <v>299842.74</v>
      </c>
      <c r="I38" s="197">
        <v>238432.32</v>
      </c>
      <c r="J38" s="197">
        <v>256203.31</v>
      </c>
      <c r="K38" s="197">
        <v>309912.34999999998</v>
      </c>
      <c r="L38" s="197">
        <v>189690.74</v>
      </c>
      <c r="M38" s="197">
        <v>257155.3</v>
      </c>
      <c r="N38" s="197">
        <v>168837.76000000001</v>
      </c>
      <c r="O38" s="197">
        <v>82071.81</v>
      </c>
      <c r="P38" s="197">
        <v>65678.47</v>
      </c>
    </row>
    <row r="39" spans="1:16">
      <c r="A39" s="74"/>
      <c r="B39" s="74"/>
      <c r="C39" s="238" t="s">
        <v>141</v>
      </c>
      <c r="D39" s="197">
        <f t="shared" si="19"/>
        <v>20094018.799999997</v>
      </c>
      <c r="E39" s="197">
        <v>1666980</v>
      </c>
      <c r="F39" s="197">
        <v>2129242.88</v>
      </c>
      <c r="G39" s="197">
        <v>1666980</v>
      </c>
      <c r="H39" s="197">
        <v>1666980</v>
      </c>
      <c r="I39" s="197">
        <v>1666980</v>
      </c>
      <c r="J39" s="197">
        <v>1666980</v>
      </c>
      <c r="K39" s="197">
        <v>1666980</v>
      </c>
      <c r="L39" s="197">
        <v>1666980</v>
      </c>
      <c r="M39" s="197">
        <v>1666980</v>
      </c>
      <c r="N39" s="197">
        <v>1666980</v>
      </c>
      <c r="O39" s="197">
        <v>1666980</v>
      </c>
      <c r="P39" s="197">
        <v>1294975.92</v>
      </c>
    </row>
    <row r="40" spans="1:16">
      <c r="A40" s="147"/>
      <c r="B40" s="147"/>
      <c r="C40" s="238" t="s">
        <v>93</v>
      </c>
      <c r="D40" s="197">
        <f t="shared" si="19"/>
        <v>7313400</v>
      </c>
      <c r="E40" s="197">
        <v>609450</v>
      </c>
      <c r="F40" s="197">
        <v>609450</v>
      </c>
      <c r="G40" s="197">
        <v>609450</v>
      </c>
      <c r="H40" s="197">
        <v>609450</v>
      </c>
      <c r="I40" s="197">
        <v>609450</v>
      </c>
      <c r="J40" s="197">
        <v>609450</v>
      </c>
      <c r="K40" s="197">
        <v>609450</v>
      </c>
      <c r="L40" s="197">
        <v>609450</v>
      </c>
      <c r="M40" s="197">
        <v>609450</v>
      </c>
      <c r="N40" s="197">
        <v>609450</v>
      </c>
      <c r="O40" s="197">
        <v>609450</v>
      </c>
      <c r="P40" s="197">
        <v>609450</v>
      </c>
    </row>
    <row r="41" spans="1:16">
      <c r="A41" s="147"/>
      <c r="B41" s="147"/>
      <c r="C41" s="238" t="s">
        <v>124</v>
      </c>
      <c r="D41" s="197">
        <f t="shared" si="19"/>
        <v>787326.24000000011</v>
      </c>
      <c r="E41" s="197">
        <v>30368.52</v>
      </c>
      <c r="F41" s="197">
        <v>37043.85</v>
      </c>
      <c r="G41" s="197">
        <v>77559.31</v>
      </c>
      <c r="H41" s="197">
        <v>103157.81</v>
      </c>
      <c r="I41" s="197">
        <v>111225.60000000001</v>
      </c>
      <c r="J41" s="197">
        <v>118151.21</v>
      </c>
      <c r="K41" s="197">
        <v>95092.74</v>
      </c>
      <c r="L41" s="197">
        <v>89334.11</v>
      </c>
      <c r="M41" s="197">
        <v>70550.490000000005</v>
      </c>
      <c r="N41" s="197">
        <v>30812.06</v>
      </c>
      <c r="O41" s="197">
        <v>17357.900000000001</v>
      </c>
      <c r="P41" s="197">
        <v>6672.64</v>
      </c>
    </row>
    <row r="42" spans="1:16">
      <c r="A42" s="74"/>
      <c r="B42" s="74"/>
      <c r="C42" s="238" t="s">
        <v>137</v>
      </c>
      <c r="D42" s="197">
        <f t="shared" si="19"/>
        <v>2548308.1199999996</v>
      </c>
      <c r="E42" s="197">
        <v>125207</v>
      </c>
      <c r="F42" s="197">
        <v>130170.04</v>
      </c>
      <c r="G42" s="197">
        <v>182799.13999999998</v>
      </c>
      <c r="H42" s="197">
        <v>267351.01</v>
      </c>
      <c r="I42" s="197">
        <v>311562.17000000004</v>
      </c>
      <c r="J42" s="197">
        <v>316970.36</v>
      </c>
      <c r="K42" s="197">
        <v>266090.39999999997</v>
      </c>
      <c r="L42" s="197">
        <v>272481.65000000002</v>
      </c>
      <c r="M42" s="197">
        <v>253436.19</v>
      </c>
      <c r="N42" s="197">
        <v>166016.55000000002</v>
      </c>
      <c r="O42" s="197">
        <v>151193.53</v>
      </c>
      <c r="P42" s="197">
        <v>105030.08</v>
      </c>
    </row>
    <row r="43" spans="1:16">
      <c r="A43" s="74"/>
      <c r="B43" s="74"/>
      <c r="C43" s="238" t="s">
        <v>10</v>
      </c>
      <c r="D43" s="197">
        <f t="shared" si="19"/>
        <v>82832.5</v>
      </c>
      <c r="E43" s="197">
        <v>11759.1</v>
      </c>
      <c r="F43" s="197">
        <v>-46517.58</v>
      </c>
      <c r="G43" s="197">
        <v>11759.1</v>
      </c>
      <c r="H43" s="197">
        <v>11759.08</v>
      </c>
      <c r="I43" s="197">
        <v>11759.1</v>
      </c>
      <c r="J43" s="197">
        <v>11759.1</v>
      </c>
      <c r="K43" s="197">
        <v>11759.1</v>
      </c>
      <c r="L43" s="197">
        <v>11759.1</v>
      </c>
      <c r="M43" s="197">
        <v>11759.1</v>
      </c>
      <c r="N43" s="197">
        <v>11759.1</v>
      </c>
      <c r="O43" s="197">
        <v>11759.1</v>
      </c>
      <c r="P43" s="197">
        <v>11759.1</v>
      </c>
    </row>
    <row r="44" spans="1:16">
      <c r="A44" s="74"/>
      <c r="B44" s="74"/>
      <c r="C44" s="238" t="s">
        <v>169</v>
      </c>
      <c r="D44" s="197">
        <f t="shared" si="19"/>
        <v>1794727.56</v>
      </c>
      <c r="E44" s="197">
        <v>0</v>
      </c>
      <c r="F44" s="197">
        <v>146110.97</v>
      </c>
      <c r="G44" s="197">
        <v>149700.12</v>
      </c>
      <c r="H44" s="197">
        <v>207279.58</v>
      </c>
      <c r="I44" s="197">
        <v>221207.09999999998</v>
      </c>
      <c r="J44" s="197">
        <v>218179.37</v>
      </c>
      <c r="K44" s="197">
        <v>240881.89</v>
      </c>
      <c r="L44" s="197">
        <v>215856.37</v>
      </c>
      <c r="M44" s="197">
        <v>169698.84</v>
      </c>
      <c r="N44" s="197">
        <v>113670.97</v>
      </c>
      <c r="O44" s="197">
        <v>65635.48</v>
      </c>
      <c r="P44" s="197">
        <v>46506.87</v>
      </c>
    </row>
    <row r="45" spans="1:16">
      <c r="A45" s="74"/>
      <c r="B45" s="74"/>
      <c r="C45" s="236" t="s">
        <v>94</v>
      </c>
      <c r="D45" s="197">
        <f t="shared" si="19"/>
        <v>3845352.2</v>
      </c>
      <c r="E45" s="197">
        <v>514017.87</v>
      </c>
      <c r="F45" s="197">
        <v>596925.68000000005</v>
      </c>
      <c r="G45" s="197">
        <v>434722.13</v>
      </c>
      <c r="H45" s="197">
        <v>371359.81</v>
      </c>
      <c r="I45" s="197">
        <v>267011.68</v>
      </c>
      <c r="J45" s="197">
        <v>183864.17</v>
      </c>
      <c r="K45" s="197">
        <v>132283.42000000001</v>
      </c>
      <c r="L45" s="197">
        <v>229057.74</v>
      </c>
      <c r="M45" s="197">
        <v>253693.43</v>
      </c>
      <c r="N45" s="197">
        <v>358200.49</v>
      </c>
      <c r="O45" s="197">
        <v>504215.78</v>
      </c>
      <c r="P45" s="197">
        <v>0</v>
      </c>
    </row>
    <row r="46" spans="1:16">
      <c r="A46" s="74"/>
      <c r="B46" s="74"/>
      <c r="C46" s="236" t="s">
        <v>170</v>
      </c>
      <c r="D46" s="197">
        <f t="shared" si="19"/>
        <v>4813163.3500000006</v>
      </c>
      <c r="E46" s="197">
        <v>0</v>
      </c>
      <c r="F46" s="197">
        <v>0</v>
      </c>
      <c r="G46" s="197">
        <v>124859</v>
      </c>
      <c r="H46" s="197">
        <v>634220.24</v>
      </c>
      <c r="I46" s="197">
        <v>646182.26</v>
      </c>
      <c r="J46" s="197">
        <v>650289.68000000005</v>
      </c>
      <c r="K46" s="197">
        <v>544615.11</v>
      </c>
      <c r="L46" s="197">
        <v>634617.19999999995</v>
      </c>
      <c r="M46" s="197">
        <v>593716.73</v>
      </c>
      <c r="N46" s="197">
        <v>312780.3</v>
      </c>
      <c r="O46" s="197">
        <v>396451.18000000005</v>
      </c>
      <c r="P46" s="197">
        <v>275431.65000000002</v>
      </c>
    </row>
    <row r="47" spans="1:16">
      <c r="A47" s="147"/>
      <c r="B47" s="147"/>
      <c r="C47" s="238" t="s">
        <v>171</v>
      </c>
      <c r="D47" s="197">
        <f t="shared" si="19"/>
        <v>16720.580000000002</v>
      </c>
      <c r="E47" s="197">
        <v>2596.66</v>
      </c>
      <c r="F47" s="197">
        <v>2527.4399999999996</v>
      </c>
      <c r="G47" s="197">
        <v>2225.06</v>
      </c>
      <c r="H47" s="197">
        <v>2088.37</v>
      </c>
      <c r="I47" s="197">
        <v>1775.55</v>
      </c>
      <c r="J47" s="197">
        <v>1945.81</v>
      </c>
      <c r="K47" s="197">
        <v>1955.0500000000002</v>
      </c>
      <c r="L47" s="197">
        <v>2310.0500000000002</v>
      </c>
      <c r="M47" s="197">
        <v>2198.2399999999998</v>
      </c>
      <c r="N47" s="197">
        <v>-8371.2199999999939</v>
      </c>
      <c r="O47" s="197">
        <v>2755.32</v>
      </c>
      <c r="P47" s="197">
        <v>2714.25</v>
      </c>
    </row>
    <row r="48" spans="1:16">
      <c r="A48" s="74"/>
      <c r="B48" s="74"/>
      <c r="C48" s="238" t="s">
        <v>172</v>
      </c>
      <c r="D48" s="197">
        <f t="shared" si="19"/>
        <v>0</v>
      </c>
      <c r="E48" s="197">
        <v>0</v>
      </c>
      <c r="F48" s="197">
        <v>0</v>
      </c>
      <c r="G48" s="197">
        <v>0</v>
      </c>
      <c r="H48" s="197">
        <v>0</v>
      </c>
      <c r="I48" s="197">
        <v>0</v>
      </c>
      <c r="J48" s="197">
        <v>0</v>
      </c>
      <c r="K48" s="197">
        <v>0</v>
      </c>
      <c r="L48" s="197">
        <v>0</v>
      </c>
      <c r="M48" s="197">
        <v>0</v>
      </c>
      <c r="N48" s="197">
        <v>0</v>
      </c>
      <c r="O48" s="197">
        <v>0</v>
      </c>
      <c r="P48" s="197">
        <v>0</v>
      </c>
    </row>
    <row r="49" spans="1:16">
      <c r="A49" s="74"/>
      <c r="B49" s="74"/>
      <c r="C49" s="238" t="s">
        <v>11</v>
      </c>
      <c r="D49" s="197">
        <f t="shared" si="19"/>
        <v>19230723.890000001</v>
      </c>
      <c r="E49" s="197">
        <v>2117296.8199999998</v>
      </c>
      <c r="F49" s="197">
        <v>1630150.19</v>
      </c>
      <c r="G49" s="197">
        <v>1356865.18</v>
      </c>
      <c r="H49" s="197">
        <v>1352335.58</v>
      </c>
      <c r="I49" s="197">
        <v>1305727.55</v>
      </c>
      <c r="J49" s="197">
        <v>969398.19</v>
      </c>
      <c r="K49" s="197">
        <v>935945.55</v>
      </c>
      <c r="L49" s="197">
        <v>1097200.01</v>
      </c>
      <c r="M49" s="197">
        <v>1135691.75</v>
      </c>
      <c r="N49" s="197">
        <v>1794881.84</v>
      </c>
      <c r="O49" s="197">
        <v>2372848.9300000002</v>
      </c>
      <c r="P49" s="197">
        <v>3162382.3</v>
      </c>
    </row>
    <row r="50" spans="1:16">
      <c r="A50" s="74"/>
      <c r="B50" s="74"/>
      <c r="C50" s="238" t="s">
        <v>95</v>
      </c>
      <c r="D50" s="197">
        <f t="shared" si="19"/>
        <v>38338725.109999999</v>
      </c>
      <c r="E50" s="197">
        <v>4767549.04</v>
      </c>
      <c r="F50" s="197">
        <v>3123515.31</v>
      </c>
      <c r="G50" s="197">
        <v>2566301.5699999998</v>
      </c>
      <c r="H50" s="197">
        <v>2696322.58</v>
      </c>
      <c r="I50" s="197">
        <v>2341146.0699999998</v>
      </c>
      <c r="J50" s="197">
        <v>2066136.42</v>
      </c>
      <c r="K50" s="197">
        <v>1783764.1099999999</v>
      </c>
      <c r="L50" s="197">
        <v>2221106.4</v>
      </c>
      <c r="M50" s="197">
        <v>2226788.81</v>
      </c>
      <c r="N50" s="197">
        <v>3379071.18</v>
      </c>
      <c r="O50" s="197">
        <v>4764866.82</v>
      </c>
      <c r="P50" s="197">
        <v>6402156.8000000007</v>
      </c>
    </row>
    <row r="51" spans="1:16">
      <c r="A51" s="74"/>
      <c r="B51" s="74"/>
      <c r="C51" s="238" t="s">
        <v>96</v>
      </c>
      <c r="D51" s="197">
        <f t="shared" si="19"/>
        <v>10470677.9</v>
      </c>
      <c r="E51" s="197">
        <v>766983.96</v>
      </c>
      <c r="F51" s="197">
        <v>1320589.26</v>
      </c>
      <c r="G51" s="197">
        <v>700446.41</v>
      </c>
      <c r="H51" s="197">
        <v>764877.19</v>
      </c>
      <c r="I51" s="197">
        <v>768205.69</v>
      </c>
      <c r="J51" s="197">
        <v>820356.81</v>
      </c>
      <c r="K51" s="197">
        <v>491332.25</v>
      </c>
      <c r="L51" s="197">
        <v>677471.28</v>
      </c>
      <c r="M51" s="197">
        <v>637424.26</v>
      </c>
      <c r="N51" s="197">
        <v>957502.29</v>
      </c>
      <c r="O51" s="197">
        <v>990689.97</v>
      </c>
      <c r="P51" s="197">
        <v>1574798.53</v>
      </c>
    </row>
    <row r="52" spans="1:16">
      <c r="A52" s="74"/>
      <c r="B52" s="74"/>
      <c r="C52" s="74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</row>
    <row r="53" spans="1:16">
      <c r="A53" s="82"/>
      <c r="C53" s="84" t="s">
        <v>97</v>
      </c>
      <c r="D53" s="196">
        <f>SUM(E53:P53)</f>
        <v>216759457.19</v>
      </c>
      <c r="E53" s="196">
        <f>SUM(E25:E51)</f>
        <v>19071449.599999998</v>
      </c>
      <c r="F53" s="196">
        <f>SUM(F25:F51)</f>
        <v>18222682.079999998</v>
      </c>
      <c r="G53" s="196">
        <f>SUM(G25:G51)</f>
        <v>16861380.670000002</v>
      </c>
      <c r="H53" s="196">
        <f t="shared" ref="H53:J53" si="22">SUM(H25:H51)</f>
        <v>17450048.390000001</v>
      </c>
      <c r="I53" s="196">
        <f t="shared" si="22"/>
        <v>17260193.82</v>
      </c>
      <c r="J53" s="196">
        <f t="shared" si="22"/>
        <v>16964965.199999999</v>
      </c>
      <c r="K53" s="196">
        <f t="shared" ref="K53:P53" si="23">SUM(K25:K51)</f>
        <v>15805900.640000001</v>
      </c>
      <c r="L53" s="196">
        <f t="shared" si="23"/>
        <v>16843493.039999999</v>
      </c>
      <c r="M53" s="196">
        <f t="shared" si="23"/>
        <v>16417788.550000001</v>
      </c>
      <c r="N53" s="196">
        <f t="shared" si="23"/>
        <v>18328794.34</v>
      </c>
      <c r="O53" s="196">
        <f t="shared" si="23"/>
        <v>20774927.439999998</v>
      </c>
      <c r="P53" s="196">
        <f t="shared" si="23"/>
        <v>22757833.420000002</v>
      </c>
    </row>
    <row r="54" spans="1:16">
      <c r="A54" s="82"/>
      <c r="B54" s="84"/>
      <c r="C54" s="78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</row>
    <row r="55" spans="1:16">
      <c r="A55" s="74"/>
      <c r="B55" s="85" t="s">
        <v>12</v>
      </c>
      <c r="C55" s="78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</row>
    <row r="56" spans="1:16">
      <c r="A56" s="74"/>
      <c r="B56" s="176"/>
      <c r="C56" s="243" t="s">
        <v>13</v>
      </c>
      <c r="D56" s="196">
        <f t="shared" ref="D56:D98" si="24">SUM(E56:P56)</f>
        <v>1518593.25</v>
      </c>
      <c r="E56" s="196">
        <v>221601.48</v>
      </c>
      <c r="F56" s="196">
        <v>48269.899999999994</v>
      </c>
      <c r="G56" s="196">
        <v>164620.13999999998</v>
      </c>
      <c r="H56" s="196">
        <v>168091.78000000003</v>
      </c>
      <c r="I56" s="196">
        <v>36616.47</v>
      </c>
      <c r="J56" s="196">
        <v>95400.329999999987</v>
      </c>
      <c r="K56" s="196">
        <v>150624.03</v>
      </c>
      <c r="L56" s="196">
        <v>65563.7</v>
      </c>
      <c r="M56" s="196">
        <v>132190</v>
      </c>
      <c r="N56" s="196">
        <v>129896.53</v>
      </c>
      <c r="O56" s="196">
        <v>163172.02000000002</v>
      </c>
      <c r="P56" s="196">
        <v>142546.87</v>
      </c>
    </row>
    <row r="57" spans="1:16">
      <c r="A57" s="74"/>
      <c r="B57" s="176"/>
      <c r="C57" s="243" t="s">
        <v>14</v>
      </c>
      <c r="D57" s="197">
        <f t="shared" si="24"/>
        <v>5970319.21</v>
      </c>
      <c r="E57" s="197">
        <v>579589.92000000004</v>
      </c>
      <c r="F57" s="197">
        <v>497260.33</v>
      </c>
      <c r="G57" s="197">
        <v>527841.21</v>
      </c>
      <c r="H57" s="197">
        <v>481396.13000000012</v>
      </c>
      <c r="I57" s="197">
        <v>471320.25</v>
      </c>
      <c r="J57" s="197">
        <v>550605.94999999995</v>
      </c>
      <c r="K57" s="197">
        <v>513179.06999999995</v>
      </c>
      <c r="L57" s="197">
        <v>483276.04999999993</v>
      </c>
      <c r="M57" s="197">
        <v>422171.39</v>
      </c>
      <c r="N57" s="197">
        <v>472034.30999999994</v>
      </c>
      <c r="O57" s="197">
        <v>431633.95</v>
      </c>
      <c r="P57" s="197">
        <v>540010.65</v>
      </c>
    </row>
    <row r="58" spans="1:16">
      <c r="A58" s="74"/>
      <c r="B58" s="176"/>
      <c r="C58" s="243" t="s">
        <v>15</v>
      </c>
      <c r="D58" s="197">
        <f t="shared" si="24"/>
        <v>39346274.350923873</v>
      </c>
      <c r="E58" s="197">
        <v>2272177.3841920001</v>
      </c>
      <c r="F58" s="197">
        <v>2659651.8843233334</v>
      </c>
      <c r="G58" s="197">
        <v>3500196.558678519</v>
      </c>
      <c r="H58" s="197">
        <v>4393522.1081599984</v>
      </c>
      <c r="I58" s="197">
        <v>4415744.0942255994</v>
      </c>
      <c r="J58" s="197">
        <v>4343795.2399999993</v>
      </c>
      <c r="K58" s="197">
        <v>4296433.3770307694</v>
      </c>
      <c r="L58" s="197">
        <v>3738737.4322230774</v>
      </c>
      <c r="M58" s="197">
        <v>3217899.7803040002</v>
      </c>
      <c r="N58" s="197">
        <v>2630290.577416657</v>
      </c>
      <c r="O58" s="197">
        <v>2014824.1862879996</v>
      </c>
      <c r="P58" s="197">
        <v>1863001.7280819272</v>
      </c>
    </row>
    <row r="59" spans="1:16">
      <c r="A59" s="74"/>
      <c r="B59" s="176"/>
      <c r="C59" s="243" t="s">
        <v>16</v>
      </c>
      <c r="D59" s="197">
        <f t="shared" si="24"/>
        <v>19980007.841463011</v>
      </c>
      <c r="E59" s="197">
        <v>1084653.8900000001</v>
      </c>
      <c r="F59" s="197">
        <v>1137735.3117700026</v>
      </c>
      <c r="G59" s="197">
        <v>1838273.7943419965</v>
      </c>
      <c r="H59" s="197">
        <v>2214197.2189030033</v>
      </c>
      <c r="I59" s="197">
        <v>2466816.6575130038</v>
      </c>
      <c r="J59" s="197">
        <v>2033756.7110380023</v>
      </c>
      <c r="K59" s="197">
        <v>1668550.8127220008</v>
      </c>
      <c r="L59" s="197">
        <v>1801235.8789180056</v>
      </c>
      <c r="M59" s="197">
        <v>1908079.4288959992</v>
      </c>
      <c r="N59" s="197">
        <v>1505545.4714819991</v>
      </c>
      <c r="O59" s="197">
        <v>1348337.8599999999</v>
      </c>
      <c r="P59" s="197">
        <v>972824.80587899964</v>
      </c>
    </row>
    <row r="60" spans="1:16">
      <c r="A60" s="74"/>
      <c r="B60" s="176"/>
      <c r="C60" s="243" t="s">
        <v>17</v>
      </c>
      <c r="D60" s="197">
        <f t="shared" si="24"/>
        <v>370976.57999999996</v>
      </c>
      <c r="E60" s="197">
        <v>0</v>
      </c>
      <c r="F60" s="197">
        <v>0</v>
      </c>
      <c r="G60" s="197">
        <v>0</v>
      </c>
      <c r="H60" s="197">
        <v>19951.87</v>
      </c>
      <c r="I60" s="197">
        <v>44510.880000000005</v>
      </c>
      <c r="J60" s="197">
        <v>79780.3</v>
      </c>
      <c r="K60" s="197">
        <v>112397.86</v>
      </c>
      <c r="L60" s="197">
        <v>95899.7</v>
      </c>
      <c r="M60" s="197">
        <v>18435.97</v>
      </c>
      <c r="N60" s="197">
        <v>0</v>
      </c>
      <c r="O60" s="197">
        <v>0</v>
      </c>
      <c r="P60" s="197">
        <v>0</v>
      </c>
    </row>
    <row r="61" spans="1:16">
      <c r="A61" s="74"/>
      <c r="B61" s="176"/>
      <c r="C61" s="243" t="s">
        <v>18</v>
      </c>
      <c r="D61" s="197">
        <f t="shared" si="24"/>
        <v>23975.200000000001</v>
      </c>
      <c r="E61" s="197">
        <v>1245.54</v>
      </c>
      <c r="F61" s="197">
        <v>238.69</v>
      </c>
      <c r="G61" s="197">
        <v>164.98</v>
      </c>
      <c r="H61" s="197">
        <v>4463.82</v>
      </c>
      <c r="I61" s="197">
        <v>3750.44</v>
      </c>
      <c r="J61" s="197">
        <v>875.45</v>
      </c>
      <c r="K61" s="197">
        <v>1027.2099999999998</v>
      </c>
      <c r="L61" s="197">
        <v>1241.3399999999999</v>
      </c>
      <c r="M61" s="197">
        <v>2146.09</v>
      </c>
      <c r="N61" s="197">
        <v>2945.6500000000005</v>
      </c>
      <c r="O61" s="197">
        <v>3846.29</v>
      </c>
      <c r="P61" s="197">
        <v>2029.7</v>
      </c>
    </row>
    <row r="62" spans="1:16">
      <c r="A62" s="74"/>
      <c r="B62" s="176"/>
      <c r="C62" s="243" t="s">
        <v>98</v>
      </c>
      <c r="D62" s="197">
        <f t="shared" si="24"/>
        <v>17904703.989999998</v>
      </c>
      <c r="E62" s="197">
        <v>1696738.31</v>
      </c>
      <c r="F62" s="197">
        <v>1527608.72</v>
      </c>
      <c r="G62" s="197">
        <v>1709402.18</v>
      </c>
      <c r="H62" s="197">
        <v>1562477.3</v>
      </c>
      <c r="I62" s="197">
        <v>1095609.02</v>
      </c>
      <c r="J62" s="197">
        <v>1226427.03</v>
      </c>
      <c r="K62" s="197">
        <v>1646873.72</v>
      </c>
      <c r="L62" s="197">
        <v>1584156.75</v>
      </c>
      <c r="M62" s="197">
        <v>1665422.87</v>
      </c>
      <c r="N62" s="197">
        <v>1632111.4100000001</v>
      </c>
      <c r="O62" s="197">
        <v>1626429.46</v>
      </c>
      <c r="P62" s="197">
        <v>931447.22</v>
      </c>
    </row>
    <row r="63" spans="1:16">
      <c r="A63" s="147"/>
      <c r="B63" s="176"/>
      <c r="C63" s="243" t="s">
        <v>140</v>
      </c>
      <c r="D63" s="197">
        <f t="shared" si="24"/>
        <v>1881960.8600000003</v>
      </c>
      <c r="E63" s="197">
        <v>137530.26999999999</v>
      </c>
      <c r="F63" s="197">
        <v>200108.74</v>
      </c>
      <c r="G63" s="197">
        <v>170883.20000000001</v>
      </c>
      <c r="H63" s="197">
        <v>148761.41999999998</v>
      </c>
      <c r="I63" s="197">
        <v>151238.16</v>
      </c>
      <c r="J63" s="197">
        <v>130275.81</v>
      </c>
      <c r="K63" s="197">
        <v>143900.94999999998</v>
      </c>
      <c r="L63" s="197">
        <v>146485.63</v>
      </c>
      <c r="M63" s="197">
        <v>117824.82</v>
      </c>
      <c r="N63" s="197">
        <v>125953.84</v>
      </c>
      <c r="O63" s="197">
        <v>194744.08000000002</v>
      </c>
      <c r="P63" s="197">
        <v>214253.94</v>
      </c>
    </row>
    <row r="64" spans="1:16">
      <c r="A64" s="74"/>
      <c r="B64" s="176"/>
      <c r="C64" s="243" t="s">
        <v>99</v>
      </c>
      <c r="D64" s="197">
        <f t="shared" si="24"/>
        <v>40059.11</v>
      </c>
      <c r="E64" s="197">
        <v>591.65000000000009</v>
      </c>
      <c r="F64" s="197">
        <v>523.53</v>
      </c>
      <c r="G64" s="197">
        <v>114.1</v>
      </c>
      <c r="H64" s="197">
        <v>656.67000000000007</v>
      </c>
      <c r="I64" s="197">
        <v>1451.3400000000001</v>
      </c>
      <c r="J64" s="197">
        <v>754.16</v>
      </c>
      <c r="K64" s="197">
        <v>7153.1900000000005</v>
      </c>
      <c r="L64" s="197">
        <v>9812.32</v>
      </c>
      <c r="M64" s="197">
        <v>10686.41</v>
      </c>
      <c r="N64" s="197">
        <v>1206.3000000000002</v>
      </c>
      <c r="O64" s="197">
        <v>4950.37</v>
      </c>
      <c r="P64" s="197">
        <v>2159.0700000000002</v>
      </c>
    </row>
    <row r="65" spans="1:16">
      <c r="A65" s="147"/>
      <c r="B65" s="176"/>
      <c r="C65" s="243" t="s">
        <v>129</v>
      </c>
      <c r="D65" s="197">
        <f t="shared" si="24"/>
        <v>12083946.789999999</v>
      </c>
      <c r="E65" s="197">
        <v>623646.23</v>
      </c>
      <c r="F65" s="197">
        <v>764831.01</v>
      </c>
      <c r="G65" s="197">
        <v>890956.80000000005</v>
      </c>
      <c r="H65" s="197">
        <v>1098416.47</v>
      </c>
      <c r="I65" s="197">
        <v>1313623.1299999999</v>
      </c>
      <c r="J65" s="197">
        <v>1287693.8999999999</v>
      </c>
      <c r="K65" s="197">
        <v>1307473.78</v>
      </c>
      <c r="L65" s="197">
        <v>1430773.16</v>
      </c>
      <c r="M65" s="197">
        <v>1225180.8599999999</v>
      </c>
      <c r="N65" s="197">
        <v>848526.43</v>
      </c>
      <c r="O65" s="197">
        <v>760624.98</v>
      </c>
      <c r="P65" s="197">
        <v>532200.04</v>
      </c>
    </row>
    <row r="66" spans="1:16">
      <c r="A66" s="147"/>
      <c r="B66" s="176"/>
      <c r="C66" s="243" t="s">
        <v>130</v>
      </c>
      <c r="D66" s="197">
        <f t="shared" si="24"/>
        <v>11047215.59</v>
      </c>
      <c r="E66" s="197">
        <v>561586.79</v>
      </c>
      <c r="F66" s="197">
        <v>646997.90999999992</v>
      </c>
      <c r="G66" s="197">
        <v>841343.82000000007</v>
      </c>
      <c r="H66" s="197">
        <v>1059930.1399999999</v>
      </c>
      <c r="I66" s="197">
        <v>1227781.0499999998</v>
      </c>
      <c r="J66" s="197">
        <v>1086914.1099999999</v>
      </c>
      <c r="K66" s="197">
        <v>1235332.7</v>
      </c>
      <c r="L66" s="197">
        <v>1412809.5799999998</v>
      </c>
      <c r="M66" s="197">
        <v>1120516.7</v>
      </c>
      <c r="N66" s="197">
        <v>756279.03</v>
      </c>
      <c r="O66" s="197">
        <v>660778.39</v>
      </c>
      <c r="P66" s="197">
        <v>436945.37</v>
      </c>
    </row>
    <row r="67" spans="1:16">
      <c r="A67" s="147"/>
      <c r="B67" s="176"/>
      <c r="C67" s="243" t="s">
        <v>131</v>
      </c>
      <c r="D67" s="197">
        <f t="shared" si="24"/>
        <v>10603395.629999999</v>
      </c>
      <c r="E67" s="197">
        <v>534942.66</v>
      </c>
      <c r="F67" s="197">
        <v>618176.68000000005</v>
      </c>
      <c r="G67" s="197">
        <v>810357.40999999992</v>
      </c>
      <c r="H67" s="197">
        <v>1007924.71</v>
      </c>
      <c r="I67" s="197">
        <v>1173473.05</v>
      </c>
      <c r="J67" s="197">
        <v>1148111.32</v>
      </c>
      <c r="K67" s="197">
        <v>1178000.46</v>
      </c>
      <c r="L67" s="197">
        <v>1355181.96</v>
      </c>
      <c r="M67" s="197">
        <v>1069297.83</v>
      </c>
      <c r="N67" s="197">
        <v>708816.52</v>
      </c>
      <c r="O67" s="197">
        <v>605042.91</v>
      </c>
      <c r="P67" s="197">
        <v>394070.12</v>
      </c>
    </row>
    <row r="68" spans="1:16">
      <c r="A68" s="147"/>
      <c r="B68" s="176"/>
      <c r="C68" s="243" t="s">
        <v>132</v>
      </c>
      <c r="D68" s="197">
        <f t="shared" si="24"/>
        <v>9559221.3499999996</v>
      </c>
      <c r="E68" s="197">
        <v>522145.11</v>
      </c>
      <c r="F68" s="197">
        <v>596588.93000000005</v>
      </c>
      <c r="G68" s="197">
        <v>775451.56</v>
      </c>
      <c r="H68" s="197">
        <v>974230.38</v>
      </c>
      <c r="I68" s="197">
        <v>1131105.69</v>
      </c>
      <c r="J68" s="197">
        <v>560576.76</v>
      </c>
      <c r="K68" s="197">
        <v>1112529.79</v>
      </c>
      <c r="L68" s="197">
        <v>1300799.58</v>
      </c>
      <c r="M68" s="197">
        <v>1028729.41</v>
      </c>
      <c r="N68" s="197">
        <v>637300.07000000007</v>
      </c>
      <c r="O68" s="197">
        <v>554711.76</v>
      </c>
      <c r="P68" s="197">
        <v>365052.31</v>
      </c>
    </row>
    <row r="69" spans="1:16">
      <c r="A69" s="74"/>
      <c r="B69" s="176"/>
      <c r="C69" s="243" t="s">
        <v>19</v>
      </c>
      <c r="D69" s="197">
        <f t="shared" si="24"/>
        <v>827.47</v>
      </c>
      <c r="E69" s="197">
        <v>0</v>
      </c>
      <c r="F69" s="197">
        <v>0</v>
      </c>
      <c r="G69" s="197">
        <v>290</v>
      </c>
      <c r="H69" s="197">
        <v>0</v>
      </c>
      <c r="I69" s="197">
        <v>0</v>
      </c>
      <c r="J69" s="197">
        <v>0</v>
      </c>
      <c r="K69" s="197">
        <v>0</v>
      </c>
      <c r="L69" s="197">
        <v>0</v>
      </c>
      <c r="M69" s="197">
        <v>0</v>
      </c>
      <c r="N69" s="197">
        <v>0</v>
      </c>
      <c r="O69" s="197">
        <v>0</v>
      </c>
      <c r="P69" s="197">
        <v>537.47</v>
      </c>
    </row>
    <row r="70" spans="1:16">
      <c r="A70" s="74"/>
      <c r="B70" s="176"/>
      <c r="C70" s="243" t="s">
        <v>100</v>
      </c>
      <c r="D70" s="197">
        <f t="shared" si="24"/>
        <v>8794291.6600000001</v>
      </c>
      <c r="E70" s="197">
        <v>483992.88</v>
      </c>
      <c r="F70" s="197">
        <v>810782.39</v>
      </c>
      <c r="G70" s="197">
        <v>977282.25</v>
      </c>
      <c r="H70" s="197">
        <v>517725.75</v>
      </c>
      <c r="I70" s="197">
        <v>493219.82</v>
      </c>
      <c r="J70" s="197">
        <v>478468.69</v>
      </c>
      <c r="K70" s="197">
        <v>976206.78</v>
      </c>
      <c r="L70" s="197">
        <v>114189.35999999999</v>
      </c>
      <c r="M70" s="197">
        <v>545541.03</v>
      </c>
      <c r="N70" s="197">
        <v>951877.39</v>
      </c>
      <c r="O70" s="197">
        <v>795800.78</v>
      </c>
      <c r="P70" s="197">
        <v>1649204.54</v>
      </c>
    </row>
    <row r="71" spans="1:16">
      <c r="A71" s="147"/>
      <c r="B71" s="176"/>
      <c r="C71" s="243" t="s">
        <v>134</v>
      </c>
      <c r="D71" s="197">
        <f t="shared" si="24"/>
        <v>10723431.85</v>
      </c>
      <c r="E71" s="197">
        <v>564331.30999999994</v>
      </c>
      <c r="F71" s="197">
        <v>695085.05</v>
      </c>
      <c r="G71" s="197">
        <v>866815.26</v>
      </c>
      <c r="H71" s="197">
        <v>1034569.71</v>
      </c>
      <c r="I71" s="197">
        <v>1212292.58</v>
      </c>
      <c r="J71" s="197">
        <v>1208691.4099999999</v>
      </c>
      <c r="K71" s="197">
        <v>1142251.5</v>
      </c>
      <c r="L71" s="197">
        <v>1243198.52</v>
      </c>
      <c r="M71" s="197">
        <v>1011613.49</v>
      </c>
      <c r="N71" s="197">
        <v>694426.07000000007</v>
      </c>
      <c r="O71" s="197">
        <v>616885.66999999993</v>
      </c>
      <c r="P71" s="197">
        <v>433271.27999999997</v>
      </c>
    </row>
    <row r="72" spans="1:16">
      <c r="A72" s="147"/>
      <c r="B72" s="176"/>
      <c r="C72" s="243" t="s">
        <v>135</v>
      </c>
      <c r="D72" s="197">
        <f t="shared" si="24"/>
        <v>6780427.1799999997</v>
      </c>
      <c r="E72" s="197">
        <v>366409.23000000004</v>
      </c>
      <c r="F72" s="197">
        <v>453524.72</v>
      </c>
      <c r="G72" s="197">
        <v>563444.79999999993</v>
      </c>
      <c r="H72" s="197">
        <v>691414.32000000007</v>
      </c>
      <c r="I72" s="197">
        <v>808994.33</v>
      </c>
      <c r="J72" s="197">
        <v>794910.01</v>
      </c>
      <c r="K72" s="197">
        <v>757347.40999999992</v>
      </c>
      <c r="L72" s="197">
        <v>773299.77</v>
      </c>
      <c r="M72" s="197">
        <v>654800.56999999995</v>
      </c>
      <c r="N72" s="197">
        <v>338443</v>
      </c>
      <c r="O72" s="197">
        <v>298754.42000000004</v>
      </c>
      <c r="P72" s="197">
        <v>279084.59999999998</v>
      </c>
    </row>
    <row r="73" spans="1:16">
      <c r="A73" s="147"/>
      <c r="B73" s="176"/>
      <c r="C73" s="243" t="s">
        <v>128</v>
      </c>
      <c r="D73" s="197">
        <f t="shared" si="24"/>
        <v>11104043.739999998</v>
      </c>
      <c r="E73" s="197">
        <v>578534.79</v>
      </c>
      <c r="F73" s="197">
        <v>709285.5199999999</v>
      </c>
      <c r="G73" s="197">
        <v>880171.09</v>
      </c>
      <c r="H73" s="197">
        <v>1068169.98</v>
      </c>
      <c r="I73" s="197">
        <v>1257704.6599999999</v>
      </c>
      <c r="J73" s="197">
        <v>1256500.68</v>
      </c>
      <c r="K73" s="197">
        <v>1178893.43</v>
      </c>
      <c r="L73" s="197">
        <v>1384111.81</v>
      </c>
      <c r="M73" s="197">
        <v>1085061.1000000001</v>
      </c>
      <c r="N73" s="197">
        <v>739901.52</v>
      </c>
      <c r="O73" s="197">
        <v>503092.23</v>
      </c>
      <c r="P73" s="197">
        <v>462616.93</v>
      </c>
    </row>
    <row r="74" spans="1:16">
      <c r="A74" s="147"/>
      <c r="B74" s="176"/>
      <c r="C74" s="243" t="s">
        <v>125</v>
      </c>
      <c r="D74" s="197">
        <f t="shared" si="24"/>
        <v>9732378.9399999976</v>
      </c>
      <c r="E74" s="197">
        <v>950514.19000000006</v>
      </c>
      <c r="F74" s="197">
        <v>972354.57</v>
      </c>
      <c r="G74" s="197">
        <v>1024750.56</v>
      </c>
      <c r="H74" s="197">
        <v>934272.97</v>
      </c>
      <c r="I74" s="197">
        <v>774454.48</v>
      </c>
      <c r="J74" s="197">
        <v>642851.13</v>
      </c>
      <c r="K74" s="197">
        <v>550366.21</v>
      </c>
      <c r="L74" s="197">
        <v>791899.89</v>
      </c>
      <c r="M74" s="197">
        <v>514625.08999999997</v>
      </c>
      <c r="N74" s="197">
        <v>844954.75</v>
      </c>
      <c r="O74" s="197">
        <v>721201.22</v>
      </c>
      <c r="P74" s="197">
        <v>1010133.8799999999</v>
      </c>
    </row>
    <row r="75" spans="1:16">
      <c r="A75" s="147"/>
      <c r="B75" s="176"/>
      <c r="C75" s="242" t="s">
        <v>20</v>
      </c>
      <c r="D75" s="197">
        <f t="shared" si="24"/>
        <v>8848446.1699999999</v>
      </c>
      <c r="E75" s="197">
        <v>999815.41999999993</v>
      </c>
      <c r="F75" s="197">
        <v>1302185.67</v>
      </c>
      <c r="G75" s="197">
        <v>455339.32999999996</v>
      </c>
      <c r="H75" s="197">
        <v>621159.35</v>
      </c>
      <c r="I75" s="197">
        <v>424947.73</v>
      </c>
      <c r="J75" s="197">
        <v>480867.20999999996</v>
      </c>
      <c r="K75" s="197">
        <v>353218.63</v>
      </c>
      <c r="L75" s="197">
        <v>828651.47</v>
      </c>
      <c r="M75" s="197">
        <v>452377.82</v>
      </c>
      <c r="N75" s="197">
        <v>560051.15999999992</v>
      </c>
      <c r="O75" s="197">
        <v>960248.8</v>
      </c>
      <c r="P75" s="197">
        <v>1409583.58</v>
      </c>
    </row>
    <row r="76" spans="1:16">
      <c r="A76" s="74"/>
      <c r="B76" s="176"/>
      <c r="C76" s="242" t="s">
        <v>21</v>
      </c>
      <c r="D76" s="197">
        <f t="shared" si="24"/>
        <v>13134507.919999998</v>
      </c>
      <c r="E76" s="197">
        <v>1465417.6099999999</v>
      </c>
      <c r="F76" s="197">
        <v>1868666.0699999998</v>
      </c>
      <c r="G76" s="197">
        <v>746805.3</v>
      </c>
      <c r="H76" s="197">
        <v>923115.43</v>
      </c>
      <c r="I76" s="197">
        <v>645202.88</v>
      </c>
      <c r="J76" s="197">
        <v>777856.44</v>
      </c>
      <c r="K76" s="197">
        <v>544687.67999999993</v>
      </c>
      <c r="L76" s="197">
        <v>1236089.78</v>
      </c>
      <c r="M76" s="197">
        <v>634693.16</v>
      </c>
      <c r="N76" s="197">
        <v>786885.24</v>
      </c>
      <c r="O76" s="197">
        <v>1377114.78</v>
      </c>
      <c r="P76" s="197">
        <v>2127973.5500000003</v>
      </c>
    </row>
    <row r="77" spans="1:16">
      <c r="A77" s="74"/>
      <c r="B77" s="176"/>
      <c r="C77" s="242" t="s">
        <v>101</v>
      </c>
      <c r="D77" s="197">
        <f t="shared" si="24"/>
        <v>17409025.689999998</v>
      </c>
      <c r="E77" s="197">
        <v>1101199.6499999999</v>
      </c>
      <c r="F77" s="197">
        <v>1879790.5</v>
      </c>
      <c r="G77" s="197">
        <v>476857.08999999997</v>
      </c>
      <c r="H77" s="197">
        <v>1067387.73</v>
      </c>
      <c r="I77" s="197">
        <v>899032.38</v>
      </c>
      <c r="J77" s="197">
        <v>1052120.7600000002</v>
      </c>
      <c r="K77" s="197">
        <v>446165.98</v>
      </c>
      <c r="L77" s="197">
        <v>2028239.38</v>
      </c>
      <c r="M77" s="197">
        <v>1437374.73</v>
      </c>
      <c r="N77" s="197">
        <v>2241629.1</v>
      </c>
      <c r="O77" s="197">
        <v>1590744.4100000001</v>
      </c>
      <c r="P77" s="197">
        <v>3188483.98</v>
      </c>
    </row>
    <row r="78" spans="1:16">
      <c r="A78" s="74"/>
      <c r="B78" s="176"/>
      <c r="C78" s="242" t="s">
        <v>22</v>
      </c>
      <c r="D78" s="197">
        <f t="shared" si="24"/>
        <v>12056834.549999999</v>
      </c>
      <c r="E78" s="197">
        <v>418043.47</v>
      </c>
      <c r="F78" s="197">
        <v>1346267.54</v>
      </c>
      <c r="G78" s="197">
        <v>1041010.6000000001</v>
      </c>
      <c r="H78" s="197">
        <v>1133334.5799999998</v>
      </c>
      <c r="I78" s="197">
        <v>1138540.78</v>
      </c>
      <c r="J78" s="197">
        <v>1025821.7600000001</v>
      </c>
      <c r="K78" s="197">
        <v>1391770.1700000002</v>
      </c>
      <c r="L78" s="197">
        <v>1176652.56</v>
      </c>
      <c r="M78" s="197">
        <v>786023.01</v>
      </c>
      <c r="N78" s="197">
        <v>722680.77</v>
      </c>
      <c r="O78" s="197">
        <v>759746.8600000001</v>
      </c>
      <c r="P78" s="197">
        <v>1116942.45</v>
      </c>
    </row>
    <row r="79" spans="1:16">
      <c r="A79" s="74"/>
      <c r="B79" s="176"/>
      <c r="C79" s="242" t="s">
        <v>173</v>
      </c>
      <c r="D79" s="197">
        <f t="shared" si="24"/>
        <v>516071.42999999993</v>
      </c>
      <c r="E79" s="197">
        <v>0</v>
      </c>
      <c r="F79" s="197">
        <v>45118.58</v>
      </c>
      <c r="G79" s="197">
        <v>34541.019999999997</v>
      </c>
      <c r="H79" s="197">
        <v>51246</v>
      </c>
      <c r="I79" s="197">
        <v>47397.88</v>
      </c>
      <c r="J79" s="197">
        <v>81074.070000000007</v>
      </c>
      <c r="K79" s="197">
        <v>62616.06</v>
      </c>
      <c r="L79" s="197">
        <v>37205.69</v>
      </c>
      <c r="M79" s="197">
        <v>32947.85</v>
      </c>
      <c r="N79" s="197">
        <v>43126.479999999996</v>
      </c>
      <c r="O79" s="197">
        <v>46866.61</v>
      </c>
      <c r="P79" s="197">
        <v>33931.19</v>
      </c>
    </row>
    <row r="80" spans="1:16">
      <c r="A80" s="147"/>
      <c r="B80" s="176"/>
      <c r="C80" s="242" t="s">
        <v>174</v>
      </c>
      <c r="D80" s="197">
        <f t="shared" si="24"/>
        <v>502411.12000000005</v>
      </c>
      <c r="E80" s="197">
        <v>0</v>
      </c>
      <c r="F80" s="197">
        <v>34138.379999999997</v>
      </c>
      <c r="G80" s="197">
        <v>27791.22</v>
      </c>
      <c r="H80" s="197">
        <v>45253.95</v>
      </c>
      <c r="I80" s="197">
        <v>49098.94</v>
      </c>
      <c r="J80" s="197">
        <v>80291.239999999991</v>
      </c>
      <c r="K80" s="197">
        <v>62364.27</v>
      </c>
      <c r="L80" s="197">
        <v>38161.67</v>
      </c>
      <c r="M80" s="197">
        <v>32098</v>
      </c>
      <c r="N80" s="197">
        <v>42512.600000000006</v>
      </c>
      <c r="O80" s="197">
        <v>52432.030000000006</v>
      </c>
      <c r="P80" s="197">
        <v>38268.82</v>
      </c>
    </row>
    <row r="81" spans="1:16">
      <c r="A81" s="147"/>
      <c r="B81" s="176"/>
      <c r="C81" s="242" t="s">
        <v>175</v>
      </c>
      <c r="D81" s="197">
        <f t="shared" si="24"/>
        <v>490720.52999999997</v>
      </c>
      <c r="E81" s="197">
        <v>0</v>
      </c>
      <c r="F81" s="197">
        <v>31288.34</v>
      </c>
      <c r="G81" s="197">
        <v>39070.270000000004</v>
      </c>
      <c r="H81" s="197">
        <v>50669.03</v>
      </c>
      <c r="I81" s="197">
        <v>47073.79</v>
      </c>
      <c r="J81" s="197">
        <v>79376.53</v>
      </c>
      <c r="K81" s="197">
        <v>57275.15</v>
      </c>
      <c r="L81" s="197">
        <v>35674.75</v>
      </c>
      <c r="M81" s="197">
        <v>30493.75</v>
      </c>
      <c r="N81" s="197">
        <v>39584.839999999997</v>
      </c>
      <c r="O81" s="197">
        <v>46782.91</v>
      </c>
      <c r="P81" s="197">
        <v>33431.17</v>
      </c>
    </row>
    <row r="82" spans="1:16">
      <c r="A82" s="74"/>
      <c r="B82" s="176"/>
      <c r="C82" s="242" t="s">
        <v>176</v>
      </c>
      <c r="D82" s="197">
        <f t="shared" si="24"/>
        <v>507934.78</v>
      </c>
      <c r="E82" s="197">
        <v>0</v>
      </c>
      <c r="F82" s="197">
        <v>41308.370000000003</v>
      </c>
      <c r="G82" s="197">
        <v>41358.089999999997</v>
      </c>
      <c r="H82" s="197">
        <v>45823.360000000001</v>
      </c>
      <c r="I82" s="197">
        <v>45500.369999999995</v>
      </c>
      <c r="J82" s="197">
        <v>72620.14</v>
      </c>
      <c r="K82" s="197">
        <v>59840.42</v>
      </c>
      <c r="L82" s="197">
        <v>37590.869999999995</v>
      </c>
      <c r="M82" s="197">
        <v>31540.959999999999</v>
      </c>
      <c r="N82" s="197">
        <v>41186.479999999996</v>
      </c>
      <c r="O82" s="197">
        <v>54993.06</v>
      </c>
      <c r="P82" s="197">
        <v>36172.660000000003</v>
      </c>
    </row>
    <row r="83" spans="1:16">
      <c r="A83" s="74"/>
      <c r="B83" s="176"/>
      <c r="C83" s="242" t="s">
        <v>139</v>
      </c>
      <c r="D83" s="197">
        <f t="shared" si="24"/>
        <v>4029820.2800000003</v>
      </c>
      <c r="E83" s="197">
        <v>193760.78000000003</v>
      </c>
      <c r="F83" s="197">
        <v>205128.04</v>
      </c>
      <c r="G83" s="197">
        <v>286499.64</v>
      </c>
      <c r="H83" s="197">
        <v>417816.99</v>
      </c>
      <c r="I83" s="197">
        <v>450290.61</v>
      </c>
      <c r="J83" s="197">
        <v>459884.13999999996</v>
      </c>
      <c r="K83" s="197">
        <v>474709.82</v>
      </c>
      <c r="L83" s="197">
        <v>513813.07</v>
      </c>
      <c r="M83" s="197">
        <v>399401.99</v>
      </c>
      <c r="N83" s="197">
        <v>250794.53999999998</v>
      </c>
      <c r="O83" s="197">
        <v>217665.09999999998</v>
      </c>
      <c r="P83" s="197">
        <v>160055.56</v>
      </c>
    </row>
    <row r="84" spans="1:16">
      <c r="A84" s="74"/>
      <c r="B84" s="176"/>
      <c r="C84" s="242" t="s">
        <v>133</v>
      </c>
      <c r="D84" s="197">
        <f t="shared" si="24"/>
        <v>10313515.33</v>
      </c>
      <c r="E84" s="197">
        <v>1388300.95</v>
      </c>
      <c r="F84" s="197">
        <v>1008856.45</v>
      </c>
      <c r="G84" s="197">
        <v>904825.99</v>
      </c>
      <c r="H84" s="197">
        <v>695186.65</v>
      </c>
      <c r="I84" s="197">
        <v>558973.97</v>
      </c>
      <c r="J84" s="197">
        <v>510703.57</v>
      </c>
      <c r="K84" s="197">
        <v>420610.66000000003</v>
      </c>
      <c r="L84" s="197">
        <v>695727.05</v>
      </c>
      <c r="M84" s="197">
        <v>504333.06</v>
      </c>
      <c r="N84" s="197">
        <v>1038882.46</v>
      </c>
      <c r="O84" s="197">
        <v>1261231.83</v>
      </c>
      <c r="P84" s="197">
        <v>1325882.69</v>
      </c>
    </row>
    <row r="85" spans="1:16">
      <c r="A85" s="147"/>
      <c r="B85" s="176"/>
      <c r="C85" s="241" t="s">
        <v>23</v>
      </c>
      <c r="D85" s="197">
        <f t="shared" ref="D85:D90" si="25">SUM(E85:P85)</f>
        <v>5407100.8700000001</v>
      </c>
      <c r="E85" s="197">
        <v>432606.31</v>
      </c>
      <c r="F85" s="197">
        <v>633391.05000000005</v>
      </c>
      <c r="G85" s="197">
        <v>356350.08</v>
      </c>
      <c r="H85" s="197">
        <v>457227.34</v>
      </c>
      <c r="I85" s="197">
        <v>357165.74</v>
      </c>
      <c r="J85" s="197">
        <v>370111.72</v>
      </c>
      <c r="K85" s="197">
        <v>309788.06</v>
      </c>
      <c r="L85" s="197">
        <v>397891.43</v>
      </c>
      <c r="M85" s="197">
        <v>338370.67000000004</v>
      </c>
      <c r="N85" s="197">
        <v>519982.66000000003</v>
      </c>
      <c r="O85" s="197">
        <v>440530.02</v>
      </c>
      <c r="P85" s="197">
        <v>793685.79</v>
      </c>
    </row>
    <row r="86" spans="1:16" s="239" customFormat="1">
      <c r="A86" s="240"/>
      <c r="B86" s="176"/>
      <c r="C86" s="241" t="s">
        <v>24</v>
      </c>
      <c r="D86" s="197">
        <f t="shared" ref="D86:D88" si="26">SUM(E86:P86)</f>
        <v>5056674.9200000009</v>
      </c>
      <c r="E86" s="197">
        <v>405027.58999999997</v>
      </c>
      <c r="F86" s="197">
        <v>618916.81000000006</v>
      </c>
      <c r="G86" s="197">
        <v>326158.46999999997</v>
      </c>
      <c r="H86" s="197">
        <v>416898.2</v>
      </c>
      <c r="I86" s="197">
        <v>322967.34000000003</v>
      </c>
      <c r="J86" s="197">
        <v>314360.28000000003</v>
      </c>
      <c r="K86" s="197">
        <v>244089.78999999998</v>
      </c>
      <c r="L86" s="197">
        <v>338617.32999999996</v>
      </c>
      <c r="M86" s="197">
        <v>342530.14</v>
      </c>
      <c r="N86" s="197">
        <v>446943.91</v>
      </c>
      <c r="O86" s="197">
        <v>487936.77</v>
      </c>
      <c r="P86" s="197">
        <v>792228.29</v>
      </c>
    </row>
    <row r="87" spans="1:16" s="239" customFormat="1">
      <c r="A87" s="240"/>
      <c r="B87" s="176"/>
      <c r="C87" s="241" t="s">
        <v>25</v>
      </c>
      <c r="D87" s="197">
        <f t="shared" si="26"/>
        <v>2107687.7999999998</v>
      </c>
      <c r="E87" s="197">
        <v>101680.42</v>
      </c>
      <c r="F87" s="197">
        <v>341460.63</v>
      </c>
      <c r="G87" s="197">
        <v>224850.83000000002</v>
      </c>
      <c r="H87" s="197">
        <v>137078.51</v>
      </c>
      <c r="I87" s="197">
        <v>198871.07</v>
      </c>
      <c r="J87" s="197">
        <v>75086.100000000006</v>
      </c>
      <c r="K87" s="197">
        <v>236099.43</v>
      </c>
      <c r="L87" s="197">
        <v>170718.63</v>
      </c>
      <c r="M87" s="197">
        <v>105296.83</v>
      </c>
      <c r="N87" s="197">
        <v>104723.89</v>
      </c>
      <c r="O87" s="197">
        <v>201682.37</v>
      </c>
      <c r="P87" s="197">
        <v>210139.09000000003</v>
      </c>
    </row>
    <row r="88" spans="1:16" s="239" customFormat="1">
      <c r="A88" s="240"/>
      <c r="B88" s="176"/>
      <c r="C88" s="241" t="s">
        <v>151</v>
      </c>
      <c r="D88" s="197">
        <f t="shared" si="26"/>
        <v>1878457.5299999996</v>
      </c>
      <c r="E88" s="197">
        <v>111288.51999999999</v>
      </c>
      <c r="F88" s="197">
        <v>137680.87</v>
      </c>
      <c r="G88" s="197">
        <v>169581.33</v>
      </c>
      <c r="H88" s="197">
        <v>194054.09</v>
      </c>
      <c r="I88" s="197">
        <v>193006.11000000002</v>
      </c>
      <c r="J88" s="197">
        <v>242487.95</v>
      </c>
      <c r="K88" s="197">
        <v>277203.23</v>
      </c>
      <c r="L88" s="197">
        <v>235399.12</v>
      </c>
      <c r="M88" s="197">
        <v>159576.18</v>
      </c>
      <c r="N88" s="197">
        <v>64220.7</v>
      </c>
      <c r="O88" s="197">
        <v>48437.69</v>
      </c>
      <c r="P88" s="197">
        <v>45521.740000000005</v>
      </c>
    </row>
    <row r="89" spans="1:16">
      <c r="A89" s="147"/>
      <c r="B89" s="176"/>
      <c r="C89" s="241" t="s">
        <v>152</v>
      </c>
      <c r="D89" s="197">
        <f t="shared" si="25"/>
        <v>1856969.58</v>
      </c>
      <c r="E89" s="197">
        <v>113037.68000000001</v>
      </c>
      <c r="F89" s="197">
        <v>141426.98000000001</v>
      </c>
      <c r="G89" s="197">
        <v>187014.6</v>
      </c>
      <c r="H89" s="197">
        <v>180986.69</v>
      </c>
      <c r="I89" s="197">
        <v>213850.02</v>
      </c>
      <c r="J89" s="197">
        <v>229872.96</v>
      </c>
      <c r="K89" s="197">
        <v>265370.99</v>
      </c>
      <c r="L89" s="197">
        <v>198526.12000000002</v>
      </c>
      <c r="M89" s="197">
        <v>169643.35</v>
      </c>
      <c r="N89" s="197">
        <v>71327.76999999999</v>
      </c>
      <c r="O89" s="197">
        <v>47157.78</v>
      </c>
      <c r="P89" s="197">
        <v>38754.639999999999</v>
      </c>
    </row>
    <row r="90" spans="1:16">
      <c r="A90" s="147"/>
      <c r="B90" s="176"/>
      <c r="C90" s="241" t="s">
        <v>153</v>
      </c>
      <c r="D90" s="197">
        <f t="shared" si="25"/>
        <v>1828129.5999999999</v>
      </c>
      <c r="E90" s="197">
        <v>102542.31</v>
      </c>
      <c r="F90" s="197">
        <v>126464.47</v>
      </c>
      <c r="G90" s="197">
        <v>133313.69</v>
      </c>
      <c r="H90" s="197">
        <v>176844.64</v>
      </c>
      <c r="I90" s="197">
        <v>200779.75999999998</v>
      </c>
      <c r="J90" s="197">
        <v>237210.99</v>
      </c>
      <c r="K90" s="197">
        <v>264600.81</v>
      </c>
      <c r="L90" s="197">
        <v>219762.25</v>
      </c>
      <c r="M90" s="197">
        <v>162061.69</v>
      </c>
      <c r="N90" s="197">
        <v>83673.279999999999</v>
      </c>
      <c r="O90" s="197">
        <v>65810.44</v>
      </c>
      <c r="P90" s="197">
        <v>55065.27</v>
      </c>
    </row>
    <row r="91" spans="1:16">
      <c r="A91" s="74"/>
      <c r="B91" s="176"/>
      <c r="C91" s="242" t="s">
        <v>26</v>
      </c>
      <c r="D91" s="197">
        <f t="shared" si="24"/>
        <v>2751148.6500000004</v>
      </c>
      <c r="E91" s="197">
        <v>283805.74</v>
      </c>
      <c r="F91" s="197">
        <v>109604.53</v>
      </c>
      <c r="G91" s="197">
        <v>164765.89000000001</v>
      </c>
      <c r="H91" s="197">
        <v>175108.14</v>
      </c>
      <c r="I91" s="197">
        <v>142542.82</v>
      </c>
      <c r="J91" s="197">
        <v>214603.97999999998</v>
      </c>
      <c r="K91" s="197">
        <v>275038.49</v>
      </c>
      <c r="L91" s="197">
        <v>272163.11</v>
      </c>
      <c r="M91" s="197">
        <v>312651.82</v>
      </c>
      <c r="N91" s="197">
        <v>241385.25</v>
      </c>
      <c r="O91" s="197">
        <v>235234.36</v>
      </c>
      <c r="P91" s="197">
        <v>324244.52</v>
      </c>
    </row>
    <row r="92" spans="1:16">
      <c r="A92" s="74"/>
      <c r="B92" s="176"/>
      <c r="C92" s="243" t="s">
        <v>102</v>
      </c>
      <c r="D92" s="197">
        <f t="shared" si="24"/>
        <v>31662223.510000005</v>
      </c>
      <c r="E92" s="197">
        <v>2627831.4300000002</v>
      </c>
      <c r="F92" s="197">
        <v>2879970.04</v>
      </c>
      <c r="G92" s="197">
        <v>2638553.64</v>
      </c>
      <c r="H92" s="197">
        <v>1782051.61</v>
      </c>
      <c r="I92" s="197">
        <v>2705637.9</v>
      </c>
      <c r="J92" s="197">
        <v>2659366.7800000003</v>
      </c>
      <c r="K92" s="197">
        <v>2997475.67</v>
      </c>
      <c r="L92" s="197">
        <v>2741130.1399999997</v>
      </c>
      <c r="M92" s="197">
        <v>2505285.0500000003</v>
      </c>
      <c r="N92" s="197">
        <v>2629900.69</v>
      </c>
      <c r="O92" s="197">
        <v>2725281.96</v>
      </c>
      <c r="P92" s="197">
        <v>2769738.5999999996</v>
      </c>
    </row>
    <row r="93" spans="1:16">
      <c r="A93" s="147"/>
      <c r="B93" s="176"/>
      <c r="C93" s="243" t="s">
        <v>142</v>
      </c>
      <c r="D93" s="197">
        <f t="shared" si="24"/>
        <v>7686197.7499999991</v>
      </c>
      <c r="E93" s="197">
        <v>362232.13</v>
      </c>
      <c r="F93" s="197">
        <v>467615.47000000003</v>
      </c>
      <c r="G93" s="197">
        <v>644117.5</v>
      </c>
      <c r="H93" s="197">
        <v>758040.35</v>
      </c>
      <c r="I93" s="197">
        <v>823194.22</v>
      </c>
      <c r="J93" s="197">
        <v>853318.5</v>
      </c>
      <c r="K93" s="197">
        <v>969048.36</v>
      </c>
      <c r="L93" s="197">
        <v>867758.05</v>
      </c>
      <c r="M93" s="197">
        <v>794999.27</v>
      </c>
      <c r="N93" s="197">
        <v>530201.29</v>
      </c>
      <c r="O93" s="197">
        <v>362905.93</v>
      </c>
      <c r="P93" s="197">
        <v>252766.68</v>
      </c>
    </row>
    <row r="94" spans="1:16">
      <c r="A94" s="74"/>
      <c r="B94" s="176"/>
      <c r="C94" s="243" t="s">
        <v>27</v>
      </c>
      <c r="D94" s="197">
        <f t="shared" si="24"/>
        <v>24978.050000000003</v>
      </c>
      <c r="E94" s="197">
        <v>350.52</v>
      </c>
      <c r="F94" s="197">
        <v>3195.69</v>
      </c>
      <c r="G94" s="197">
        <v>3864.0299999999997</v>
      </c>
      <c r="H94" s="197">
        <v>786.83</v>
      </c>
      <c r="I94" s="197">
        <v>4.43</v>
      </c>
      <c r="J94" s="197">
        <v>0</v>
      </c>
      <c r="K94" s="197">
        <v>0</v>
      </c>
      <c r="L94" s="197">
        <v>0</v>
      </c>
      <c r="M94" s="197">
        <v>0</v>
      </c>
      <c r="N94" s="197">
        <v>668.18000000000006</v>
      </c>
      <c r="O94" s="197">
        <v>5831.3099999999995</v>
      </c>
      <c r="P94" s="197">
        <v>10277.060000000001</v>
      </c>
    </row>
    <row r="95" spans="1:16">
      <c r="A95" s="147"/>
      <c r="B95" s="176"/>
      <c r="C95" s="243" t="s">
        <v>138</v>
      </c>
      <c r="D95" s="197">
        <f t="shared" si="24"/>
        <v>9531645.5999999978</v>
      </c>
      <c r="E95" s="197">
        <v>453339.92</v>
      </c>
      <c r="F95" s="197">
        <v>581097.6</v>
      </c>
      <c r="G95" s="197">
        <v>762237.91999999993</v>
      </c>
      <c r="H95" s="197">
        <v>961028.16</v>
      </c>
      <c r="I95" s="197">
        <v>1070544.49</v>
      </c>
      <c r="J95" s="197">
        <v>984672.19</v>
      </c>
      <c r="K95" s="197">
        <v>971420.24</v>
      </c>
      <c r="L95" s="197">
        <v>1106402.52</v>
      </c>
      <c r="M95" s="197">
        <v>965085.41999999993</v>
      </c>
      <c r="N95" s="197">
        <v>689414.12000000011</v>
      </c>
      <c r="O95" s="197">
        <v>598624.49</v>
      </c>
      <c r="P95" s="197">
        <v>387778.52999999997</v>
      </c>
    </row>
    <row r="96" spans="1:16">
      <c r="A96" s="74"/>
      <c r="B96" s="176"/>
      <c r="C96" s="243" t="s">
        <v>103</v>
      </c>
      <c r="D96" s="197">
        <f t="shared" si="24"/>
        <v>1845659.76</v>
      </c>
      <c r="E96" s="197">
        <v>54699.520000000004</v>
      </c>
      <c r="F96" s="197">
        <v>210275.83000000002</v>
      </c>
      <c r="G96" s="197">
        <v>160199.64000000001</v>
      </c>
      <c r="H96" s="197">
        <v>190690.76</v>
      </c>
      <c r="I96" s="197">
        <v>187434.87</v>
      </c>
      <c r="J96" s="197">
        <v>166165.63999999998</v>
      </c>
      <c r="K96" s="197">
        <v>216308.55</v>
      </c>
      <c r="L96" s="197">
        <v>193139.57</v>
      </c>
      <c r="M96" s="197">
        <v>113549.95999999999</v>
      </c>
      <c r="N96" s="197">
        <v>135882.47999999998</v>
      </c>
      <c r="O96" s="197">
        <v>102175.52</v>
      </c>
      <c r="P96" s="197">
        <v>115137.42000000001</v>
      </c>
    </row>
    <row r="97" spans="1:16">
      <c r="A97" s="74"/>
      <c r="C97" s="243" t="s">
        <v>127</v>
      </c>
      <c r="D97" s="197">
        <f t="shared" si="24"/>
        <v>5032570.21</v>
      </c>
      <c r="E97" s="197">
        <v>256837.43</v>
      </c>
      <c r="F97" s="197">
        <v>227505.22</v>
      </c>
      <c r="G97" s="197">
        <v>339298.28</v>
      </c>
      <c r="H97" s="197">
        <v>458409.61</v>
      </c>
      <c r="I97" s="197">
        <v>563726.34</v>
      </c>
      <c r="J97" s="197">
        <v>599655.67999999993</v>
      </c>
      <c r="K97" s="197">
        <v>647653.23</v>
      </c>
      <c r="L97" s="197">
        <v>636452.62</v>
      </c>
      <c r="M97" s="197">
        <v>531098.1</v>
      </c>
      <c r="N97" s="197">
        <v>315760.76</v>
      </c>
      <c r="O97" s="197">
        <v>262622.62</v>
      </c>
      <c r="P97" s="197">
        <v>193550.31999999998</v>
      </c>
    </row>
    <row r="98" spans="1:16">
      <c r="A98" s="74"/>
      <c r="C98" s="243" t="s">
        <v>126</v>
      </c>
      <c r="D98" s="197">
        <f t="shared" si="24"/>
        <v>12183124.790000001</v>
      </c>
      <c r="E98" s="197">
        <v>545996.41</v>
      </c>
      <c r="F98" s="197">
        <v>667739.47</v>
      </c>
      <c r="G98" s="197">
        <v>901255.69000000006</v>
      </c>
      <c r="H98" s="197">
        <v>1120239.3799999999</v>
      </c>
      <c r="I98" s="197">
        <v>1359417.3800000001</v>
      </c>
      <c r="J98" s="197">
        <v>1242464.48</v>
      </c>
      <c r="K98" s="197">
        <v>1314447.6199999999</v>
      </c>
      <c r="L98" s="197">
        <v>1529102.04</v>
      </c>
      <c r="M98" s="197">
        <v>1540571.1300000001</v>
      </c>
      <c r="N98" s="197">
        <v>782398.54</v>
      </c>
      <c r="O98" s="197">
        <v>755700.56</v>
      </c>
      <c r="P98" s="197">
        <v>423792.08999999997</v>
      </c>
    </row>
    <row r="99" spans="1:16">
      <c r="A99" s="147"/>
      <c r="B99" s="136"/>
      <c r="C99" s="83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</row>
    <row r="100" spans="1:16">
      <c r="A100" s="74"/>
      <c r="C100" s="85" t="s">
        <v>104</v>
      </c>
      <c r="D100" s="199">
        <f>SUM(E100:P100)</f>
        <v>334127907.01238698</v>
      </c>
      <c r="E100" s="196">
        <f t="shared" ref="E100:P100" si="27">SUM(E56:E98)</f>
        <v>22598045.444192</v>
      </c>
      <c r="F100" s="196">
        <f t="shared" si="27"/>
        <v>27248116.486093331</v>
      </c>
      <c r="G100" s="196">
        <f t="shared" si="27"/>
        <v>26608019.853020523</v>
      </c>
      <c r="H100" s="196">
        <f t="shared" si="27"/>
        <v>29440610.127063002</v>
      </c>
      <c r="I100" s="196">
        <f t="shared" si="27"/>
        <v>30724907.921738595</v>
      </c>
      <c r="J100" s="196">
        <f t="shared" si="27"/>
        <v>29736382.101038013</v>
      </c>
      <c r="K100" s="196">
        <f t="shared" si="27"/>
        <v>30840345.589752764</v>
      </c>
      <c r="L100" s="196">
        <f t="shared" si="27"/>
        <v>33267541.651141085</v>
      </c>
      <c r="M100" s="196">
        <f t="shared" si="27"/>
        <v>28132226.779200006</v>
      </c>
      <c r="N100" s="196">
        <f t="shared" si="27"/>
        <v>25404326.058898661</v>
      </c>
      <c r="O100" s="196">
        <f t="shared" si="27"/>
        <v>24012588.786288001</v>
      </c>
      <c r="P100" s="196">
        <f t="shared" si="27"/>
        <v>26114796.213960923</v>
      </c>
    </row>
    <row r="101" spans="1:16">
      <c r="A101" s="74"/>
      <c r="B101" s="78"/>
      <c r="C101" s="78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</row>
    <row r="102" spans="1:16">
      <c r="A102" s="85"/>
      <c r="B102" s="85" t="s">
        <v>28</v>
      </c>
      <c r="C102" s="78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</row>
    <row r="103" spans="1:16">
      <c r="A103" s="85"/>
      <c r="C103" s="81" t="s">
        <v>105</v>
      </c>
      <c r="D103" s="197">
        <f t="shared" ref="D103:D104" si="28">SUM(E103:P103)</f>
        <v>2162622.7200000002</v>
      </c>
      <c r="E103" s="197">
        <v>179998.55</v>
      </c>
      <c r="F103" s="197">
        <v>179998.55</v>
      </c>
      <c r="G103" s="197">
        <v>182638.66999999998</v>
      </c>
      <c r="H103" s="197">
        <v>179998.55</v>
      </c>
      <c r="I103" s="197">
        <v>179998.55</v>
      </c>
      <c r="J103" s="197">
        <v>179998.55</v>
      </c>
      <c r="K103" s="197">
        <v>179998.55</v>
      </c>
      <c r="L103" s="197">
        <v>179998.55</v>
      </c>
      <c r="M103" s="197">
        <v>179998.55</v>
      </c>
      <c r="N103" s="197">
        <v>179998.55</v>
      </c>
      <c r="O103" s="197">
        <v>179998.55</v>
      </c>
      <c r="P103" s="197">
        <v>179998.55</v>
      </c>
    </row>
    <row r="104" spans="1:16">
      <c r="A104" s="85"/>
      <c r="B104" s="85"/>
      <c r="C104" s="81" t="s">
        <v>29</v>
      </c>
      <c r="D104" s="197">
        <f t="shared" si="28"/>
        <v>-2129732.8800000008</v>
      </c>
      <c r="E104" s="197">
        <v>-177927.37</v>
      </c>
      <c r="F104" s="197">
        <v>-177927.37</v>
      </c>
      <c r="G104" s="197">
        <v>-172531.81</v>
      </c>
      <c r="H104" s="197">
        <v>-177927.37</v>
      </c>
      <c r="I104" s="197">
        <v>-177927.37</v>
      </c>
      <c r="J104" s="197">
        <v>-177927.37</v>
      </c>
      <c r="K104" s="197">
        <v>-177927.37</v>
      </c>
      <c r="L104" s="197">
        <v>-177927.37</v>
      </c>
      <c r="M104" s="197">
        <v>-177927.37</v>
      </c>
      <c r="N104" s="197">
        <v>-177927.37</v>
      </c>
      <c r="O104" s="197">
        <v>-177927.37</v>
      </c>
      <c r="P104" s="197">
        <v>-177927.37</v>
      </c>
    </row>
    <row r="105" spans="1:16">
      <c r="A105" s="85"/>
      <c r="B105" s="85"/>
      <c r="C105" s="74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</row>
    <row r="106" spans="1:16">
      <c r="A106" s="85"/>
      <c r="C106" s="85" t="s">
        <v>106</v>
      </c>
      <c r="D106" s="199">
        <f>SUM(E106:P106)</f>
        <v>32889.839999999909</v>
      </c>
      <c r="E106" s="196">
        <f t="shared" ref="E106:P106" si="29">SUM(E103:E104)</f>
        <v>2071.179999999993</v>
      </c>
      <c r="F106" s="196">
        <f t="shared" si="29"/>
        <v>2071.179999999993</v>
      </c>
      <c r="G106" s="196">
        <f t="shared" si="29"/>
        <v>10106.859999999986</v>
      </c>
      <c r="H106" s="196">
        <f t="shared" ref="H106:J106" si="30">SUM(H103:H104)</f>
        <v>2071.179999999993</v>
      </c>
      <c r="I106" s="196">
        <f t="shared" si="30"/>
        <v>2071.179999999993</v>
      </c>
      <c r="J106" s="196">
        <f t="shared" si="30"/>
        <v>2071.179999999993</v>
      </c>
      <c r="K106" s="196">
        <f t="shared" si="29"/>
        <v>2071.179999999993</v>
      </c>
      <c r="L106" s="196">
        <f t="shared" si="29"/>
        <v>2071.179999999993</v>
      </c>
      <c r="M106" s="196">
        <f t="shared" si="29"/>
        <v>2071.179999999993</v>
      </c>
      <c r="N106" s="196">
        <f t="shared" si="29"/>
        <v>2071.179999999993</v>
      </c>
      <c r="O106" s="196">
        <f t="shared" si="29"/>
        <v>2071.179999999993</v>
      </c>
      <c r="P106" s="196">
        <f t="shared" si="29"/>
        <v>2071.179999999993</v>
      </c>
    </row>
    <row r="107" spans="1:16">
      <c r="A107" s="85"/>
      <c r="B107" s="85"/>
      <c r="C107" s="83"/>
      <c r="D107" s="215" t="s">
        <v>88</v>
      </c>
      <c r="E107" s="215" t="s">
        <v>88</v>
      </c>
      <c r="F107" s="215" t="s">
        <v>88</v>
      </c>
      <c r="G107" s="215" t="s">
        <v>88</v>
      </c>
      <c r="H107" s="215" t="s">
        <v>88</v>
      </c>
      <c r="I107" s="215" t="s">
        <v>88</v>
      </c>
      <c r="J107" s="215" t="s">
        <v>88</v>
      </c>
      <c r="K107" s="215" t="s">
        <v>88</v>
      </c>
      <c r="L107" s="215" t="s">
        <v>88</v>
      </c>
      <c r="M107" s="215" t="s">
        <v>88</v>
      </c>
      <c r="N107" s="215" t="s">
        <v>88</v>
      </c>
      <c r="O107" s="215" t="s">
        <v>88</v>
      </c>
      <c r="P107" s="215" t="s">
        <v>88</v>
      </c>
    </row>
    <row r="108" spans="1:16">
      <c r="A108" s="85"/>
      <c r="B108" s="85" t="s">
        <v>30</v>
      </c>
      <c r="C108" s="83"/>
      <c r="D108" s="199">
        <f>SUM(E108:P108)</f>
        <v>550920254.04238689</v>
      </c>
      <c r="E108" s="196">
        <f t="shared" ref="E108:P108" si="31">SUM(E106,E53,E100)</f>
        <v>41671566.224191993</v>
      </c>
      <c r="F108" s="196">
        <f t="shared" si="31"/>
        <v>45472869.746093333</v>
      </c>
      <c r="G108" s="196">
        <f t="shared" si="31"/>
        <v>43479507.38302052</v>
      </c>
      <c r="H108" s="196">
        <f t="shared" si="31"/>
        <v>46892729.697062999</v>
      </c>
      <c r="I108" s="196">
        <f t="shared" si="31"/>
        <v>47987172.921738595</v>
      </c>
      <c r="J108" s="196">
        <f t="shared" si="31"/>
        <v>46703418.481038012</v>
      </c>
      <c r="K108" s="196">
        <f t="shared" si="31"/>
        <v>46648317.409752764</v>
      </c>
      <c r="L108" s="196">
        <f t="shared" si="31"/>
        <v>50113105.871141084</v>
      </c>
      <c r="M108" s="196">
        <f t="shared" si="31"/>
        <v>44552086.509200007</v>
      </c>
      <c r="N108" s="196">
        <f t="shared" si="31"/>
        <v>43735191.578898661</v>
      </c>
      <c r="O108" s="196">
        <f t="shared" si="31"/>
        <v>44789587.406287998</v>
      </c>
      <c r="P108" s="196">
        <f t="shared" si="31"/>
        <v>48874700.813960925</v>
      </c>
    </row>
    <row r="109" spans="1:16">
      <c r="A109" s="85"/>
      <c r="B109" s="85"/>
      <c r="C109" s="78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</row>
    <row r="110" spans="1:16">
      <c r="A110" s="85"/>
      <c r="B110" s="85" t="s">
        <v>31</v>
      </c>
      <c r="C110" s="78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</row>
    <row r="111" spans="1:16" s="74" customFormat="1">
      <c r="A111" s="85"/>
      <c r="B111" s="85"/>
      <c r="C111" s="83" t="s">
        <v>32</v>
      </c>
      <c r="D111" s="196">
        <f>SUM(E111:P111)</f>
        <v>0</v>
      </c>
      <c r="E111" s="196">
        <v>0</v>
      </c>
      <c r="F111" s="196">
        <v>0</v>
      </c>
      <c r="G111" s="196">
        <v>0</v>
      </c>
      <c r="H111" s="196">
        <v>0</v>
      </c>
      <c r="I111" s="196">
        <v>0</v>
      </c>
      <c r="J111" s="196">
        <v>0</v>
      </c>
      <c r="K111" s="196">
        <v>0</v>
      </c>
      <c r="L111" s="196">
        <v>0</v>
      </c>
      <c r="M111" s="196">
        <v>0</v>
      </c>
      <c r="N111" s="196">
        <v>0</v>
      </c>
      <c r="O111" s="196">
        <v>0</v>
      </c>
      <c r="P111" s="196">
        <v>0</v>
      </c>
    </row>
    <row r="112" spans="1:16">
      <c r="A112" s="85"/>
      <c r="B112" s="85"/>
      <c r="C112" s="83" t="s">
        <v>107</v>
      </c>
      <c r="D112" s="197">
        <f t="shared" ref="D112:D114" si="32">SUM(E112:P112)</f>
        <v>0</v>
      </c>
      <c r="E112" s="197">
        <v>0</v>
      </c>
      <c r="F112" s="197">
        <v>0</v>
      </c>
      <c r="G112" s="197">
        <v>0</v>
      </c>
      <c r="H112" s="197">
        <v>0</v>
      </c>
      <c r="I112" s="197">
        <v>0</v>
      </c>
      <c r="J112" s="197">
        <v>0</v>
      </c>
      <c r="K112" s="197">
        <v>0</v>
      </c>
      <c r="L112" s="197">
        <v>0</v>
      </c>
      <c r="M112" s="197">
        <v>0</v>
      </c>
      <c r="N112" s="197">
        <v>0</v>
      </c>
      <c r="O112" s="197">
        <v>0</v>
      </c>
      <c r="P112" s="197">
        <v>0</v>
      </c>
    </row>
    <row r="113" spans="1:16">
      <c r="A113" s="85"/>
      <c r="B113" s="85"/>
      <c r="C113" s="83" t="s">
        <v>33</v>
      </c>
      <c r="D113" s="197">
        <f>SUM(E113:P113)</f>
        <v>5400000</v>
      </c>
      <c r="E113" s="197">
        <v>450000</v>
      </c>
      <c r="F113" s="197">
        <v>450000</v>
      </c>
      <c r="G113" s="197">
        <v>450000</v>
      </c>
      <c r="H113" s="197">
        <v>450000</v>
      </c>
      <c r="I113" s="197">
        <v>450000</v>
      </c>
      <c r="J113" s="197">
        <v>450000</v>
      </c>
      <c r="K113" s="197">
        <v>450000</v>
      </c>
      <c r="L113" s="197">
        <v>450000</v>
      </c>
      <c r="M113" s="197">
        <v>450000</v>
      </c>
      <c r="N113" s="197">
        <v>450000</v>
      </c>
      <c r="O113" s="197">
        <v>450000</v>
      </c>
      <c r="P113" s="197">
        <v>450000</v>
      </c>
    </row>
    <row r="114" spans="1:16">
      <c r="A114" s="85"/>
      <c r="B114" s="85"/>
      <c r="C114" s="83" t="s">
        <v>108</v>
      </c>
      <c r="D114" s="197">
        <f t="shared" si="32"/>
        <v>0</v>
      </c>
      <c r="E114" s="197">
        <v>0</v>
      </c>
      <c r="F114" s="197">
        <v>0</v>
      </c>
      <c r="G114" s="197">
        <v>0</v>
      </c>
      <c r="H114" s="197">
        <v>0</v>
      </c>
      <c r="I114" s="197">
        <v>0</v>
      </c>
      <c r="J114" s="197">
        <v>0</v>
      </c>
      <c r="K114" s="197">
        <v>0</v>
      </c>
      <c r="L114" s="197">
        <v>0</v>
      </c>
      <c r="M114" s="197">
        <v>0</v>
      </c>
      <c r="N114" s="197">
        <v>0</v>
      </c>
      <c r="O114" s="197">
        <v>0</v>
      </c>
      <c r="P114" s="197">
        <v>0</v>
      </c>
    </row>
    <row r="115" spans="1:16">
      <c r="A115" s="85"/>
      <c r="B115" s="85"/>
      <c r="C115" s="78"/>
      <c r="D115" s="215" t="s">
        <v>88</v>
      </c>
      <c r="E115" s="215" t="s">
        <v>88</v>
      </c>
      <c r="F115" s="215" t="s">
        <v>88</v>
      </c>
      <c r="G115" s="215" t="s">
        <v>88</v>
      </c>
      <c r="H115" s="215" t="s">
        <v>88</v>
      </c>
      <c r="I115" s="215" t="s">
        <v>88</v>
      </c>
      <c r="J115" s="215" t="s">
        <v>88</v>
      </c>
      <c r="K115" s="215" t="s">
        <v>88</v>
      </c>
      <c r="L115" s="215" t="s">
        <v>88</v>
      </c>
      <c r="M115" s="215" t="s">
        <v>88</v>
      </c>
      <c r="N115" s="215" t="s">
        <v>88</v>
      </c>
      <c r="O115" s="215" t="s">
        <v>88</v>
      </c>
      <c r="P115" s="215" t="s">
        <v>88</v>
      </c>
    </row>
    <row r="116" spans="1:16">
      <c r="A116" s="85"/>
      <c r="B116" s="85" t="s">
        <v>34</v>
      </c>
      <c r="C116" s="78"/>
      <c r="D116" s="199">
        <f>SUM(E116:P116)</f>
        <v>5400000</v>
      </c>
      <c r="E116" s="199">
        <f t="shared" ref="E116:P116" si="33">SUM(E111:E114)</f>
        <v>450000</v>
      </c>
      <c r="F116" s="199">
        <f t="shared" si="33"/>
        <v>450000</v>
      </c>
      <c r="G116" s="199">
        <f t="shared" si="33"/>
        <v>450000</v>
      </c>
      <c r="H116" s="199">
        <f t="shared" si="33"/>
        <v>450000</v>
      </c>
      <c r="I116" s="199">
        <f t="shared" si="33"/>
        <v>450000</v>
      </c>
      <c r="J116" s="199">
        <f t="shared" si="33"/>
        <v>450000</v>
      </c>
      <c r="K116" s="199">
        <f t="shared" si="33"/>
        <v>450000</v>
      </c>
      <c r="L116" s="199">
        <f t="shared" si="33"/>
        <v>450000</v>
      </c>
      <c r="M116" s="199">
        <f t="shared" si="33"/>
        <v>450000</v>
      </c>
      <c r="N116" s="199">
        <f t="shared" si="33"/>
        <v>450000</v>
      </c>
      <c r="O116" s="199">
        <f t="shared" si="33"/>
        <v>450000</v>
      </c>
      <c r="P116" s="199">
        <f t="shared" si="33"/>
        <v>450000</v>
      </c>
    </row>
    <row r="117" spans="1:16">
      <c r="A117" s="85"/>
      <c r="B117" s="85"/>
      <c r="C117" s="78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</row>
    <row r="118" spans="1:16">
      <c r="A118" s="163"/>
      <c r="B118" s="163" t="s">
        <v>35</v>
      </c>
      <c r="C118" s="13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</row>
    <row r="119" spans="1:16">
      <c r="A119" s="163"/>
      <c r="C119" s="156" t="s">
        <v>81</v>
      </c>
      <c r="D119" s="199">
        <f t="shared" ref="D119:D121" si="34">SUM(E119:P119)</f>
        <v>369835592.54000002</v>
      </c>
      <c r="E119" s="196">
        <v>4554144.0199999996</v>
      </c>
      <c r="F119" s="196">
        <v>14017417.699999999</v>
      </c>
      <c r="G119" s="196">
        <v>6352218.8300000019</v>
      </c>
      <c r="H119" s="196">
        <v>7987715.7499999991</v>
      </c>
      <c r="I119" s="196">
        <v>8187379.2799999993</v>
      </c>
      <c r="J119" s="196">
        <v>76524447.170000017</v>
      </c>
      <c r="K119" s="196">
        <v>108890985.18999997</v>
      </c>
      <c r="L119" s="196">
        <v>44988170.50000003</v>
      </c>
      <c r="M119" s="196">
        <v>34145479.279999994</v>
      </c>
      <c r="N119" s="196">
        <v>29014754.370000005</v>
      </c>
      <c r="O119" s="196">
        <v>15037744.52</v>
      </c>
      <c r="P119" s="196">
        <v>20135135.929999996</v>
      </c>
    </row>
    <row r="120" spans="1:16">
      <c r="A120" s="163"/>
      <c r="B120" s="163"/>
      <c r="C120" s="156" t="s">
        <v>121</v>
      </c>
      <c r="D120" s="197">
        <f t="shared" si="34"/>
        <v>-191498842.42999995</v>
      </c>
      <c r="E120" s="197">
        <v>-5273480.4700000044</v>
      </c>
      <c r="F120" s="197">
        <v>-15746635.839999994</v>
      </c>
      <c r="G120" s="197">
        <v>-6087932.1600000048</v>
      </c>
      <c r="H120" s="197">
        <v>-5298631.4699999923</v>
      </c>
      <c r="I120" s="197">
        <v>-8754913.0899999924</v>
      </c>
      <c r="J120" s="197">
        <v>-16039232.050000006</v>
      </c>
      <c r="K120" s="197">
        <v>-23421484.959999971</v>
      </c>
      <c r="L120" s="197">
        <v>-23176842.519999981</v>
      </c>
      <c r="M120" s="197">
        <v>-26613284.619999994</v>
      </c>
      <c r="N120" s="197">
        <v>-21340232.239999987</v>
      </c>
      <c r="O120" s="197">
        <v>-21892427.990000028</v>
      </c>
      <c r="P120" s="197">
        <v>-17853745.019999981</v>
      </c>
    </row>
    <row r="121" spans="1:16">
      <c r="A121" s="163"/>
      <c r="B121" s="163"/>
      <c r="C121" s="156" t="s">
        <v>122</v>
      </c>
      <c r="D121" s="197">
        <f t="shared" si="34"/>
        <v>17516304.360000003</v>
      </c>
      <c r="E121" s="197">
        <v>1439056.3400000008</v>
      </c>
      <c r="F121" s="197">
        <v>-131231.98000000033</v>
      </c>
      <c r="G121" s="197">
        <v>1026085.7600000002</v>
      </c>
      <c r="H121" s="197">
        <v>1040041.1300000008</v>
      </c>
      <c r="I121" s="197">
        <v>1517475.3900000006</v>
      </c>
      <c r="J121" s="197">
        <v>255425.6499999995</v>
      </c>
      <c r="K121" s="197">
        <v>2164498.0900000008</v>
      </c>
      <c r="L121" s="197">
        <v>2215205.2599999988</v>
      </c>
      <c r="M121" s="197">
        <v>1866858.0100000002</v>
      </c>
      <c r="N121" s="197">
        <v>2739687.3299999991</v>
      </c>
      <c r="O121" s="197">
        <v>2397106.5800000015</v>
      </c>
      <c r="P121" s="197">
        <v>986096.80000000121</v>
      </c>
    </row>
    <row r="122" spans="1:16">
      <c r="A122" s="163"/>
      <c r="B122" s="163"/>
      <c r="C122" s="156"/>
      <c r="D122" s="197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</row>
    <row r="123" spans="1:16">
      <c r="A123" s="85"/>
      <c r="B123" s="85" t="s">
        <v>35</v>
      </c>
      <c r="C123" s="78"/>
      <c r="D123" s="199">
        <f>SUM(E123:P123)</f>
        <v>195853054.47000006</v>
      </c>
      <c r="E123" s="199">
        <f t="shared" ref="E123:P123" si="35">SUM(E119:E121)</f>
        <v>719719.88999999594</v>
      </c>
      <c r="F123" s="199">
        <f t="shared" si="35"/>
        <v>-1860450.1199999955</v>
      </c>
      <c r="G123" s="199">
        <f t="shared" si="35"/>
        <v>1290372.4299999974</v>
      </c>
      <c r="H123" s="199">
        <f t="shared" ref="H123:J123" si="36">SUM(H119:H121)</f>
        <v>3729125.4100000076</v>
      </c>
      <c r="I123" s="199">
        <f t="shared" si="36"/>
        <v>949941.58000000753</v>
      </c>
      <c r="J123" s="199">
        <f t="shared" si="36"/>
        <v>60740640.770000011</v>
      </c>
      <c r="K123" s="199">
        <f t="shared" ref="K123:M123" si="37">SUM(K119:K121)</f>
        <v>87633998.319999993</v>
      </c>
      <c r="L123" s="199">
        <f t="shared" si="37"/>
        <v>24026533.240000047</v>
      </c>
      <c r="M123" s="199">
        <f t="shared" si="37"/>
        <v>9399052.6699999999</v>
      </c>
      <c r="N123" s="199">
        <f t="shared" si="35"/>
        <v>10414209.460000016</v>
      </c>
      <c r="O123" s="199">
        <f t="shared" si="35"/>
        <v>-4457576.8900000267</v>
      </c>
      <c r="P123" s="199">
        <f t="shared" si="35"/>
        <v>3267487.7100000163</v>
      </c>
    </row>
    <row r="124" spans="1:16"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</row>
    <row r="125" spans="1:16">
      <c r="A125" s="85"/>
      <c r="B125" s="85"/>
      <c r="C125" s="78"/>
      <c r="D125" s="215" t="s">
        <v>88</v>
      </c>
      <c r="E125" s="215" t="s">
        <v>88</v>
      </c>
      <c r="F125" s="215" t="s">
        <v>88</v>
      </c>
      <c r="G125" s="215" t="s">
        <v>88</v>
      </c>
      <c r="H125" s="215" t="s">
        <v>88</v>
      </c>
      <c r="I125" s="215" t="s">
        <v>88</v>
      </c>
      <c r="J125" s="215" t="s">
        <v>88</v>
      </c>
      <c r="K125" s="215" t="s">
        <v>88</v>
      </c>
      <c r="L125" s="215" t="s">
        <v>88</v>
      </c>
      <c r="M125" s="215" t="s">
        <v>88</v>
      </c>
      <c r="N125" s="215" t="s">
        <v>88</v>
      </c>
      <c r="O125" s="215" t="s">
        <v>88</v>
      </c>
      <c r="P125" s="215" t="s">
        <v>88</v>
      </c>
    </row>
    <row r="126" spans="1:16">
      <c r="A126" s="82" t="s">
        <v>37</v>
      </c>
      <c r="B126" s="85"/>
      <c r="C126" s="78"/>
      <c r="D126" s="200">
        <f>SUM(E126:P126)</f>
        <v>752173308.51238692</v>
      </c>
      <c r="E126" s="200">
        <f>SUM(E123,E116,E108)</f>
        <v>42841286.114191987</v>
      </c>
      <c r="F126" s="200">
        <f t="shared" ref="F126:P126" si="38">SUM(F123,F116,F108)</f>
        <v>44062419.626093335</v>
      </c>
      <c r="G126" s="200">
        <f t="shared" si="38"/>
        <v>45219879.81302052</v>
      </c>
      <c r="H126" s="200">
        <f t="shared" si="38"/>
        <v>51071855.10706301</v>
      </c>
      <c r="I126" s="200">
        <f t="shared" si="38"/>
        <v>49387114.5017386</v>
      </c>
      <c r="J126" s="200">
        <f t="shared" si="38"/>
        <v>107894059.25103801</v>
      </c>
      <c r="K126" s="200">
        <f t="shared" si="38"/>
        <v>134732315.72975275</v>
      </c>
      <c r="L126" s="200">
        <f t="shared" si="38"/>
        <v>74589639.11114113</v>
      </c>
      <c r="M126" s="200">
        <f t="shared" si="38"/>
        <v>54401139.179200009</v>
      </c>
      <c r="N126" s="200">
        <f t="shared" si="38"/>
        <v>54599401.038898677</v>
      </c>
      <c r="O126" s="200">
        <f t="shared" si="38"/>
        <v>40782010.516287968</v>
      </c>
      <c r="P126" s="200">
        <f t="shared" si="38"/>
        <v>52592188.523960941</v>
      </c>
    </row>
    <row r="127" spans="1:16">
      <c r="A127" s="82"/>
      <c r="B127" s="85"/>
      <c r="C127" s="78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</row>
    <row r="128" spans="1:16">
      <c r="A128" s="169" t="s">
        <v>38</v>
      </c>
      <c r="B128" s="85"/>
      <c r="C128" s="78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</row>
    <row r="129" spans="1:16">
      <c r="A129" s="85"/>
      <c r="B129" s="74"/>
      <c r="C129" s="85" t="s">
        <v>39</v>
      </c>
      <c r="D129" s="196">
        <f>SUM(E129:P129)</f>
        <v>147673600.81</v>
      </c>
      <c r="E129" s="196">
        <v>11479193.140000001</v>
      </c>
      <c r="F129" s="196">
        <v>11094475.170000004</v>
      </c>
      <c r="G129" s="196">
        <v>13436286.960000003</v>
      </c>
      <c r="H129" s="196">
        <v>11826972.170000004</v>
      </c>
      <c r="I129" s="196">
        <v>11394671.139999999</v>
      </c>
      <c r="J129" s="196">
        <v>12751157.819999997</v>
      </c>
      <c r="K129" s="196">
        <v>14491359.989999998</v>
      </c>
      <c r="L129" s="196">
        <v>13022139.220000001</v>
      </c>
      <c r="M129" s="196">
        <v>13260115.49</v>
      </c>
      <c r="N129" s="196">
        <v>11983677.980000002</v>
      </c>
      <c r="O129" s="196">
        <v>11326519.060000001</v>
      </c>
      <c r="P129" s="196">
        <v>11607032.670000002</v>
      </c>
    </row>
    <row r="130" spans="1:16">
      <c r="A130" s="85"/>
      <c r="B130" s="74"/>
      <c r="C130" s="85" t="s">
        <v>40</v>
      </c>
      <c r="D130" s="197">
        <f>SUM(E130:P130)</f>
        <v>11814963.73</v>
      </c>
      <c r="E130" s="197">
        <v>722667.89000000036</v>
      </c>
      <c r="F130" s="197">
        <v>823495.32999999984</v>
      </c>
      <c r="G130" s="197">
        <v>584109.76999999979</v>
      </c>
      <c r="H130" s="197">
        <v>1121297.3300000008</v>
      </c>
      <c r="I130" s="197">
        <v>815179.44000000018</v>
      </c>
      <c r="J130" s="197">
        <v>1313497.700000002</v>
      </c>
      <c r="K130" s="197">
        <v>1996256.7399999972</v>
      </c>
      <c r="L130" s="197">
        <v>906343.72000000067</v>
      </c>
      <c r="M130" s="197">
        <v>1022510.3999999987</v>
      </c>
      <c r="N130" s="197">
        <v>822433.75000000012</v>
      </c>
      <c r="O130" s="197">
        <v>405594.70000000007</v>
      </c>
      <c r="P130" s="197">
        <v>1281576.9600000004</v>
      </c>
    </row>
    <row r="131" spans="1:16">
      <c r="A131" s="85"/>
      <c r="B131" s="85"/>
      <c r="C131" s="78"/>
      <c r="D131" s="215" t="s">
        <v>88</v>
      </c>
      <c r="E131" s="215" t="s">
        <v>88</v>
      </c>
      <c r="F131" s="215" t="s">
        <v>88</v>
      </c>
      <c r="G131" s="215" t="s">
        <v>88</v>
      </c>
      <c r="H131" s="215" t="s">
        <v>88</v>
      </c>
      <c r="I131" s="215" t="s">
        <v>88</v>
      </c>
      <c r="J131" s="215" t="s">
        <v>88</v>
      </c>
      <c r="K131" s="215" t="s">
        <v>88</v>
      </c>
      <c r="L131" s="215" t="s">
        <v>88</v>
      </c>
      <c r="M131" s="215" t="s">
        <v>88</v>
      </c>
      <c r="N131" s="215" t="s">
        <v>88</v>
      </c>
      <c r="O131" s="215" t="s">
        <v>88</v>
      </c>
      <c r="P131" s="215" t="s">
        <v>88</v>
      </c>
    </row>
    <row r="132" spans="1:16">
      <c r="A132" s="86" t="s">
        <v>41</v>
      </c>
      <c r="B132" s="85"/>
      <c r="C132" s="78"/>
      <c r="D132" s="200">
        <f>SUM(E132:P132)</f>
        <v>159488564.53999996</v>
      </c>
      <c r="E132" s="200">
        <f t="shared" ref="E132:P132" si="39">SUM(E129:E130)</f>
        <v>12201861.030000001</v>
      </c>
      <c r="F132" s="200">
        <f t="shared" si="39"/>
        <v>11917970.500000004</v>
      </c>
      <c r="G132" s="200">
        <f t="shared" si="39"/>
        <v>14020396.730000002</v>
      </c>
      <c r="H132" s="200">
        <f t="shared" ref="H132:J132" si="40">SUM(H129:H130)</f>
        <v>12948269.500000004</v>
      </c>
      <c r="I132" s="200">
        <f t="shared" si="40"/>
        <v>12209850.579999998</v>
      </c>
      <c r="J132" s="200">
        <f t="shared" si="40"/>
        <v>14064655.52</v>
      </c>
      <c r="K132" s="200">
        <f t="shared" ref="K132:M132" si="41">SUM(K129:K130)</f>
        <v>16487616.729999995</v>
      </c>
      <c r="L132" s="200">
        <f t="shared" si="41"/>
        <v>13928482.940000001</v>
      </c>
      <c r="M132" s="200">
        <f t="shared" si="41"/>
        <v>14282625.889999999</v>
      </c>
      <c r="N132" s="200">
        <f t="shared" si="39"/>
        <v>12806111.730000002</v>
      </c>
      <c r="O132" s="200">
        <f t="shared" si="39"/>
        <v>11732113.76</v>
      </c>
      <c r="P132" s="200">
        <f t="shared" si="39"/>
        <v>12888609.630000003</v>
      </c>
    </row>
    <row r="133" spans="1:16">
      <c r="A133" s="86"/>
      <c r="B133" s="85"/>
      <c r="C133" s="78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</row>
    <row r="134" spans="1:16">
      <c r="A134" s="169" t="s">
        <v>144</v>
      </c>
      <c r="B134" s="85"/>
      <c r="C134" s="78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</row>
    <row r="135" spans="1:16">
      <c r="A135" s="85"/>
      <c r="B135" s="74"/>
      <c r="C135" s="85" t="s">
        <v>42</v>
      </c>
      <c r="D135" s="196">
        <f>SUM(E135:P135)</f>
        <v>50052.059999999699</v>
      </c>
      <c r="E135" s="196">
        <v>50052.069999999701</v>
      </c>
      <c r="F135" s="196">
        <v>-0.01</v>
      </c>
      <c r="G135" s="196">
        <v>0</v>
      </c>
      <c r="H135" s="196">
        <v>0</v>
      </c>
      <c r="I135" s="196">
        <v>0</v>
      </c>
      <c r="J135" s="196">
        <v>0</v>
      </c>
      <c r="K135" s="196">
        <v>0</v>
      </c>
      <c r="L135" s="196">
        <v>0</v>
      </c>
      <c r="M135" s="196">
        <v>0</v>
      </c>
      <c r="N135" s="196">
        <v>0</v>
      </c>
      <c r="O135" s="196">
        <v>0</v>
      </c>
      <c r="P135" s="196">
        <v>0</v>
      </c>
    </row>
    <row r="136" spans="1:16">
      <c r="A136" s="85"/>
      <c r="B136" s="74"/>
      <c r="C136" s="85" t="s">
        <v>43</v>
      </c>
      <c r="D136" s="204">
        <f t="shared" ref="D136:D144" si="42">SUM(E136:P136)</f>
        <v>15461901.269999998</v>
      </c>
      <c r="E136" s="197">
        <v>1676659.2000000002</v>
      </c>
      <c r="F136" s="197">
        <v>1291055.54</v>
      </c>
      <c r="G136" s="197">
        <v>1772641.24</v>
      </c>
      <c r="H136" s="197">
        <v>883247.3899999999</v>
      </c>
      <c r="I136" s="197">
        <v>978179.83000000007</v>
      </c>
      <c r="J136" s="197">
        <v>953368.83</v>
      </c>
      <c r="K136" s="197">
        <v>1489345.5799999998</v>
      </c>
      <c r="L136" s="197">
        <v>1237383.52</v>
      </c>
      <c r="M136" s="197">
        <v>1553054.44</v>
      </c>
      <c r="N136" s="197">
        <v>886114.65999999992</v>
      </c>
      <c r="O136" s="197">
        <v>1224520.21</v>
      </c>
      <c r="P136" s="197">
        <v>1516330.83</v>
      </c>
    </row>
    <row r="137" spans="1:16">
      <c r="A137" s="85"/>
      <c r="B137" s="74"/>
      <c r="C137" s="85" t="s">
        <v>44</v>
      </c>
      <c r="D137" s="204">
        <f t="shared" si="42"/>
        <v>23873544.370000001</v>
      </c>
      <c r="E137" s="197">
        <v>2329341.4400000004</v>
      </c>
      <c r="F137" s="197">
        <v>1938367.5699999998</v>
      </c>
      <c r="G137" s="197">
        <v>2151511.2999999998</v>
      </c>
      <c r="H137" s="197">
        <v>2196588.12</v>
      </c>
      <c r="I137" s="197">
        <v>2168336.41</v>
      </c>
      <c r="J137" s="197">
        <v>2543050.86</v>
      </c>
      <c r="K137" s="197">
        <v>1942804.5300000003</v>
      </c>
      <c r="L137" s="197">
        <v>1869655.3699999999</v>
      </c>
      <c r="M137" s="197">
        <v>1295314.6700000002</v>
      </c>
      <c r="N137" s="197">
        <v>2274766.5</v>
      </c>
      <c r="O137" s="197">
        <v>1735300.8599999999</v>
      </c>
      <c r="P137" s="197">
        <v>1428506.74</v>
      </c>
    </row>
    <row r="138" spans="1:16">
      <c r="A138" s="85"/>
      <c r="B138" s="74"/>
      <c r="C138" s="85" t="s">
        <v>45</v>
      </c>
      <c r="D138" s="204">
        <f t="shared" si="42"/>
        <v>39609990.720000006</v>
      </c>
      <c r="E138" s="197">
        <v>3494883.1799999997</v>
      </c>
      <c r="F138" s="197">
        <v>3563369.91</v>
      </c>
      <c r="G138" s="197">
        <v>3434746.95</v>
      </c>
      <c r="H138" s="197">
        <v>2398184.84</v>
      </c>
      <c r="I138" s="197">
        <v>3907782.28</v>
      </c>
      <c r="J138" s="197">
        <v>3289619.54</v>
      </c>
      <c r="K138" s="197">
        <v>3644833.6700000009</v>
      </c>
      <c r="L138" s="197">
        <v>3762004.26</v>
      </c>
      <c r="M138" s="197">
        <v>4005876.67</v>
      </c>
      <c r="N138" s="197">
        <v>2132756.4700000002</v>
      </c>
      <c r="O138" s="197">
        <v>1968042.7400000002</v>
      </c>
      <c r="P138" s="197">
        <v>4007890.2099999995</v>
      </c>
    </row>
    <row r="139" spans="1:16">
      <c r="A139" s="85"/>
      <c r="B139" s="74"/>
      <c r="C139" s="85" t="s">
        <v>46</v>
      </c>
      <c r="D139" s="204">
        <f t="shared" si="42"/>
        <v>10749203.749999998</v>
      </c>
      <c r="E139" s="197">
        <v>1028217.0099999999</v>
      </c>
      <c r="F139" s="197">
        <v>859282.89000000013</v>
      </c>
      <c r="G139" s="197">
        <v>924915.77</v>
      </c>
      <c r="H139" s="197">
        <v>805493.77</v>
      </c>
      <c r="I139" s="197">
        <v>621625.19999999995</v>
      </c>
      <c r="J139" s="197">
        <v>1220262.42</v>
      </c>
      <c r="K139" s="197">
        <v>1302609.55</v>
      </c>
      <c r="L139" s="197">
        <v>1159778.6100000001</v>
      </c>
      <c r="M139" s="197">
        <v>441553.54000000004</v>
      </c>
      <c r="N139" s="197">
        <v>670919.45999999985</v>
      </c>
      <c r="O139" s="197">
        <v>569084.37</v>
      </c>
      <c r="P139" s="197">
        <v>1145461.1600000001</v>
      </c>
    </row>
    <row r="140" spans="1:16">
      <c r="A140" s="85"/>
      <c r="B140" s="74"/>
      <c r="C140" s="85" t="s">
        <v>47</v>
      </c>
      <c r="D140" s="204">
        <f t="shared" si="42"/>
        <v>134849660.25999999</v>
      </c>
      <c r="E140" s="197">
        <v>12085636.489999998</v>
      </c>
      <c r="F140" s="197">
        <v>10061517.609999999</v>
      </c>
      <c r="G140" s="197">
        <v>10880002.139999999</v>
      </c>
      <c r="H140" s="197">
        <v>10110988.73</v>
      </c>
      <c r="I140" s="197">
        <v>10068337.399999999</v>
      </c>
      <c r="J140" s="197">
        <v>11296907.499999998</v>
      </c>
      <c r="K140" s="197">
        <v>11827344.750000004</v>
      </c>
      <c r="L140" s="197">
        <v>12413075.419999998</v>
      </c>
      <c r="M140" s="197">
        <v>12111125.520000001</v>
      </c>
      <c r="N140" s="197">
        <v>11370332.619999999</v>
      </c>
      <c r="O140" s="197">
        <v>10610909.209999999</v>
      </c>
      <c r="P140" s="197">
        <v>12013482.869999999</v>
      </c>
    </row>
    <row r="141" spans="1:16">
      <c r="A141" s="85"/>
      <c r="B141" s="74"/>
      <c r="C141" s="85" t="s">
        <v>48</v>
      </c>
      <c r="D141" s="204">
        <f t="shared" si="42"/>
        <v>129117382.41999999</v>
      </c>
      <c r="E141" s="197">
        <v>9133847.2400000002</v>
      </c>
      <c r="F141" s="197">
        <v>9080817.4199999999</v>
      </c>
      <c r="G141" s="197">
        <v>9459295.4600000009</v>
      </c>
      <c r="H141" s="197">
        <v>9943159.8099999987</v>
      </c>
      <c r="I141" s="197">
        <v>10234964.210000001</v>
      </c>
      <c r="J141" s="197">
        <v>11866198.030000001</v>
      </c>
      <c r="K141" s="197">
        <v>12980533.34</v>
      </c>
      <c r="L141" s="197">
        <v>12900301.200000001</v>
      </c>
      <c r="M141" s="197">
        <v>11156729.289999999</v>
      </c>
      <c r="N141" s="197">
        <v>11129141.34</v>
      </c>
      <c r="O141" s="197">
        <v>10270095.539999999</v>
      </c>
      <c r="P141" s="197">
        <v>10962299.539999999</v>
      </c>
    </row>
    <row r="142" spans="1:16">
      <c r="A142" s="85"/>
      <c r="B142" s="74"/>
      <c r="C142" s="85" t="s">
        <v>49</v>
      </c>
      <c r="D142" s="204">
        <f t="shared" si="42"/>
        <v>190601329.72999999</v>
      </c>
      <c r="E142" s="197">
        <v>14377169.800000001</v>
      </c>
      <c r="F142" s="197">
        <v>14810861.59</v>
      </c>
      <c r="G142" s="197">
        <v>16214663.550000001</v>
      </c>
      <c r="H142" s="197">
        <v>13551678.869999999</v>
      </c>
      <c r="I142" s="197">
        <v>17069185.899999999</v>
      </c>
      <c r="J142" s="197">
        <v>17636067.079999998</v>
      </c>
      <c r="K142" s="197">
        <v>20707717.350000001</v>
      </c>
      <c r="L142" s="197">
        <v>18831544.919999998</v>
      </c>
      <c r="M142" s="197">
        <v>16767911.649999999</v>
      </c>
      <c r="N142" s="197">
        <v>17753797.960000001</v>
      </c>
      <c r="O142" s="197">
        <v>11618479.4</v>
      </c>
      <c r="P142" s="197">
        <v>11262251.659999998</v>
      </c>
    </row>
    <row r="143" spans="1:16">
      <c r="A143" s="85"/>
      <c r="B143" s="74"/>
      <c r="C143" s="85" t="s">
        <v>156</v>
      </c>
      <c r="D143" s="204">
        <f t="shared" si="42"/>
        <v>63975921.210000001</v>
      </c>
      <c r="E143" s="197">
        <v>6508552.7299999995</v>
      </c>
      <c r="F143" s="197">
        <v>4843601.0299999993</v>
      </c>
      <c r="G143" s="197">
        <v>5248095.07</v>
      </c>
      <c r="H143" s="197">
        <v>2507323.75</v>
      </c>
      <c r="I143" s="197">
        <v>4023145.2899999996</v>
      </c>
      <c r="J143" s="197">
        <v>4747337.25</v>
      </c>
      <c r="K143" s="197">
        <v>6432915.0600000005</v>
      </c>
      <c r="L143" s="197">
        <v>5578646.5999999996</v>
      </c>
      <c r="M143" s="197">
        <v>7203403.5699999984</v>
      </c>
      <c r="N143" s="197">
        <v>4432104.2399999993</v>
      </c>
      <c r="O143" s="197">
        <v>5370238.9999999991</v>
      </c>
      <c r="P143" s="197">
        <v>7080557.6199999992</v>
      </c>
    </row>
    <row r="144" spans="1:16">
      <c r="A144" s="85"/>
      <c r="B144" s="74"/>
      <c r="C144" s="85" t="s">
        <v>50</v>
      </c>
      <c r="D144" s="204">
        <f t="shared" si="42"/>
        <v>19815824.890000001</v>
      </c>
      <c r="E144" s="197">
        <v>1907256.62</v>
      </c>
      <c r="F144" s="197">
        <v>1122958.1199999999</v>
      </c>
      <c r="G144" s="197">
        <v>1806343.02</v>
      </c>
      <c r="H144" s="197">
        <v>1437516.7</v>
      </c>
      <c r="I144" s="197">
        <v>1544521.6600000001</v>
      </c>
      <c r="J144" s="197">
        <v>1775597.18</v>
      </c>
      <c r="K144" s="197">
        <v>1706294.0699999998</v>
      </c>
      <c r="L144" s="197">
        <v>1960648.86</v>
      </c>
      <c r="M144" s="197">
        <v>1947987.9200000002</v>
      </c>
      <c r="N144" s="197">
        <v>1905853.5999999999</v>
      </c>
      <c r="O144" s="197">
        <v>1654710.7400000002</v>
      </c>
      <c r="P144" s="197">
        <v>1046136.4000000001</v>
      </c>
    </row>
    <row r="145" spans="1:16">
      <c r="A145" s="85"/>
      <c r="B145" s="85"/>
      <c r="C145" s="74"/>
      <c r="D145" s="215" t="s">
        <v>88</v>
      </c>
      <c r="E145" s="215" t="s">
        <v>88</v>
      </c>
      <c r="F145" s="215" t="s">
        <v>88</v>
      </c>
      <c r="G145" s="215" t="s">
        <v>88</v>
      </c>
      <c r="H145" s="215" t="s">
        <v>88</v>
      </c>
      <c r="I145" s="215" t="s">
        <v>88</v>
      </c>
      <c r="J145" s="215" t="s">
        <v>88</v>
      </c>
      <c r="K145" s="215" t="s">
        <v>88</v>
      </c>
      <c r="L145" s="215" t="s">
        <v>88</v>
      </c>
      <c r="M145" s="215" t="s">
        <v>88</v>
      </c>
      <c r="N145" s="215" t="s">
        <v>88</v>
      </c>
      <c r="O145" s="215" t="s">
        <v>88</v>
      </c>
      <c r="P145" s="215" t="s">
        <v>88</v>
      </c>
    </row>
    <row r="146" spans="1:16">
      <c r="A146" s="78" t="s">
        <v>51</v>
      </c>
      <c r="B146" s="78"/>
      <c r="C146" s="78"/>
      <c r="D146" s="200">
        <f>SUM(E146:P146)</f>
        <v>628104810.67999995</v>
      </c>
      <c r="E146" s="200">
        <f t="shared" ref="E146:P146" si="43">SUM(E135:E144)</f>
        <v>52591615.780000001</v>
      </c>
      <c r="F146" s="200">
        <f t="shared" si="43"/>
        <v>47571831.669999994</v>
      </c>
      <c r="G146" s="200">
        <f t="shared" si="43"/>
        <v>51892214.5</v>
      </c>
      <c r="H146" s="200">
        <f t="shared" si="43"/>
        <v>43834181.979999997</v>
      </c>
      <c r="I146" s="200">
        <f t="shared" si="43"/>
        <v>50616078.179999992</v>
      </c>
      <c r="J146" s="200">
        <f t="shared" si="43"/>
        <v>55328408.689999998</v>
      </c>
      <c r="K146" s="200">
        <f t="shared" si="43"/>
        <v>62034397.900000013</v>
      </c>
      <c r="L146" s="200">
        <f t="shared" si="43"/>
        <v>59713038.759999998</v>
      </c>
      <c r="M146" s="200">
        <f t="shared" si="43"/>
        <v>56482957.270000003</v>
      </c>
      <c r="N146" s="200">
        <f t="shared" si="43"/>
        <v>52555786.850000009</v>
      </c>
      <c r="O146" s="200">
        <f t="shared" si="43"/>
        <v>45021382.07</v>
      </c>
      <c r="P146" s="200">
        <f t="shared" si="43"/>
        <v>50462917.029999994</v>
      </c>
    </row>
    <row r="147" spans="1:16">
      <c r="A147" s="74"/>
      <c r="B147" s="74"/>
      <c r="C147" s="74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</row>
    <row r="148" spans="1:16">
      <c r="A148" s="170" t="s">
        <v>145</v>
      </c>
      <c r="B148" s="78"/>
      <c r="C148" s="74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</row>
    <row r="149" spans="1:16">
      <c r="A149" s="78"/>
      <c r="B149" s="78"/>
      <c r="C149" s="74" t="s">
        <v>52</v>
      </c>
      <c r="D149" s="196">
        <f>SUM(E149:P149)</f>
        <v>80392087.589999989</v>
      </c>
      <c r="E149" s="196">
        <v>5927704.9199999999</v>
      </c>
      <c r="F149" s="196">
        <v>6853641</v>
      </c>
      <c r="G149" s="196">
        <v>6441153.0999999996</v>
      </c>
      <c r="H149" s="196">
        <v>6318969.2599999998</v>
      </c>
      <c r="I149" s="196">
        <v>3017203.76</v>
      </c>
      <c r="J149" s="196">
        <v>5495736.71</v>
      </c>
      <c r="K149" s="196">
        <v>5744335.6600000001</v>
      </c>
      <c r="L149" s="196">
        <v>7721628.3700000001</v>
      </c>
      <c r="M149" s="196">
        <v>7958479.75</v>
      </c>
      <c r="N149" s="196">
        <v>7855570.3399999999</v>
      </c>
      <c r="O149" s="196">
        <v>5406427.4699999997</v>
      </c>
      <c r="P149" s="196">
        <v>11651237.25</v>
      </c>
    </row>
    <row r="150" spans="1:16">
      <c r="A150" s="78"/>
      <c r="B150" s="78"/>
      <c r="C150" s="74" t="s">
        <v>53</v>
      </c>
      <c r="D150" s="204">
        <f>SUM(E150:P150)</f>
        <v>64267969.530000001</v>
      </c>
      <c r="E150" s="197">
        <v>6107318.8799999999</v>
      </c>
      <c r="F150" s="197">
        <v>6973961.1600000001</v>
      </c>
      <c r="G150" s="197">
        <v>5244473.8499999996</v>
      </c>
      <c r="H150" s="197">
        <v>4371186.13</v>
      </c>
      <c r="I150" s="197">
        <v>4721088.72</v>
      </c>
      <c r="J150" s="197">
        <v>6090611.4800000004</v>
      </c>
      <c r="K150" s="197">
        <v>5893195.1399999997</v>
      </c>
      <c r="L150" s="197">
        <v>5582600.8399999999</v>
      </c>
      <c r="M150" s="197">
        <v>2400268.84</v>
      </c>
      <c r="N150" s="197">
        <v>1435566.62</v>
      </c>
      <c r="O150" s="197">
        <v>7534113.5800000001</v>
      </c>
      <c r="P150" s="197">
        <v>7913584.29</v>
      </c>
    </row>
    <row r="151" spans="1:16">
      <c r="A151" s="74"/>
      <c r="B151" s="74"/>
      <c r="C151" s="85" t="s">
        <v>54</v>
      </c>
      <c r="D151" s="204">
        <f t="shared" ref="D151:D153" si="44">SUM(E151:P151)</f>
        <v>4659396.4299999988</v>
      </c>
      <c r="E151" s="197">
        <v>82147.05</v>
      </c>
      <c r="F151" s="197">
        <v>-268.14</v>
      </c>
      <c r="G151" s="197">
        <v>0</v>
      </c>
      <c r="H151" s="197">
        <v>0</v>
      </c>
      <c r="I151" s="197">
        <v>107482.26</v>
      </c>
      <c r="J151" s="197">
        <v>1359363.84</v>
      </c>
      <c r="K151" s="197">
        <v>1633525.5499999998</v>
      </c>
      <c r="L151" s="197">
        <v>1063017.21</v>
      </c>
      <c r="M151" s="197">
        <v>277277.71999999997</v>
      </c>
      <c r="N151" s="197">
        <v>-632.99</v>
      </c>
      <c r="O151" s="197">
        <v>0</v>
      </c>
      <c r="P151" s="197">
        <v>137483.93</v>
      </c>
    </row>
    <row r="152" spans="1:16">
      <c r="A152" s="74"/>
      <c r="B152" s="74"/>
      <c r="C152" s="85" t="s">
        <v>55</v>
      </c>
      <c r="D152" s="204">
        <f t="shared" si="44"/>
        <v>1083661.3699999999</v>
      </c>
      <c r="E152" s="197">
        <v>25446.39</v>
      </c>
      <c r="F152" s="197">
        <v>123680.13</v>
      </c>
      <c r="G152" s="197">
        <v>122009.42000000001</v>
      </c>
      <c r="H152" s="197">
        <v>135801.29</v>
      </c>
      <c r="I152" s="197">
        <v>69808.639999999999</v>
      </c>
      <c r="J152" s="197">
        <v>71924.75</v>
      </c>
      <c r="K152" s="197">
        <v>46220.45</v>
      </c>
      <c r="L152" s="197">
        <v>107899.45999999999</v>
      </c>
      <c r="M152" s="197">
        <v>60433.69</v>
      </c>
      <c r="N152" s="197">
        <v>116885.98999999999</v>
      </c>
      <c r="O152" s="197">
        <v>129721.95</v>
      </c>
      <c r="P152" s="197">
        <v>73829.210000000006</v>
      </c>
    </row>
    <row r="153" spans="1:16">
      <c r="A153" s="74"/>
      <c r="B153" s="74"/>
      <c r="C153" s="85" t="s">
        <v>56</v>
      </c>
      <c r="D153" s="204">
        <f t="shared" si="44"/>
        <v>41464718.600000001</v>
      </c>
      <c r="E153" s="197">
        <v>2835396.81</v>
      </c>
      <c r="F153" s="197">
        <v>4249790.1900000004</v>
      </c>
      <c r="G153" s="197">
        <v>2694087.55</v>
      </c>
      <c r="H153" s="197">
        <v>916890.09</v>
      </c>
      <c r="I153" s="197">
        <v>2938272.34</v>
      </c>
      <c r="J153" s="197">
        <v>3105102.07</v>
      </c>
      <c r="K153" s="197">
        <v>3668614.04</v>
      </c>
      <c r="L153" s="197">
        <v>3838869.08</v>
      </c>
      <c r="M153" s="197">
        <v>4402120.6500000004</v>
      </c>
      <c r="N153" s="197">
        <v>3802163.86</v>
      </c>
      <c r="O153" s="197">
        <v>4512594.99</v>
      </c>
      <c r="P153" s="197">
        <v>4500816.93</v>
      </c>
    </row>
    <row r="154" spans="1:16">
      <c r="A154" s="74"/>
      <c r="B154" s="74"/>
      <c r="C154" s="85" t="s">
        <v>118</v>
      </c>
      <c r="D154" s="204">
        <f>SUM(E154:P154)</f>
        <v>71731517.959999993</v>
      </c>
      <c r="E154" s="197">
        <v>5536855.6699999999</v>
      </c>
      <c r="F154" s="197">
        <v>6591791.6900000004</v>
      </c>
      <c r="G154" s="197">
        <v>5211116.01</v>
      </c>
      <c r="H154" s="197">
        <v>5172789.4300000006</v>
      </c>
      <c r="I154" s="197">
        <v>4922549.13</v>
      </c>
      <c r="J154" s="197">
        <v>6159606.2599999998</v>
      </c>
      <c r="K154" s="197">
        <v>6072115.9400000004</v>
      </c>
      <c r="L154" s="197">
        <v>4808317.12</v>
      </c>
      <c r="M154" s="197">
        <v>4086723.49</v>
      </c>
      <c r="N154" s="197">
        <v>5994607.6299999999</v>
      </c>
      <c r="O154" s="197">
        <v>7544000.3900000006</v>
      </c>
      <c r="P154" s="197">
        <v>9631045.1999999993</v>
      </c>
    </row>
    <row r="155" spans="1:16">
      <c r="A155" s="147"/>
      <c r="B155" s="147"/>
      <c r="C155" s="163" t="s">
        <v>119</v>
      </c>
      <c r="D155" s="204">
        <f>SUM(E155:P155)</f>
        <v>74919792.900000006</v>
      </c>
      <c r="E155" s="197">
        <v>5910132.5999999996</v>
      </c>
      <c r="F155" s="197">
        <v>6780029.6399999997</v>
      </c>
      <c r="G155" s="197">
        <v>4593730.05</v>
      </c>
      <c r="H155" s="197">
        <v>4454220.49</v>
      </c>
      <c r="I155" s="197">
        <v>5767034.1200000001</v>
      </c>
      <c r="J155" s="197">
        <v>7014811.1299999999</v>
      </c>
      <c r="K155" s="197">
        <v>7171337.3799999999</v>
      </c>
      <c r="L155" s="197">
        <v>6644875.0300000003</v>
      </c>
      <c r="M155" s="197">
        <v>3862057.57</v>
      </c>
      <c r="N155" s="197">
        <v>3909910.28</v>
      </c>
      <c r="O155" s="197">
        <v>8987729.8800000008</v>
      </c>
      <c r="P155" s="197">
        <v>9823924.7300000004</v>
      </c>
    </row>
    <row r="156" spans="1:16">
      <c r="A156" s="147"/>
      <c r="B156" s="147"/>
      <c r="C156" s="163" t="s">
        <v>157</v>
      </c>
      <c r="D156" s="204">
        <f t="shared" ref="D156" si="45">SUM(E156:P156)</f>
        <v>12873070.09</v>
      </c>
      <c r="E156" s="197">
        <v>201161.82</v>
      </c>
      <c r="F156" s="197">
        <v>749619.43</v>
      </c>
      <c r="G156" s="197">
        <v>204615.44</v>
      </c>
      <c r="H156" s="197">
        <v>1697214.33</v>
      </c>
      <c r="I156" s="197">
        <v>1219154.5900000001</v>
      </c>
      <c r="J156" s="197">
        <v>2351766.89</v>
      </c>
      <c r="K156" s="197">
        <v>2303835.0299999998</v>
      </c>
      <c r="L156" s="197">
        <v>1782908.39</v>
      </c>
      <c r="M156" s="197">
        <v>1533531.19</v>
      </c>
      <c r="N156" s="197">
        <v>169678.52</v>
      </c>
      <c r="O156" s="197">
        <v>472349.15</v>
      </c>
      <c r="P156" s="197">
        <v>187235.31</v>
      </c>
    </row>
    <row r="157" spans="1:16">
      <c r="A157" s="74"/>
      <c r="B157" s="85"/>
      <c r="C157" s="74"/>
      <c r="D157" s="215" t="s">
        <v>88</v>
      </c>
      <c r="E157" s="215" t="s">
        <v>88</v>
      </c>
      <c r="F157" s="215" t="s">
        <v>88</v>
      </c>
      <c r="G157" s="215" t="s">
        <v>88</v>
      </c>
      <c r="H157" s="215" t="s">
        <v>88</v>
      </c>
      <c r="I157" s="215" t="s">
        <v>88</v>
      </c>
      <c r="J157" s="215" t="s">
        <v>88</v>
      </c>
      <c r="K157" s="215" t="s">
        <v>88</v>
      </c>
      <c r="L157" s="215" t="s">
        <v>88</v>
      </c>
      <c r="M157" s="215" t="s">
        <v>88</v>
      </c>
      <c r="N157" s="215" t="s">
        <v>88</v>
      </c>
      <c r="O157" s="215" t="s">
        <v>88</v>
      </c>
      <c r="P157" s="215" t="s">
        <v>88</v>
      </c>
    </row>
    <row r="158" spans="1:16">
      <c r="A158" s="78" t="s">
        <v>57</v>
      </c>
      <c r="B158" s="85"/>
      <c r="C158" s="74"/>
      <c r="D158" s="200">
        <f>SUM(E158:P158)</f>
        <v>351392214.47000009</v>
      </c>
      <c r="E158" s="200">
        <f>SUM(E149:E156)</f>
        <v>26626164.140000001</v>
      </c>
      <c r="F158" s="200">
        <f t="shared" ref="F158:G158" si="46">SUM(F149:F156)</f>
        <v>32322245.100000001</v>
      </c>
      <c r="G158" s="200">
        <f t="shared" si="46"/>
        <v>24511185.420000002</v>
      </c>
      <c r="H158" s="200">
        <f t="shared" ref="H158:J158" si="47">SUM(H149:H156)</f>
        <v>23067071.019999996</v>
      </c>
      <c r="I158" s="200">
        <f t="shared" si="47"/>
        <v>22762593.559999999</v>
      </c>
      <c r="J158" s="200">
        <f t="shared" si="47"/>
        <v>31648923.129999999</v>
      </c>
      <c r="K158" s="200">
        <f t="shared" ref="K158:M158" si="48">SUM(K149:K156)</f>
        <v>32533179.190000001</v>
      </c>
      <c r="L158" s="200">
        <f t="shared" si="48"/>
        <v>31550115.500000004</v>
      </c>
      <c r="M158" s="200">
        <f t="shared" si="48"/>
        <v>24580892.900000002</v>
      </c>
      <c r="N158" s="200">
        <f t="shared" ref="N158:P158" si="49">SUM(N149:N156)</f>
        <v>23283750.25</v>
      </c>
      <c r="O158" s="200">
        <f t="shared" si="49"/>
        <v>34586937.410000004</v>
      </c>
      <c r="P158" s="200">
        <f t="shared" si="49"/>
        <v>43919156.850000009</v>
      </c>
    </row>
    <row r="159" spans="1:16">
      <c r="A159" s="74"/>
      <c r="B159" s="85"/>
      <c r="C159" s="74"/>
      <c r="D159" s="204"/>
      <c r="E159" s="204"/>
      <c r="F159" s="204"/>
      <c r="G159" s="204"/>
      <c r="H159" s="204"/>
      <c r="I159" s="204"/>
      <c r="J159" s="204"/>
      <c r="K159" s="204"/>
      <c r="L159" s="204"/>
      <c r="M159" s="204"/>
      <c r="N159" s="204"/>
      <c r="O159" s="204"/>
      <c r="P159" s="204"/>
    </row>
    <row r="160" spans="1:16">
      <c r="A160" s="170" t="s">
        <v>146</v>
      </c>
      <c r="B160" s="85"/>
      <c r="C160" s="74"/>
      <c r="D160" s="204"/>
      <c r="E160" s="204"/>
      <c r="F160" s="204"/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</row>
    <row r="161" spans="1:16">
      <c r="A161" s="74"/>
      <c r="B161" s="74"/>
      <c r="C161" s="85" t="s">
        <v>58</v>
      </c>
      <c r="D161" s="196">
        <f>SUM(E161:P161)</f>
        <v>4822176.42</v>
      </c>
      <c r="E161" s="196">
        <v>343917.53</v>
      </c>
      <c r="F161" s="196">
        <v>386077.5</v>
      </c>
      <c r="G161" s="196">
        <v>398944.16</v>
      </c>
      <c r="H161" s="196">
        <v>460676.62</v>
      </c>
      <c r="I161" s="196">
        <v>471817.54</v>
      </c>
      <c r="J161" s="196">
        <v>359171.46</v>
      </c>
      <c r="K161" s="196">
        <v>388579.03</v>
      </c>
      <c r="L161" s="196">
        <v>384665.37</v>
      </c>
      <c r="M161" s="196">
        <v>383626.5</v>
      </c>
      <c r="N161" s="196">
        <v>365586.07</v>
      </c>
      <c r="O161" s="196">
        <v>391654.67</v>
      </c>
      <c r="P161" s="196">
        <v>487459.97</v>
      </c>
    </row>
    <row r="162" spans="1:16">
      <c r="A162" s="74"/>
      <c r="B162" s="85"/>
      <c r="C162" s="74"/>
      <c r="D162" s="215" t="s">
        <v>88</v>
      </c>
      <c r="E162" s="215" t="s">
        <v>88</v>
      </c>
      <c r="F162" s="215" t="s">
        <v>88</v>
      </c>
      <c r="G162" s="215" t="s">
        <v>88</v>
      </c>
      <c r="H162" s="215" t="s">
        <v>88</v>
      </c>
      <c r="I162" s="215" t="s">
        <v>88</v>
      </c>
      <c r="J162" s="215" t="s">
        <v>88</v>
      </c>
      <c r="K162" s="215" t="s">
        <v>88</v>
      </c>
      <c r="L162" s="215" t="s">
        <v>88</v>
      </c>
      <c r="M162" s="215" t="s">
        <v>88</v>
      </c>
      <c r="N162" s="215" t="s">
        <v>88</v>
      </c>
      <c r="O162" s="215" t="s">
        <v>88</v>
      </c>
      <c r="P162" s="215" t="s">
        <v>88</v>
      </c>
    </row>
    <row r="163" spans="1:16">
      <c r="A163" s="78" t="s">
        <v>59</v>
      </c>
      <c r="B163" s="85"/>
      <c r="C163" s="74"/>
      <c r="D163" s="200">
        <f>SUM(E163:P163)</f>
        <v>4822176.42</v>
      </c>
      <c r="E163" s="200">
        <f>E161</f>
        <v>343917.53</v>
      </c>
      <c r="F163" s="200">
        <f t="shared" ref="F163:G163" si="50">F161</f>
        <v>386077.5</v>
      </c>
      <c r="G163" s="200">
        <f t="shared" si="50"/>
        <v>398944.16</v>
      </c>
      <c r="H163" s="200">
        <f t="shared" ref="H163:J163" si="51">H161</f>
        <v>460676.62</v>
      </c>
      <c r="I163" s="200">
        <f t="shared" si="51"/>
        <v>471817.54</v>
      </c>
      <c r="J163" s="200">
        <f t="shared" si="51"/>
        <v>359171.46</v>
      </c>
      <c r="K163" s="200">
        <f t="shared" ref="K163:M163" si="52">K161</f>
        <v>388579.03</v>
      </c>
      <c r="L163" s="200">
        <f t="shared" si="52"/>
        <v>384665.37</v>
      </c>
      <c r="M163" s="200">
        <f t="shared" si="52"/>
        <v>383626.5</v>
      </c>
      <c r="N163" s="200">
        <f t="shared" ref="N163:P163" si="53">N161</f>
        <v>365586.07</v>
      </c>
      <c r="O163" s="200">
        <f t="shared" si="53"/>
        <v>391654.67</v>
      </c>
      <c r="P163" s="200">
        <f t="shared" si="53"/>
        <v>487459.97</v>
      </c>
    </row>
    <row r="164" spans="1:16">
      <c r="A164" s="74"/>
      <c r="B164" s="85"/>
      <c r="C164" s="74"/>
      <c r="D164" s="215" t="s">
        <v>88</v>
      </c>
      <c r="E164" s="215" t="s">
        <v>88</v>
      </c>
      <c r="F164" s="215" t="s">
        <v>88</v>
      </c>
      <c r="G164" s="215" t="s">
        <v>88</v>
      </c>
      <c r="H164" s="215" t="s">
        <v>88</v>
      </c>
      <c r="I164" s="215" t="s">
        <v>88</v>
      </c>
      <c r="J164" s="215" t="s">
        <v>88</v>
      </c>
      <c r="K164" s="215" t="s">
        <v>88</v>
      </c>
      <c r="L164" s="215" t="s">
        <v>88</v>
      </c>
      <c r="M164" s="215" t="s">
        <v>88</v>
      </c>
      <c r="N164" s="215" t="s">
        <v>88</v>
      </c>
      <c r="O164" s="215" t="s">
        <v>88</v>
      </c>
      <c r="P164" s="215" t="s">
        <v>88</v>
      </c>
    </row>
    <row r="165" spans="1:16">
      <c r="A165" s="86" t="s">
        <v>60</v>
      </c>
      <c r="B165" s="86"/>
      <c r="C165" s="74"/>
      <c r="D165" s="200">
        <f>SUM(E165:P165)</f>
        <v>1714607878.9615836</v>
      </c>
      <c r="E165" s="200">
        <f t="shared" ref="E165:P165" si="54">SUM(E163,E158,E146,E132,E126)-E21</f>
        <v>121498116.70448181</v>
      </c>
      <c r="F165" s="200">
        <f t="shared" si="54"/>
        <v>116743942.68155737</v>
      </c>
      <c r="G165" s="200">
        <f t="shared" si="54"/>
        <v>122899380.53116912</v>
      </c>
      <c r="H165" s="200">
        <f t="shared" si="54"/>
        <v>118734209.55361</v>
      </c>
      <c r="I165" s="200">
        <f t="shared" si="54"/>
        <v>122753627.01897836</v>
      </c>
      <c r="J165" s="200">
        <f t="shared" si="54"/>
        <v>198731307.90094975</v>
      </c>
      <c r="K165" s="200">
        <f t="shared" si="54"/>
        <v>234792965.17134836</v>
      </c>
      <c r="L165" s="200">
        <f t="shared" si="54"/>
        <v>166471069.85114112</v>
      </c>
      <c r="M165" s="200">
        <f t="shared" si="54"/>
        <v>119918225.3292</v>
      </c>
      <c r="N165" s="200">
        <f t="shared" si="54"/>
        <v>131790906.45889868</v>
      </c>
      <c r="O165" s="200">
        <f t="shared" si="54"/>
        <v>113943710.05628797</v>
      </c>
      <c r="P165" s="200">
        <f t="shared" si="54"/>
        <v>146330417.70396093</v>
      </c>
    </row>
    <row r="166" spans="1:16">
      <c r="A166" s="74"/>
      <c r="B166" s="85"/>
      <c r="C166" s="74"/>
      <c r="D166" s="216" t="s">
        <v>109</v>
      </c>
      <c r="E166" s="216" t="s">
        <v>109</v>
      </c>
      <c r="F166" s="216" t="s">
        <v>109</v>
      </c>
      <c r="G166" s="216" t="s">
        <v>109</v>
      </c>
      <c r="H166" s="216" t="s">
        <v>109</v>
      </c>
      <c r="I166" s="216" t="s">
        <v>109</v>
      </c>
      <c r="J166" s="216" t="s">
        <v>109</v>
      </c>
      <c r="K166" s="216" t="s">
        <v>109</v>
      </c>
      <c r="L166" s="216" t="s">
        <v>109</v>
      </c>
      <c r="M166" s="216" t="s">
        <v>109</v>
      </c>
      <c r="N166" s="216" t="s">
        <v>109</v>
      </c>
      <c r="O166" s="216" t="s">
        <v>109</v>
      </c>
      <c r="P166" s="216" t="s">
        <v>109</v>
      </c>
    </row>
    <row r="167" spans="1:16">
      <c r="A167" s="74"/>
      <c r="B167" s="85"/>
      <c r="C167" s="74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</row>
    <row r="168" spans="1:16" s="147" customFormat="1">
      <c r="B168" s="163"/>
      <c r="C168" s="108" t="s">
        <v>110</v>
      </c>
      <c r="D168" s="205">
        <f>D165/D175</f>
        <v>28.023640683808583</v>
      </c>
      <c r="E168" s="205">
        <f>E165/E175</f>
        <v>22.744546923149439</v>
      </c>
      <c r="F168" s="205">
        <f t="shared" ref="F168:G168" si="55">F165/F175</f>
        <v>24.540129165712496</v>
      </c>
      <c r="G168" s="205">
        <f t="shared" si="55"/>
        <v>25.066253391155673</v>
      </c>
      <c r="H168" s="205">
        <f t="shared" ref="H168:J168" si="56">H165/H175</f>
        <v>26.286034734340252</v>
      </c>
      <c r="I168" s="205">
        <f t="shared" si="56"/>
        <v>25.732901436767211</v>
      </c>
      <c r="J168" s="205">
        <f t="shared" si="56"/>
        <v>34.615394357634251</v>
      </c>
      <c r="K168" s="205">
        <f t="shared" ref="K168:M168" si="57">K165/K175</f>
        <v>37.763701619441498</v>
      </c>
      <c r="L168" s="205">
        <f t="shared" si="57"/>
        <v>29.912927964829827</v>
      </c>
      <c r="M168" s="205">
        <f t="shared" si="57"/>
        <v>24.658349238276323</v>
      </c>
      <c r="N168" s="205">
        <f t="shared" ref="N168:P168" si="58">N165/N175</f>
        <v>28.503007179021925</v>
      </c>
      <c r="O168" s="205">
        <f t="shared" si="58"/>
        <v>23.866955814712252</v>
      </c>
      <c r="P168" s="205">
        <f t="shared" si="58"/>
        <v>28.635394258857875</v>
      </c>
    </row>
    <row r="169" spans="1:16">
      <c r="A169" s="74"/>
      <c r="B169" s="85"/>
      <c r="C169" s="74"/>
      <c r="D169" s="206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</row>
    <row r="170" spans="1:16">
      <c r="A170" s="147"/>
      <c r="B170" s="163"/>
      <c r="C170" s="147"/>
      <c r="D170" s="206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</row>
    <row r="171" spans="1:16">
      <c r="A171" s="74"/>
      <c r="B171" s="85"/>
      <c r="C171" s="74"/>
      <c r="D171" s="147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</row>
    <row r="172" spans="1:16">
      <c r="A172" s="74"/>
      <c r="B172" s="85"/>
      <c r="C172" s="74"/>
      <c r="D172" s="208"/>
      <c r="E172" s="209" t="s">
        <v>111</v>
      </c>
      <c r="F172" s="209"/>
      <c r="G172" s="209"/>
      <c r="H172" s="209"/>
      <c r="I172" s="209"/>
      <c r="J172" s="209"/>
      <c r="K172" s="209"/>
      <c r="L172" s="209"/>
      <c r="M172" s="209"/>
      <c r="N172" s="209"/>
      <c r="O172" s="209"/>
      <c r="P172" s="209"/>
    </row>
    <row r="173" spans="1:16">
      <c r="A173" s="147"/>
      <c r="B173" s="163"/>
      <c r="C173" s="147"/>
      <c r="D173" s="208"/>
      <c r="E173" s="209"/>
      <c r="F173" s="209"/>
      <c r="G173" s="209"/>
      <c r="H173" s="209"/>
      <c r="I173" s="209"/>
      <c r="J173" s="209"/>
      <c r="K173" s="209"/>
      <c r="L173" s="209"/>
      <c r="M173" s="209"/>
      <c r="N173" s="209"/>
      <c r="O173" s="209"/>
      <c r="P173" s="209"/>
    </row>
    <row r="174" spans="1:16">
      <c r="A174" s="74"/>
      <c r="B174" s="85"/>
      <c r="C174" s="74"/>
      <c r="D174" s="147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</row>
    <row r="175" spans="1:16" s="147" customFormat="1">
      <c r="A175" s="86" t="s">
        <v>61</v>
      </c>
      <c r="C175" s="136"/>
      <c r="D175" s="210">
        <f>SUM(E175:P175)</f>
        <v>61184337.121202268</v>
      </c>
      <c r="E175" s="210">
        <v>5341856.9785103444</v>
      </c>
      <c r="F175" s="210">
        <v>4757266.8380520251</v>
      </c>
      <c r="G175" s="210">
        <v>4902981.6547906073</v>
      </c>
      <c r="H175" s="210">
        <v>4517007.253227693</v>
      </c>
      <c r="I175" s="210">
        <v>4770298.7290654983</v>
      </c>
      <c r="J175" s="210">
        <v>5741125.0568959806</v>
      </c>
      <c r="K175" s="210">
        <v>6217424.5400369419</v>
      </c>
      <c r="L175" s="210">
        <v>5565188.0700836023</v>
      </c>
      <c r="M175" s="210">
        <v>4863189.5091766724</v>
      </c>
      <c r="N175" s="210">
        <v>4623754.4561928241</v>
      </c>
      <c r="O175" s="210">
        <v>4774119.956515356</v>
      </c>
      <c r="P175" s="210">
        <v>5110124.078654726</v>
      </c>
    </row>
    <row r="176" spans="1:16">
      <c r="A176" s="74"/>
      <c r="B176" s="85"/>
      <c r="C176" s="74"/>
      <c r="D176" s="202"/>
      <c r="E176" s="203"/>
      <c r="F176" s="203"/>
      <c r="G176" s="203"/>
      <c r="H176" s="203"/>
      <c r="I176" s="203"/>
      <c r="J176" s="203"/>
      <c r="K176" s="203"/>
      <c r="L176" s="203"/>
      <c r="M176" s="203"/>
      <c r="N176" s="203"/>
      <c r="O176" s="203"/>
      <c r="P176" s="203"/>
    </row>
    <row r="177" spans="1:16">
      <c r="A177" s="170" t="s">
        <v>0</v>
      </c>
      <c r="B177" s="74"/>
      <c r="C177" s="74"/>
      <c r="D177" s="202"/>
      <c r="E177" s="203"/>
      <c r="F177" s="203"/>
      <c r="G177" s="203"/>
      <c r="H177" s="203"/>
      <c r="I177" s="203"/>
      <c r="J177" s="203"/>
      <c r="K177" s="203"/>
      <c r="L177" s="203"/>
      <c r="M177" s="203"/>
      <c r="N177" s="203"/>
      <c r="O177" s="203"/>
      <c r="P177" s="203"/>
    </row>
    <row r="178" spans="1:16">
      <c r="A178" s="78"/>
      <c r="B178" s="74" t="s">
        <v>1</v>
      </c>
      <c r="C178" s="74"/>
      <c r="D178" s="202"/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</row>
    <row r="179" spans="1:16">
      <c r="A179" s="87"/>
      <c r="B179" s="74"/>
      <c r="C179" s="81" t="s">
        <v>2</v>
      </c>
      <c r="D179" s="202">
        <f>SUM(E179:P179)</f>
        <v>186193.081500136</v>
      </c>
      <c r="E179" s="211">
        <v>11030.8105</v>
      </c>
      <c r="F179" s="211">
        <v>12608</v>
      </c>
      <c r="G179" s="211">
        <v>11924.12</v>
      </c>
      <c r="H179" s="211">
        <v>23569.838500000002</v>
      </c>
      <c r="I179" s="211">
        <v>14583.3125</v>
      </c>
      <c r="J179" s="211">
        <v>21062</v>
      </c>
      <c r="K179" s="211">
        <v>24126</v>
      </c>
      <c r="L179" s="211">
        <v>23487.5</v>
      </c>
      <c r="M179" s="211">
        <v>14215.4375</v>
      </c>
      <c r="N179" s="211">
        <v>4043.0000001359999</v>
      </c>
      <c r="O179" s="211">
        <v>17788.6875</v>
      </c>
      <c r="P179" s="211">
        <v>7754.375</v>
      </c>
    </row>
    <row r="180" spans="1:16">
      <c r="A180" s="87"/>
      <c r="B180" s="74"/>
      <c r="C180" s="81" t="s">
        <v>3</v>
      </c>
      <c r="D180" s="202">
        <f t="shared" ref="D180" si="59">SUM(E180:P180)</f>
        <v>270.21776</v>
      </c>
      <c r="E180" s="211">
        <v>20.00112</v>
      </c>
      <c r="F180" s="211">
        <v>18.50928</v>
      </c>
      <c r="G180" s="211">
        <v>21.248639999999998</v>
      </c>
      <c r="H180" s="211">
        <v>21.278879999999997</v>
      </c>
      <c r="I180" s="211">
        <v>22.765439999999998</v>
      </c>
      <c r="J180" s="211">
        <v>23.872319999999998</v>
      </c>
      <c r="K180" s="211">
        <v>25.82976</v>
      </c>
      <c r="L180" s="211">
        <v>25.394400000000001</v>
      </c>
      <c r="M180" s="211">
        <v>23.843519999999998</v>
      </c>
      <c r="N180" s="211">
        <v>0</v>
      </c>
      <c r="O180" s="211">
        <v>21.756000000000011</v>
      </c>
      <c r="P180" s="211">
        <v>45.718400000000003</v>
      </c>
    </row>
    <row r="181" spans="1:16">
      <c r="A181" s="74"/>
      <c r="B181" s="74"/>
      <c r="C181" s="81"/>
      <c r="D181" s="215" t="s">
        <v>88</v>
      </c>
      <c r="E181" s="215" t="s">
        <v>88</v>
      </c>
      <c r="F181" s="215" t="s">
        <v>88</v>
      </c>
      <c r="G181" s="215" t="s">
        <v>88</v>
      </c>
      <c r="H181" s="215" t="s">
        <v>88</v>
      </c>
      <c r="I181" s="215" t="s">
        <v>88</v>
      </c>
      <c r="J181" s="215" t="s">
        <v>88</v>
      </c>
      <c r="K181" s="215" t="s">
        <v>88</v>
      </c>
      <c r="L181" s="215" t="s">
        <v>88</v>
      </c>
      <c r="M181" s="215" t="s">
        <v>88</v>
      </c>
      <c r="N181" s="215" t="s">
        <v>88</v>
      </c>
      <c r="O181" s="215" t="s">
        <v>88</v>
      </c>
      <c r="P181" s="215" t="s">
        <v>88</v>
      </c>
    </row>
    <row r="182" spans="1:16">
      <c r="A182" s="74"/>
      <c r="B182" s="81" t="s">
        <v>4</v>
      </c>
      <c r="C182" s="74"/>
      <c r="D182" s="202">
        <f>SUM(E182:P182)</f>
        <v>186463.299260136</v>
      </c>
      <c r="E182" s="211">
        <f t="shared" ref="E182:P182" si="60">SUM(E179:E180)</f>
        <v>11050.81162</v>
      </c>
      <c r="F182" s="211">
        <f t="shared" si="60"/>
        <v>12626.50928</v>
      </c>
      <c r="G182" s="211">
        <f t="shared" si="60"/>
        <v>11945.368640000001</v>
      </c>
      <c r="H182" s="211">
        <f t="shared" si="60"/>
        <v>23591.117380000003</v>
      </c>
      <c r="I182" s="211">
        <f t="shared" si="60"/>
        <v>14606.077939999999</v>
      </c>
      <c r="J182" s="211">
        <f t="shared" si="60"/>
        <v>21085.872319999999</v>
      </c>
      <c r="K182" s="211">
        <f t="shared" si="60"/>
        <v>24151.829760000001</v>
      </c>
      <c r="L182" s="211">
        <f t="shared" si="60"/>
        <v>23512.894400000001</v>
      </c>
      <c r="M182" s="211">
        <f t="shared" si="60"/>
        <v>14239.28102</v>
      </c>
      <c r="N182" s="211">
        <f t="shared" si="60"/>
        <v>4043.0000001359999</v>
      </c>
      <c r="O182" s="211">
        <f t="shared" si="60"/>
        <v>17810.443500000001</v>
      </c>
      <c r="P182" s="211">
        <f t="shared" si="60"/>
        <v>7800.0933999999997</v>
      </c>
    </row>
    <row r="183" spans="1:16">
      <c r="A183" s="74"/>
      <c r="B183" s="81"/>
      <c r="C183" s="74"/>
      <c r="D183" s="202"/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</row>
    <row r="184" spans="1:16">
      <c r="A184" s="147"/>
      <c r="B184" s="165" t="s">
        <v>80</v>
      </c>
      <c r="C184" s="147"/>
      <c r="D184" s="202"/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</row>
    <row r="185" spans="1:16">
      <c r="A185" s="147"/>
      <c r="B185" s="81"/>
      <c r="C185" s="165" t="s">
        <v>80</v>
      </c>
      <c r="D185" s="202">
        <f>SUM(E185:P185)</f>
        <v>4454031</v>
      </c>
      <c r="E185" s="211">
        <v>494996</v>
      </c>
      <c r="F185" s="211">
        <v>514756</v>
      </c>
      <c r="G185" s="211">
        <v>495135</v>
      </c>
      <c r="H185" s="211">
        <v>409434</v>
      </c>
      <c r="I185" s="211">
        <v>428945</v>
      </c>
      <c r="J185" s="211">
        <v>249974</v>
      </c>
      <c r="K185" s="211">
        <v>161905</v>
      </c>
      <c r="L185" s="211">
        <v>256641</v>
      </c>
      <c r="M185" s="211">
        <v>419010</v>
      </c>
      <c r="N185" s="211">
        <v>256371</v>
      </c>
      <c r="O185" s="211">
        <v>426122</v>
      </c>
      <c r="P185" s="211">
        <v>340742</v>
      </c>
    </row>
    <row r="186" spans="1:16">
      <c r="A186" s="147"/>
      <c r="B186" s="81"/>
      <c r="C186" s="165" t="s">
        <v>123</v>
      </c>
      <c r="D186" s="202">
        <f>SUM(E186:P186)</f>
        <v>198687.30972558149</v>
      </c>
      <c r="E186" s="211">
        <v>-11237.227241999997</v>
      </c>
      <c r="F186" s="211">
        <v>14125.982470581446</v>
      </c>
      <c r="G186" s="211">
        <v>-16369.206624999999</v>
      </c>
      <c r="H186" s="211">
        <v>13087.430168999999</v>
      </c>
      <c r="I186" s="211">
        <v>13571.536867999994</v>
      </c>
      <c r="J186" s="211">
        <v>20802.32224300001</v>
      </c>
      <c r="K186" s="211">
        <v>57990.896895999998</v>
      </c>
      <c r="L186" s="211">
        <v>28791.007222000004</v>
      </c>
      <c r="M186" s="211">
        <v>24094.888365000006</v>
      </c>
      <c r="N186" s="211">
        <v>18093.792388999998</v>
      </c>
      <c r="O186" s="211">
        <v>16585.076635000001</v>
      </c>
      <c r="P186" s="211">
        <v>19150.810335000002</v>
      </c>
    </row>
    <row r="187" spans="1:16">
      <c r="A187" s="147"/>
      <c r="B187" s="81"/>
      <c r="C187" s="165"/>
      <c r="D187" s="202"/>
      <c r="E187" s="211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</row>
    <row r="188" spans="1:16" s="74" customFormat="1">
      <c r="B188" s="74" t="s">
        <v>5</v>
      </c>
      <c r="D188" s="202">
        <f>SUM(E188:P188)</f>
        <v>4652718.3097255817</v>
      </c>
      <c r="E188" s="211">
        <f t="shared" ref="E188:P188" si="61">SUM(E185:E186)</f>
        <v>483758.77275800001</v>
      </c>
      <c r="F188" s="211">
        <f t="shared" si="61"/>
        <v>528881.98247058142</v>
      </c>
      <c r="G188" s="211">
        <f t="shared" si="61"/>
        <v>478765.79337500001</v>
      </c>
      <c r="H188" s="211">
        <f t="shared" ref="H188:J188" si="62">SUM(H185:H186)</f>
        <v>422521.430169</v>
      </c>
      <c r="I188" s="211">
        <f t="shared" si="62"/>
        <v>442516.536868</v>
      </c>
      <c r="J188" s="211">
        <f t="shared" si="62"/>
        <v>270776.32224300003</v>
      </c>
      <c r="K188" s="211">
        <f t="shared" ref="K188:M188" si="63">SUM(K185:K186)</f>
        <v>219895.89689599999</v>
      </c>
      <c r="L188" s="211">
        <f t="shared" si="63"/>
        <v>285432.00722199999</v>
      </c>
      <c r="M188" s="211">
        <f t="shared" si="63"/>
        <v>443104.88836500002</v>
      </c>
      <c r="N188" s="211">
        <f t="shared" si="61"/>
        <v>274464.79238900001</v>
      </c>
      <c r="O188" s="211">
        <f t="shared" si="61"/>
        <v>442707.076635</v>
      </c>
      <c r="P188" s="211">
        <f t="shared" si="61"/>
        <v>359892.81033499999</v>
      </c>
    </row>
    <row r="189" spans="1:16" s="147" customFormat="1">
      <c r="D189" s="202"/>
      <c r="E189" s="211"/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</row>
    <row r="190" spans="1:16">
      <c r="A190" s="74"/>
      <c r="B190" s="74"/>
      <c r="C190" s="74"/>
      <c r="D190" s="215" t="s">
        <v>88</v>
      </c>
      <c r="E190" s="215" t="s">
        <v>88</v>
      </c>
      <c r="F190" s="215" t="s">
        <v>88</v>
      </c>
      <c r="G190" s="215" t="s">
        <v>88</v>
      </c>
      <c r="H190" s="215" t="s">
        <v>88</v>
      </c>
      <c r="I190" s="215" t="s">
        <v>88</v>
      </c>
      <c r="J190" s="215" t="s">
        <v>88</v>
      </c>
      <c r="K190" s="215" t="s">
        <v>88</v>
      </c>
      <c r="L190" s="215" t="s">
        <v>88</v>
      </c>
      <c r="M190" s="215" t="s">
        <v>88</v>
      </c>
      <c r="N190" s="215" t="s">
        <v>88</v>
      </c>
      <c r="O190" s="215" t="s">
        <v>88</v>
      </c>
      <c r="P190" s="215" t="s">
        <v>88</v>
      </c>
    </row>
    <row r="191" spans="1:16">
      <c r="A191" s="82" t="s">
        <v>6</v>
      </c>
      <c r="B191" s="78"/>
      <c r="C191" s="78"/>
      <c r="D191" s="210">
        <f>SUM(E191:P191)</f>
        <v>4839181.6089857174</v>
      </c>
      <c r="E191" s="212">
        <f>E182+E188</f>
        <v>494809.584378</v>
      </c>
      <c r="F191" s="212">
        <f t="shared" ref="F191:P191" si="64">F182+F188</f>
        <v>541508.49175058142</v>
      </c>
      <c r="G191" s="212">
        <f t="shared" si="64"/>
        <v>490711.16201500001</v>
      </c>
      <c r="H191" s="212">
        <f t="shared" si="64"/>
        <v>446112.54754900001</v>
      </c>
      <c r="I191" s="212">
        <f t="shared" si="64"/>
        <v>457122.61480799998</v>
      </c>
      <c r="J191" s="212">
        <f t="shared" si="64"/>
        <v>291862.19456300006</v>
      </c>
      <c r="K191" s="212">
        <f t="shared" si="64"/>
        <v>244047.72665599998</v>
      </c>
      <c r="L191" s="212">
        <f t="shared" si="64"/>
        <v>308944.90162199998</v>
      </c>
      <c r="M191" s="212">
        <f t="shared" si="64"/>
        <v>457344.16938500002</v>
      </c>
      <c r="N191" s="212">
        <f t="shared" si="64"/>
        <v>278507.79238913598</v>
      </c>
      <c r="O191" s="212">
        <f t="shared" si="64"/>
        <v>460517.520135</v>
      </c>
      <c r="P191" s="212">
        <f t="shared" si="64"/>
        <v>367692.903735</v>
      </c>
    </row>
    <row r="192" spans="1:16">
      <c r="A192" s="74"/>
      <c r="B192" s="74"/>
      <c r="C192" s="74"/>
      <c r="D192" s="215" t="s">
        <v>88</v>
      </c>
      <c r="E192" s="215" t="s">
        <v>88</v>
      </c>
      <c r="F192" s="215" t="s">
        <v>88</v>
      </c>
      <c r="G192" s="215" t="s">
        <v>88</v>
      </c>
      <c r="H192" s="215" t="s">
        <v>88</v>
      </c>
      <c r="I192" s="215" t="s">
        <v>88</v>
      </c>
      <c r="J192" s="215" t="s">
        <v>88</v>
      </c>
      <c r="K192" s="215" t="s">
        <v>88</v>
      </c>
      <c r="L192" s="215" t="s">
        <v>88</v>
      </c>
      <c r="M192" s="215" t="s">
        <v>88</v>
      </c>
      <c r="N192" s="215" t="s">
        <v>88</v>
      </c>
      <c r="O192" s="215" t="s">
        <v>88</v>
      </c>
      <c r="P192" s="215" t="s">
        <v>88</v>
      </c>
    </row>
    <row r="193" spans="1:16" s="147" customFormat="1">
      <c r="A193" s="142" t="s">
        <v>62</v>
      </c>
      <c r="B193" s="136"/>
      <c r="C193" s="136"/>
      <c r="D193" s="210">
        <f>SUM(E193:P193)</f>
        <v>66023518.73018799</v>
      </c>
      <c r="E193" s="213">
        <f t="shared" ref="E193:P193" si="65">E175+E191</f>
        <v>5836666.5628883447</v>
      </c>
      <c r="F193" s="213">
        <f t="shared" si="65"/>
        <v>5298775.3298026063</v>
      </c>
      <c r="G193" s="213">
        <f t="shared" si="65"/>
        <v>5393692.8168056076</v>
      </c>
      <c r="H193" s="213">
        <f t="shared" si="65"/>
        <v>4963119.800776693</v>
      </c>
      <c r="I193" s="213">
        <f t="shared" si="65"/>
        <v>5227421.343873498</v>
      </c>
      <c r="J193" s="213">
        <f t="shared" si="65"/>
        <v>6032987.2514589811</v>
      </c>
      <c r="K193" s="213">
        <f t="shared" si="65"/>
        <v>6461472.266692942</v>
      </c>
      <c r="L193" s="213">
        <f t="shared" si="65"/>
        <v>5874132.9717056025</v>
      </c>
      <c r="M193" s="213">
        <f t="shared" si="65"/>
        <v>5320533.6785616726</v>
      </c>
      <c r="N193" s="213">
        <f t="shared" si="65"/>
        <v>4902262.2485819599</v>
      </c>
      <c r="O193" s="213">
        <f t="shared" si="65"/>
        <v>5234637.4766503563</v>
      </c>
      <c r="P193" s="213">
        <f t="shared" si="65"/>
        <v>5477816.9823897257</v>
      </c>
    </row>
    <row r="194" spans="1:16">
      <c r="A194" s="82"/>
      <c r="B194" s="74"/>
      <c r="C194" s="74"/>
      <c r="D194" s="202"/>
      <c r="E194" s="203"/>
      <c r="F194" s="203"/>
      <c r="G194" s="203"/>
      <c r="H194" s="203"/>
      <c r="I194" s="203"/>
      <c r="J194" s="203"/>
      <c r="K194" s="203"/>
      <c r="L194" s="203"/>
      <c r="M194" s="203"/>
      <c r="N194" s="203"/>
      <c r="O194" s="203"/>
      <c r="P194" s="203"/>
    </row>
    <row r="195" spans="1:16">
      <c r="A195" s="170" t="s">
        <v>143</v>
      </c>
      <c r="B195" s="74"/>
      <c r="C195" s="74"/>
      <c r="D195" s="202"/>
      <c r="E195" s="203"/>
      <c r="F195" s="203"/>
      <c r="G195" s="203"/>
      <c r="H195" s="203"/>
      <c r="I195" s="203"/>
      <c r="J195" s="203"/>
      <c r="K195" s="203"/>
      <c r="L195" s="203"/>
      <c r="M195" s="203"/>
      <c r="N195" s="203"/>
      <c r="O195" s="203"/>
      <c r="P195" s="203"/>
    </row>
    <row r="196" spans="1:16">
      <c r="A196" s="74"/>
      <c r="B196" s="74" t="s">
        <v>7</v>
      </c>
      <c r="C196" s="74"/>
      <c r="D196" s="202"/>
      <c r="E196" s="203"/>
      <c r="F196" s="203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</row>
    <row r="197" spans="1:16">
      <c r="A197" s="74"/>
      <c r="B197" s="74"/>
      <c r="C197" s="247" t="s">
        <v>164</v>
      </c>
      <c r="D197" s="202">
        <f>SUM(E197:P197)</f>
        <v>130602</v>
      </c>
      <c r="E197" s="211">
        <v>11845</v>
      </c>
      <c r="F197" s="211">
        <v>11271</v>
      </c>
      <c r="G197" s="211">
        <v>13100</v>
      </c>
      <c r="H197" s="211">
        <v>11474</v>
      </c>
      <c r="I197" s="211">
        <v>10843</v>
      </c>
      <c r="J197" s="211">
        <v>8379</v>
      </c>
      <c r="K197" s="211">
        <v>7964</v>
      </c>
      <c r="L197" s="211">
        <v>8888</v>
      </c>
      <c r="M197" s="211">
        <v>9233</v>
      </c>
      <c r="N197" s="211">
        <v>11566</v>
      </c>
      <c r="O197" s="211">
        <v>12443</v>
      </c>
      <c r="P197" s="211">
        <v>13596</v>
      </c>
    </row>
    <row r="198" spans="1:16">
      <c r="A198" s="147"/>
      <c r="B198" s="147"/>
      <c r="C198" s="247" t="s">
        <v>155</v>
      </c>
      <c r="D198" s="202">
        <f t="shared" ref="D198:D215" si="66">SUM(E198:P198)</f>
        <v>762073.89899999998</v>
      </c>
      <c r="E198" s="211">
        <v>92505.433000000005</v>
      </c>
      <c r="F198" s="211">
        <v>59585.472000000002</v>
      </c>
      <c r="G198" s="211">
        <v>61946.555</v>
      </c>
      <c r="H198" s="211">
        <v>58198.35</v>
      </c>
      <c r="I198" s="211">
        <v>56841.381000000001</v>
      </c>
      <c r="J198" s="211">
        <v>47420.595999999998</v>
      </c>
      <c r="K198" s="211">
        <v>40704.356</v>
      </c>
      <c r="L198" s="211">
        <v>47226.971000000005</v>
      </c>
      <c r="M198" s="211">
        <v>49664.778000000006</v>
      </c>
      <c r="N198" s="211">
        <v>68834.106</v>
      </c>
      <c r="O198" s="211">
        <v>86347.543000000005</v>
      </c>
      <c r="P198" s="211">
        <v>92798.358000000007</v>
      </c>
    </row>
    <row r="199" spans="1:16" s="244" customFormat="1">
      <c r="A199" s="245"/>
      <c r="B199" s="245"/>
      <c r="C199" s="247" t="s">
        <v>158</v>
      </c>
      <c r="D199" s="202">
        <f t="shared" ref="D199:D201" si="67">SUM(E199:P199)</f>
        <v>528018.94700000004</v>
      </c>
      <c r="E199" s="211">
        <v>64390.218999999997</v>
      </c>
      <c r="F199" s="211">
        <v>42974.487999999998</v>
      </c>
      <c r="G199" s="211">
        <v>43645.466999999997</v>
      </c>
      <c r="H199" s="211">
        <v>42397.717000000004</v>
      </c>
      <c r="I199" s="211">
        <v>38761.267999999996</v>
      </c>
      <c r="J199" s="211">
        <v>30862.04</v>
      </c>
      <c r="K199" s="211">
        <v>23027.853999999999</v>
      </c>
      <c r="L199" s="211">
        <v>31672.436000000002</v>
      </c>
      <c r="M199" s="211">
        <v>34337.975999999995</v>
      </c>
      <c r="N199" s="211">
        <v>49691.879000000001</v>
      </c>
      <c r="O199" s="211">
        <v>58449.112999999998</v>
      </c>
      <c r="P199" s="211">
        <v>67808.490000000005</v>
      </c>
    </row>
    <row r="200" spans="1:16" s="244" customFormat="1">
      <c r="A200" s="245"/>
      <c r="B200" s="245"/>
      <c r="C200" s="247" t="s">
        <v>90</v>
      </c>
      <c r="D200" s="202">
        <f t="shared" si="67"/>
        <v>104908.79300000002</v>
      </c>
      <c r="E200" s="211">
        <v>8827.5450000000001</v>
      </c>
      <c r="F200" s="211">
        <v>10952.956</v>
      </c>
      <c r="G200" s="211">
        <v>10690.234</v>
      </c>
      <c r="H200" s="211">
        <v>6405.1409999999996</v>
      </c>
      <c r="I200" s="211">
        <v>8539.5679999999993</v>
      </c>
      <c r="J200" s="211">
        <v>7116.5749999999998</v>
      </c>
      <c r="K200" s="211">
        <v>7958.357</v>
      </c>
      <c r="L200" s="211">
        <v>8571.7209999999995</v>
      </c>
      <c r="M200" s="211">
        <v>7360.2780000000002</v>
      </c>
      <c r="N200" s="211">
        <v>7972.5290000000005</v>
      </c>
      <c r="O200" s="211">
        <v>9774.6830000000009</v>
      </c>
      <c r="P200" s="211">
        <v>10739.206</v>
      </c>
    </row>
    <row r="201" spans="1:16">
      <c r="A201" s="147"/>
      <c r="B201" s="147"/>
      <c r="C201" s="247" t="s">
        <v>154</v>
      </c>
      <c r="D201" s="202">
        <f t="shared" si="67"/>
        <v>159141.980438</v>
      </c>
      <c r="E201" s="211">
        <v>7905.9859999999999</v>
      </c>
      <c r="F201" s="211">
        <v>10050.906000000001</v>
      </c>
      <c r="G201" s="211">
        <v>11549.379000000001</v>
      </c>
      <c r="H201" s="211">
        <v>16498.075000000001</v>
      </c>
      <c r="I201" s="211">
        <v>19859.425438000006</v>
      </c>
      <c r="J201" s="211">
        <v>18361.657999999999</v>
      </c>
      <c r="K201" s="211">
        <v>14753.204</v>
      </c>
      <c r="L201" s="211">
        <v>16403.778000000002</v>
      </c>
      <c r="M201" s="211">
        <v>15474.606</v>
      </c>
      <c r="N201" s="211">
        <v>11597.165999999999</v>
      </c>
      <c r="O201" s="211">
        <v>9825.235999999999</v>
      </c>
      <c r="P201" s="211">
        <v>6862.5609999999997</v>
      </c>
    </row>
    <row r="202" spans="1:16">
      <c r="A202" s="74"/>
      <c r="B202" s="74"/>
      <c r="C202" s="247" t="s">
        <v>165</v>
      </c>
      <c r="D202" s="202">
        <f t="shared" si="66"/>
        <v>331360.2324589999</v>
      </c>
      <c r="E202" s="211">
        <v>16508.725999999999</v>
      </c>
      <c r="F202" s="211">
        <v>20745.920999999998</v>
      </c>
      <c r="G202" s="211">
        <v>23959.678</v>
      </c>
      <c r="H202" s="211">
        <v>34487.514000000003</v>
      </c>
      <c r="I202" s="211">
        <v>41256.059458999967</v>
      </c>
      <c r="J202" s="211">
        <v>37665.798999999999</v>
      </c>
      <c r="K202" s="211">
        <v>32840.476000000002</v>
      </c>
      <c r="L202" s="211">
        <v>33926.546999999999</v>
      </c>
      <c r="M202" s="211">
        <v>31747.946</v>
      </c>
      <c r="N202" s="211">
        <v>23905.534</v>
      </c>
      <c r="O202" s="211">
        <v>20253.035</v>
      </c>
      <c r="P202" s="211">
        <v>14062.997000000001</v>
      </c>
    </row>
    <row r="203" spans="1:16">
      <c r="A203" s="147"/>
      <c r="B203" s="147"/>
      <c r="C203" s="247" t="s">
        <v>8</v>
      </c>
      <c r="D203" s="202">
        <f t="shared" si="66"/>
        <v>467255</v>
      </c>
      <c r="E203" s="211">
        <v>41654</v>
      </c>
      <c r="F203" s="211">
        <v>40460</v>
      </c>
      <c r="G203" s="211">
        <v>38068</v>
      </c>
      <c r="H203" s="211">
        <v>5201</v>
      </c>
      <c r="I203" s="211">
        <v>9088</v>
      </c>
      <c r="J203" s="211">
        <v>40380</v>
      </c>
      <c r="K203" s="211">
        <v>50120</v>
      </c>
      <c r="L203" s="211">
        <v>40044</v>
      </c>
      <c r="M203" s="211">
        <v>39120</v>
      </c>
      <c r="N203" s="211">
        <v>51449</v>
      </c>
      <c r="O203" s="211">
        <v>53614</v>
      </c>
      <c r="P203" s="211">
        <v>58057</v>
      </c>
    </row>
    <row r="204" spans="1:16">
      <c r="A204" s="147"/>
      <c r="B204" s="147"/>
      <c r="C204" s="247" t="s">
        <v>120</v>
      </c>
      <c r="D204" s="202">
        <f t="shared" si="66"/>
        <v>60816</v>
      </c>
      <c r="E204" s="211">
        <v>4120</v>
      </c>
      <c r="F204" s="211">
        <v>3744</v>
      </c>
      <c r="G204" s="211">
        <v>3404</v>
      </c>
      <c r="H204" s="211">
        <v>3296</v>
      </c>
      <c r="I204" s="211">
        <v>4120</v>
      </c>
      <c r="J204" s="211">
        <v>7424</v>
      </c>
      <c r="K204" s="211">
        <v>8776</v>
      </c>
      <c r="L204" s="211">
        <v>8032</v>
      </c>
      <c r="M204" s="211">
        <v>5200</v>
      </c>
      <c r="N204" s="211">
        <v>3720</v>
      </c>
      <c r="O204" s="211">
        <v>3684</v>
      </c>
      <c r="P204" s="211">
        <v>5296</v>
      </c>
    </row>
    <row r="205" spans="1:16">
      <c r="A205" s="74"/>
      <c r="B205" s="74"/>
      <c r="C205" s="247" t="s">
        <v>91</v>
      </c>
      <c r="D205" s="202">
        <f t="shared" si="66"/>
        <v>52833</v>
      </c>
      <c r="E205" s="211">
        <v>0</v>
      </c>
      <c r="F205" s="211">
        <v>0</v>
      </c>
      <c r="G205" s="211">
        <v>0</v>
      </c>
      <c r="H205" s="211">
        <v>0</v>
      </c>
      <c r="I205" s="211">
        <v>5794</v>
      </c>
      <c r="J205" s="211">
        <v>13434</v>
      </c>
      <c r="K205" s="211">
        <v>15598</v>
      </c>
      <c r="L205" s="211">
        <v>15582</v>
      </c>
      <c r="M205" s="211">
        <v>2425</v>
      </c>
      <c r="N205" s="211">
        <v>0</v>
      </c>
      <c r="O205" s="211">
        <v>0</v>
      </c>
      <c r="P205" s="211">
        <v>0</v>
      </c>
    </row>
    <row r="206" spans="1:16">
      <c r="A206" s="147"/>
      <c r="B206" s="147"/>
      <c r="C206" s="247" t="s">
        <v>166</v>
      </c>
      <c r="D206" s="202">
        <f t="shared" si="66"/>
        <v>250730.44289899999</v>
      </c>
      <c r="E206" s="211">
        <v>0</v>
      </c>
      <c r="F206" s="211">
        <v>13817.022000000001</v>
      </c>
      <c r="G206" s="211">
        <v>24171.447999999997</v>
      </c>
      <c r="H206" s="211">
        <v>31746.836000000003</v>
      </c>
      <c r="I206" s="211">
        <v>29078.333898999994</v>
      </c>
      <c r="J206" s="211">
        <v>30238.438000000002</v>
      </c>
      <c r="K206" s="211">
        <v>26871.673999999999</v>
      </c>
      <c r="L206" s="211">
        <v>23174.269999999997</v>
      </c>
      <c r="M206" s="211">
        <v>24907.855000000003</v>
      </c>
      <c r="N206" s="211">
        <v>18633.616999999998</v>
      </c>
      <c r="O206" s="211">
        <v>16210.712</v>
      </c>
      <c r="P206" s="211">
        <v>11880.237000000001</v>
      </c>
    </row>
    <row r="207" spans="1:16">
      <c r="A207" s="74"/>
      <c r="B207" s="74"/>
      <c r="C207" s="247" t="s">
        <v>9</v>
      </c>
      <c r="D207" s="202">
        <f t="shared" si="66"/>
        <v>2833.2000010600327</v>
      </c>
      <c r="E207" s="211">
        <v>282.60000029032301</v>
      </c>
      <c r="F207" s="211">
        <v>270.89999999999998</v>
      </c>
      <c r="G207" s="211">
        <v>215.09999997928003</v>
      </c>
      <c r="H207" s="211">
        <v>212.4</v>
      </c>
      <c r="I207" s="211">
        <v>143.99999960787</v>
      </c>
      <c r="J207" s="211">
        <v>169.20000000000002</v>
      </c>
      <c r="K207" s="211">
        <v>290.70000019234999</v>
      </c>
      <c r="L207" s="211">
        <v>355.50000041551999</v>
      </c>
      <c r="M207" s="211">
        <v>303.3</v>
      </c>
      <c r="N207" s="211">
        <v>232.20000022317001</v>
      </c>
      <c r="O207" s="211">
        <v>169.19999993600001</v>
      </c>
      <c r="P207" s="211">
        <v>188.10000041552001</v>
      </c>
    </row>
    <row r="208" spans="1:16">
      <c r="A208" s="74"/>
      <c r="B208" s="74"/>
      <c r="C208" s="247" t="s">
        <v>92</v>
      </c>
      <c r="D208" s="202">
        <f t="shared" si="66"/>
        <v>0</v>
      </c>
      <c r="E208" s="211">
        <v>0</v>
      </c>
      <c r="F208" s="211">
        <v>0</v>
      </c>
      <c r="G208" s="211">
        <v>0</v>
      </c>
      <c r="H208" s="211">
        <v>0</v>
      </c>
      <c r="I208" s="211">
        <v>0</v>
      </c>
      <c r="J208" s="211">
        <v>0</v>
      </c>
      <c r="K208" s="211">
        <v>0</v>
      </c>
      <c r="L208" s="211">
        <v>0</v>
      </c>
      <c r="M208" s="211">
        <v>0</v>
      </c>
      <c r="N208" s="211">
        <v>0</v>
      </c>
      <c r="O208" s="211">
        <v>0</v>
      </c>
      <c r="P208" s="211">
        <v>0</v>
      </c>
    </row>
    <row r="209" spans="1:16">
      <c r="A209" s="74"/>
      <c r="B209" s="74"/>
      <c r="C209" s="247" t="s">
        <v>167</v>
      </c>
      <c r="D209" s="202">
        <f t="shared" si="66"/>
        <v>268900.49362199998</v>
      </c>
      <c r="E209" s="211">
        <v>14682.670999999998</v>
      </c>
      <c r="F209" s="211">
        <v>16031.285</v>
      </c>
      <c r="G209" s="211">
        <v>23121.021000000001</v>
      </c>
      <c r="H209" s="211">
        <v>27430.047999999999</v>
      </c>
      <c r="I209" s="211">
        <v>33068.344621999997</v>
      </c>
      <c r="J209" s="211">
        <v>32368.624</v>
      </c>
      <c r="K209" s="211">
        <v>24890.819</v>
      </c>
      <c r="L209" s="211">
        <v>26815.025000000001</v>
      </c>
      <c r="M209" s="211">
        <v>25162.105</v>
      </c>
      <c r="N209" s="211">
        <v>18527.918999999998</v>
      </c>
      <c r="O209" s="211">
        <v>16153.151</v>
      </c>
      <c r="P209" s="211">
        <v>10649.481</v>
      </c>
    </row>
    <row r="210" spans="1:16">
      <c r="A210" s="147"/>
      <c r="B210" s="147"/>
      <c r="C210" s="247" t="s">
        <v>168</v>
      </c>
      <c r="D210" s="202">
        <f t="shared" si="66"/>
        <v>118750.91617300001</v>
      </c>
      <c r="E210" s="211">
        <v>0</v>
      </c>
      <c r="F210" s="211">
        <v>4759.7860000000001</v>
      </c>
      <c r="G210" s="211">
        <v>11868.396000000001</v>
      </c>
      <c r="H210" s="211">
        <v>16393.808000000001</v>
      </c>
      <c r="I210" s="211">
        <v>13036.212173000004</v>
      </c>
      <c r="J210" s="211">
        <v>14007.835999999999</v>
      </c>
      <c r="K210" s="211">
        <v>16944.36</v>
      </c>
      <c r="L210" s="211">
        <v>10371.282000000001</v>
      </c>
      <c r="M210" s="211">
        <v>14059.885</v>
      </c>
      <c r="N210" s="211">
        <v>9231.1509999999998</v>
      </c>
      <c r="O210" s="211">
        <v>4487.25</v>
      </c>
      <c r="P210" s="211">
        <v>3590.9500000000003</v>
      </c>
    </row>
    <row r="211" spans="1:16">
      <c r="A211" s="74"/>
      <c r="B211" s="74"/>
      <c r="C211" s="247" t="s">
        <v>141</v>
      </c>
      <c r="D211" s="202">
        <f t="shared" si="66"/>
        <v>0</v>
      </c>
      <c r="E211" s="211">
        <v>0</v>
      </c>
      <c r="F211" s="211">
        <v>0</v>
      </c>
      <c r="G211" s="211">
        <v>0</v>
      </c>
      <c r="H211" s="211">
        <v>0</v>
      </c>
      <c r="I211" s="211">
        <v>0</v>
      </c>
      <c r="J211" s="211">
        <v>0</v>
      </c>
      <c r="K211" s="211">
        <v>0</v>
      </c>
      <c r="L211" s="211">
        <v>0</v>
      </c>
      <c r="M211" s="211">
        <v>0</v>
      </c>
      <c r="N211" s="211">
        <v>0</v>
      </c>
      <c r="O211" s="211">
        <v>0</v>
      </c>
      <c r="P211" s="211">
        <v>0</v>
      </c>
    </row>
    <row r="212" spans="1:16">
      <c r="A212" s="147"/>
      <c r="B212" s="147"/>
      <c r="C212" s="247" t="s">
        <v>93</v>
      </c>
      <c r="D212" s="202">
        <f t="shared" si="66"/>
        <v>0</v>
      </c>
      <c r="E212" s="211">
        <v>0</v>
      </c>
      <c r="F212" s="211">
        <v>0</v>
      </c>
      <c r="G212" s="211">
        <v>0</v>
      </c>
      <c r="H212" s="211">
        <v>0</v>
      </c>
      <c r="I212" s="211">
        <v>0</v>
      </c>
      <c r="J212" s="211">
        <v>0</v>
      </c>
      <c r="K212" s="211">
        <v>0</v>
      </c>
      <c r="L212" s="211">
        <v>0</v>
      </c>
      <c r="M212" s="211">
        <v>0</v>
      </c>
      <c r="N212" s="211">
        <v>0</v>
      </c>
      <c r="O212" s="211">
        <v>0</v>
      </c>
      <c r="P212" s="211">
        <v>0</v>
      </c>
    </row>
    <row r="213" spans="1:16">
      <c r="A213" s="147"/>
      <c r="B213" s="147"/>
      <c r="C213" s="247" t="s">
        <v>124</v>
      </c>
      <c r="D213" s="202">
        <f t="shared" si="66"/>
        <v>10497.682056000003</v>
      </c>
      <c r="E213" s="211">
        <v>404.91399999999999</v>
      </c>
      <c r="F213" s="211">
        <v>493.91800000000001</v>
      </c>
      <c r="G213" s="211">
        <v>1034.124</v>
      </c>
      <c r="H213" s="211">
        <v>1375.4369999999999</v>
      </c>
      <c r="I213" s="211">
        <v>1483.0080560000001</v>
      </c>
      <c r="J213" s="211">
        <v>1575.35</v>
      </c>
      <c r="K213" s="211">
        <v>1267.903</v>
      </c>
      <c r="L213" s="211">
        <v>1191.1210000000001</v>
      </c>
      <c r="M213" s="211">
        <v>940.673</v>
      </c>
      <c r="N213" s="211">
        <v>410.827</v>
      </c>
      <c r="O213" s="211">
        <v>231.43899999999999</v>
      </c>
      <c r="P213" s="211">
        <v>88.968000000000004</v>
      </c>
    </row>
    <row r="214" spans="1:16">
      <c r="A214" s="74"/>
      <c r="B214" s="74"/>
      <c r="C214" s="247" t="s">
        <v>137</v>
      </c>
      <c r="D214" s="202">
        <f t="shared" si="66"/>
        <v>48263.410999999993</v>
      </c>
      <c r="E214" s="211">
        <v>2371.3450000000003</v>
      </c>
      <c r="F214" s="211">
        <v>2465.3419999999996</v>
      </c>
      <c r="G214" s="211">
        <v>3462.105</v>
      </c>
      <c r="H214" s="211">
        <v>5063.4659999999994</v>
      </c>
      <c r="I214" s="211">
        <v>5900.799</v>
      </c>
      <c r="J214" s="211">
        <v>6003.2259999999997</v>
      </c>
      <c r="K214" s="211">
        <v>5039.59</v>
      </c>
      <c r="L214" s="211">
        <v>5160.6369999999997</v>
      </c>
      <c r="M214" s="211">
        <v>4799.9279999999999</v>
      </c>
      <c r="N214" s="211">
        <v>3144.2530000000002</v>
      </c>
      <c r="O214" s="211">
        <v>2863.5140000000001</v>
      </c>
      <c r="P214" s="211">
        <v>1989.2059999999999</v>
      </c>
    </row>
    <row r="215" spans="1:16">
      <c r="A215" s="74"/>
      <c r="B215" s="74"/>
      <c r="C215" s="247" t="s">
        <v>10</v>
      </c>
      <c r="D215" s="202">
        <f t="shared" si="66"/>
        <v>11790.75</v>
      </c>
      <c r="E215" s="211">
        <v>1013</v>
      </c>
      <c r="F215" s="211">
        <v>941</v>
      </c>
      <c r="G215" s="211">
        <v>1011</v>
      </c>
      <c r="H215" s="211">
        <v>977.75</v>
      </c>
      <c r="I215" s="211">
        <v>1014</v>
      </c>
      <c r="J215" s="211">
        <v>990</v>
      </c>
      <c r="K215" s="211">
        <v>1014</v>
      </c>
      <c r="L215" s="211">
        <v>1014</v>
      </c>
      <c r="M215" s="211">
        <v>990</v>
      </c>
      <c r="N215" s="211">
        <v>1014</v>
      </c>
      <c r="O215" s="211">
        <v>847</v>
      </c>
      <c r="P215" s="211">
        <v>965</v>
      </c>
    </row>
    <row r="216" spans="1:16">
      <c r="A216" s="74"/>
      <c r="B216" s="74"/>
      <c r="C216" s="247" t="s">
        <v>169</v>
      </c>
      <c r="D216" s="202">
        <f t="shared" ref="D216:D223" si="68">SUM(E216:P216)</f>
        <v>97890.555479999995</v>
      </c>
      <c r="E216" s="211">
        <v>0</v>
      </c>
      <c r="F216" s="211">
        <v>7900.5540000000001</v>
      </c>
      <c r="G216" s="211">
        <v>8184.8069999999998</v>
      </c>
      <c r="H216" s="211">
        <v>11332.946</v>
      </c>
      <c r="I216" s="211">
        <v>12094.428479999999</v>
      </c>
      <c r="J216" s="211">
        <v>11928.887999999999</v>
      </c>
      <c r="K216" s="211">
        <v>13170.141</v>
      </c>
      <c r="L216" s="211">
        <v>11654.287</v>
      </c>
      <c r="M216" s="211">
        <v>9278.2309999999998</v>
      </c>
      <c r="N216" s="211">
        <v>6214.9250000000002</v>
      </c>
      <c r="O216" s="211">
        <v>3588.5990000000002</v>
      </c>
      <c r="P216" s="211">
        <v>2542.7489999999998</v>
      </c>
    </row>
    <row r="217" spans="1:16">
      <c r="A217" s="74"/>
      <c r="B217" s="74"/>
      <c r="C217" s="247" t="s">
        <v>94</v>
      </c>
      <c r="D217" s="202">
        <f t="shared" si="68"/>
        <v>108380.84</v>
      </c>
      <c r="E217" s="211">
        <v>14487.539000000001</v>
      </c>
      <c r="F217" s="211">
        <v>16824.286</v>
      </c>
      <c r="G217" s="211">
        <v>12252.597</v>
      </c>
      <c r="H217" s="211">
        <v>10466.736999999999</v>
      </c>
      <c r="I217" s="211">
        <v>7525.6949999999997</v>
      </c>
      <c r="J217" s="211">
        <v>5182.192</v>
      </c>
      <c r="K217" s="211">
        <v>3728.3939999999998</v>
      </c>
      <c r="L217" s="211">
        <v>6455.9679999999998</v>
      </c>
      <c r="M217" s="211">
        <v>7150.3220000000001</v>
      </c>
      <c r="N217" s="211">
        <v>10095.842000000001</v>
      </c>
      <c r="O217" s="211">
        <v>14211.268</v>
      </c>
      <c r="P217" s="211">
        <v>0</v>
      </c>
    </row>
    <row r="218" spans="1:16">
      <c r="A218" s="74"/>
      <c r="B218" s="74"/>
      <c r="C218" s="247" t="s">
        <v>170</v>
      </c>
      <c r="D218" s="202">
        <f t="shared" si="68"/>
        <v>178716.29164299998</v>
      </c>
      <c r="E218" s="211">
        <v>0</v>
      </c>
      <c r="F218" s="211">
        <v>0</v>
      </c>
      <c r="G218" s="211">
        <v>6681.7669999999998</v>
      </c>
      <c r="H218" s="211">
        <v>21596.794999999998</v>
      </c>
      <c r="I218" s="211">
        <v>24312.566642999987</v>
      </c>
      <c r="J218" s="211">
        <v>24066.975999999999</v>
      </c>
      <c r="K218" s="211">
        <v>20156</v>
      </c>
      <c r="L218" s="211">
        <v>23486.942999999999</v>
      </c>
      <c r="M218" s="211">
        <v>21973.233</v>
      </c>
      <c r="N218" s="211">
        <v>11575.880999999999</v>
      </c>
      <c r="O218" s="211">
        <v>14672.509</v>
      </c>
      <c r="P218" s="211">
        <v>10193.620999999999</v>
      </c>
    </row>
    <row r="219" spans="1:16">
      <c r="A219" s="147"/>
      <c r="B219" s="147"/>
      <c r="C219" s="247" t="s">
        <v>171</v>
      </c>
      <c r="D219" s="202">
        <f t="shared" si="68"/>
        <v>28.610623213000039</v>
      </c>
      <c r="E219" s="211">
        <v>28.048186055999999</v>
      </c>
      <c r="F219" s="211">
        <v>26.690446072</v>
      </c>
      <c r="G219" s="211">
        <v>25.205669012000001</v>
      </c>
      <c r="H219" s="211">
        <v>20.736760820000001</v>
      </c>
      <c r="I219" s="211">
        <v>17.809966844000002</v>
      </c>
      <c r="J219" s="211">
        <v>19.66608596</v>
      </c>
      <c r="K219" s="211">
        <v>19.837478044000001</v>
      </c>
      <c r="L219" s="211">
        <v>23.536272455999999</v>
      </c>
      <c r="M219" s="211">
        <v>23.031676279999999</v>
      </c>
      <c r="N219" s="211">
        <v>-230.72862910199996</v>
      </c>
      <c r="O219" s="211">
        <v>27.028462906999998</v>
      </c>
      <c r="P219" s="211">
        <v>27.748247864</v>
      </c>
    </row>
    <row r="220" spans="1:16">
      <c r="A220" s="74"/>
      <c r="B220" s="74"/>
      <c r="C220" s="247" t="s">
        <v>172</v>
      </c>
      <c r="D220" s="202">
        <f t="shared" si="68"/>
        <v>0</v>
      </c>
      <c r="E220" s="211">
        <v>0</v>
      </c>
      <c r="F220" s="211">
        <v>0</v>
      </c>
      <c r="G220" s="211">
        <v>0</v>
      </c>
      <c r="H220" s="211">
        <v>0</v>
      </c>
      <c r="I220" s="211">
        <v>0</v>
      </c>
      <c r="J220" s="211">
        <v>0</v>
      </c>
      <c r="K220" s="211">
        <v>0</v>
      </c>
      <c r="L220" s="211">
        <v>0</v>
      </c>
      <c r="M220" s="211">
        <v>0</v>
      </c>
      <c r="N220" s="211">
        <v>0</v>
      </c>
      <c r="O220" s="211">
        <v>0</v>
      </c>
      <c r="P220" s="211">
        <v>0</v>
      </c>
    </row>
    <row r="221" spans="1:16">
      <c r="A221" s="74"/>
      <c r="B221" s="74"/>
      <c r="C221" s="247" t="s">
        <v>11</v>
      </c>
      <c r="D221" s="202">
        <f t="shared" si="68"/>
        <v>301476.14299999998</v>
      </c>
      <c r="E221" s="211">
        <v>33189.417999999998</v>
      </c>
      <c r="F221" s="211">
        <v>25552.397000000001</v>
      </c>
      <c r="G221" s="211">
        <v>21270.22</v>
      </c>
      <c r="H221" s="211">
        <v>21196.482</v>
      </c>
      <c r="I221" s="211">
        <v>20465.95</v>
      </c>
      <c r="J221" s="211">
        <v>15194.329</v>
      </c>
      <c r="K221" s="211">
        <v>14669.993</v>
      </c>
      <c r="L221" s="211">
        <v>17197.491999999998</v>
      </c>
      <c r="M221" s="211">
        <v>17800.811000000002</v>
      </c>
      <c r="N221" s="211">
        <v>28138.635999999999</v>
      </c>
      <c r="O221" s="211">
        <v>37220.43</v>
      </c>
      <c r="P221" s="211">
        <v>49579.985000000001</v>
      </c>
    </row>
    <row r="222" spans="1:16">
      <c r="A222" s="74"/>
      <c r="B222" s="74"/>
      <c r="C222" s="247" t="s">
        <v>95</v>
      </c>
      <c r="D222" s="202">
        <f t="shared" si="68"/>
        <v>392340.35214099998</v>
      </c>
      <c r="E222" s="211">
        <v>64462.847999999998</v>
      </c>
      <c r="F222" s="211">
        <v>44183.332999999999</v>
      </c>
      <c r="G222" s="211">
        <v>29126.859</v>
      </c>
      <c r="H222" s="211">
        <v>31068.536</v>
      </c>
      <c r="I222" s="211">
        <v>29228.575141000001</v>
      </c>
      <c r="J222" s="211">
        <v>19248.107</v>
      </c>
      <c r="K222" s="211">
        <v>15543.527</v>
      </c>
      <c r="L222" s="211">
        <v>18158.749</v>
      </c>
      <c r="M222" s="211">
        <v>18442.202000000001</v>
      </c>
      <c r="N222" s="211">
        <v>22260.069</v>
      </c>
      <c r="O222" s="211">
        <v>38514.228999999999</v>
      </c>
      <c r="P222" s="211">
        <v>62103.317999999999</v>
      </c>
    </row>
    <row r="223" spans="1:16">
      <c r="A223" s="74"/>
      <c r="B223" s="74"/>
      <c r="C223" s="247" t="s">
        <v>96</v>
      </c>
      <c r="D223" s="202">
        <f t="shared" si="68"/>
        <v>168800.223</v>
      </c>
      <c r="E223" s="211">
        <v>12364.726000000001</v>
      </c>
      <c r="F223" s="211">
        <v>21289.525000000001</v>
      </c>
      <c r="G223" s="211">
        <v>11292.058999999999</v>
      </c>
      <c r="H223" s="211">
        <v>12330.762000000001</v>
      </c>
      <c r="I223" s="211">
        <v>12384.422</v>
      </c>
      <c r="J223" s="211">
        <v>13225.162</v>
      </c>
      <c r="K223" s="211">
        <v>7920.8810000000003</v>
      </c>
      <c r="L223" s="211">
        <v>10921.671</v>
      </c>
      <c r="M223" s="211">
        <v>10276.064</v>
      </c>
      <c r="N223" s="211">
        <v>15436.116</v>
      </c>
      <c r="O223" s="211">
        <v>15971.143</v>
      </c>
      <c r="P223" s="211">
        <v>25387.691999999999</v>
      </c>
    </row>
    <row r="224" spans="1:16">
      <c r="A224" s="74"/>
      <c r="B224" s="74"/>
      <c r="C224" s="74"/>
      <c r="D224" s="202"/>
      <c r="E224" s="203"/>
      <c r="F224" s="203"/>
      <c r="G224" s="203"/>
      <c r="H224" s="203"/>
      <c r="I224" s="203"/>
      <c r="J224" s="203"/>
      <c r="K224" s="203"/>
      <c r="L224" s="203"/>
      <c r="M224" s="203"/>
      <c r="N224" s="203"/>
      <c r="O224" s="203"/>
      <c r="P224" s="203"/>
    </row>
    <row r="225" spans="1:16">
      <c r="A225" s="82"/>
      <c r="C225" s="84" t="s">
        <v>97</v>
      </c>
      <c r="D225" s="202">
        <f>SUM(E225:P225)</f>
        <v>4556409.7635352733</v>
      </c>
      <c r="E225" s="203">
        <f t="shared" ref="E225:P225" si="69">SUM(E197:E223)</f>
        <v>391044.01818634634</v>
      </c>
      <c r="F225" s="203">
        <f t="shared" si="69"/>
        <v>354340.78144607204</v>
      </c>
      <c r="G225" s="203">
        <f t="shared" si="69"/>
        <v>360080.02166899125</v>
      </c>
      <c r="H225" s="203">
        <f t="shared" si="69"/>
        <v>369170.53676082002</v>
      </c>
      <c r="I225" s="203">
        <f t="shared" si="69"/>
        <v>384856.84687745181</v>
      </c>
      <c r="J225" s="203">
        <f t="shared" si="69"/>
        <v>385261.66208596004</v>
      </c>
      <c r="K225" s="203">
        <f t="shared" si="69"/>
        <v>353270.06647823635</v>
      </c>
      <c r="L225" s="203">
        <f t="shared" si="69"/>
        <v>366327.93427287153</v>
      </c>
      <c r="M225" s="203">
        <f t="shared" si="69"/>
        <v>350671.22467627999</v>
      </c>
      <c r="N225" s="203">
        <f t="shared" si="69"/>
        <v>373420.92137112119</v>
      </c>
      <c r="O225" s="203">
        <f t="shared" si="69"/>
        <v>419558.08246284304</v>
      </c>
      <c r="P225" s="203">
        <f t="shared" si="69"/>
        <v>448407.6672482795</v>
      </c>
    </row>
    <row r="226" spans="1:16">
      <c r="A226" s="82"/>
      <c r="C226" s="84"/>
      <c r="D226" s="202"/>
      <c r="E226" s="203"/>
      <c r="F226" s="203"/>
      <c r="G226" s="203"/>
      <c r="H226" s="203"/>
      <c r="I226" s="203"/>
      <c r="J226" s="203"/>
      <c r="K226" s="203"/>
      <c r="L226" s="203"/>
      <c r="M226" s="203"/>
      <c r="N226" s="203"/>
      <c r="O226" s="203"/>
      <c r="P226" s="203"/>
    </row>
    <row r="227" spans="1:16" s="88" customFormat="1">
      <c r="A227" s="74"/>
      <c r="B227" s="85" t="s">
        <v>12</v>
      </c>
      <c r="C227" s="78"/>
      <c r="D227" s="210"/>
      <c r="E227" s="203"/>
      <c r="F227" s="203"/>
      <c r="G227" s="203"/>
      <c r="H227" s="203"/>
      <c r="I227" s="203"/>
      <c r="J227" s="203"/>
      <c r="K227" s="203"/>
      <c r="L227" s="203"/>
      <c r="M227" s="203"/>
      <c r="N227" s="203"/>
      <c r="O227" s="203"/>
      <c r="P227" s="203"/>
    </row>
    <row r="228" spans="1:16" s="88" customFormat="1">
      <c r="A228" s="74"/>
      <c r="B228" s="176"/>
      <c r="C228" s="251" t="s">
        <v>13</v>
      </c>
      <c r="D228" s="202">
        <f t="shared" ref="D228:D270" si="70">SUM(E228:P228)</f>
        <v>39297.083620000005</v>
      </c>
      <c r="E228" s="211">
        <v>5454.7559999999994</v>
      </c>
      <c r="F228" s="211">
        <v>1502.5740000000008</v>
      </c>
      <c r="G228" s="211">
        <v>4118.8189999999995</v>
      </c>
      <c r="H228" s="211">
        <v>4446.2860000000001</v>
      </c>
      <c r="I228" s="211">
        <v>1256.9076200000002</v>
      </c>
      <c r="J228" s="211">
        <v>2480.9300000000003</v>
      </c>
      <c r="K228" s="211">
        <v>3838.1309999999999</v>
      </c>
      <c r="L228" s="211">
        <v>1766.665</v>
      </c>
      <c r="M228" s="211">
        <v>3325.4560000000001</v>
      </c>
      <c r="N228" s="211">
        <v>3284.4590000000003</v>
      </c>
      <c r="O228" s="211">
        <v>4143.973</v>
      </c>
      <c r="P228" s="211">
        <v>3678.127</v>
      </c>
    </row>
    <row r="229" spans="1:16">
      <c r="A229" s="74"/>
      <c r="B229" s="176"/>
      <c r="C229" s="251" t="s">
        <v>14</v>
      </c>
      <c r="D229" s="202">
        <f t="shared" si="70"/>
        <v>101931.36697999999</v>
      </c>
      <c r="E229" s="211">
        <v>9585.4359999999997</v>
      </c>
      <c r="F229" s="211">
        <v>8064.6900000000005</v>
      </c>
      <c r="G229" s="211">
        <v>9132.2089999999989</v>
      </c>
      <c r="H229" s="211">
        <v>9405.6460000000006</v>
      </c>
      <c r="I229" s="211">
        <v>9574.4259800000018</v>
      </c>
      <c r="J229" s="211">
        <v>10126.339</v>
      </c>
      <c r="K229" s="211">
        <v>8196.6660000000011</v>
      </c>
      <c r="L229" s="211">
        <v>7414.1269999999995</v>
      </c>
      <c r="M229" s="211">
        <v>6939.9170000000004</v>
      </c>
      <c r="N229" s="211">
        <v>7455.4539999999997</v>
      </c>
      <c r="O229" s="211">
        <v>8020.076</v>
      </c>
      <c r="P229" s="211">
        <v>8016.3810000000012</v>
      </c>
    </row>
    <row r="230" spans="1:16">
      <c r="A230" s="74"/>
      <c r="B230" s="176"/>
      <c r="C230" s="251" t="s">
        <v>15</v>
      </c>
      <c r="D230" s="202">
        <f t="shared" si="70"/>
        <v>608205.34468599991</v>
      </c>
      <c r="E230" s="211">
        <v>32864.027000000002</v>
      </c>
      <c r="F230" s="211">
        <v>39910.938000000009</v>
      </c>
      <c r="G230" s="211">
        <v>54419.204000000005</v>
      </c>
      <c r="H230" s="211">
        <v>68222.73904</v>
      </c>
      <c r="I230" s="211">
        <v>70688.500646000044</v>
      </c>
      <c r="J230" s="211">
        <v>68023.620000000024</v>
      </c>
      <c r="K230" s="211">
        <v>66132.447</v>
      </c>
      <c r="L230" s="211">
        <v>59087.473999999995</v>
      </c>
      <c r="M230" s="211">
        <v>50023.361999999994</v>
      </c>
      <c r="N230" s="211">
        <v>39872.962</v>
      </c>
      <c r="O230" s="211">
        <v>31707.244999999995</v>
      </c>
      <c r="P230" s="211">
        <v>27252.826000000001</v>
      </c>
    </row>
    <row r="231" spans="1:16">
      <c r="A231" s="74"/>
      <c r="B231" s="176"/>
      <c r="C231" s="251" t="s">
        <v>16</v>
      </c>
      <c r="D231" s="202">
        <f t="shared" si="70"/>
        <v>221530.33815770183</v>
      </c>
      <c r="E231" s="211">
        <v>10749.877996999992</v>
      </c>
      <c r="F231" s="211">
        <v>11573.492466000029</v>
      </c>
      <c r="G231" s="211">
        <v>20021.327649999963</v>
      </c>
      <c r="H231" s="211">
        <v>25293.850522000033</v>
      </c>
      <c r="I231" s="211">
        <v>28919.525193701742</v>
      </c>
      <c r="J231" s="211">
        <v>23644.257160000016</v>
      </c>
      <c r="K231" s="211">
        <v>18757.029058000015</v>
      </c>
      <c r="L231" s="211">
        <v>20714.872129000061</v>
      </c>
      <c r="M231" s="211">
        <v>21794.056098999987</v>
      </c>
      <c r="N231" s="211">
        <v>16414.638504999992</v>
      </c>
      <c r="O231" s="211">
        <v>14537.890671999996</v>
      </c>
      <c r="P231" s="211">
        <v>9109.5207059999957</v>
      </c>
    </row>
    <row r="232" spans="1:16">
      <c r="A232" s="74"/>
      <c r="B232" s="176"/>
      <c r="C232" s="251" t="s">
        <v>17</v>
      </c>
      <c r="D232" s="202">
        <f t="shared" si="70"/>
        <v>6131.4361000000008</v>
      </c>
      <c r="E232" s="211">
        <v>0</v>
      </c>
      <c r="F232" s="211">
        <v>0</v>
      </c>
      <c r="G232" s="211">
        <v>0</v>
      </c>
      <c r="H232" s="211">
        <v>488.93799999999999</v>
      </c>
      <c r="I232" s="211">
        <v>1075.8941</v>
      </c>
      <c r="J232" s="211">
        <v>1185.4340000000002</v>
      </c>
      <c r="K232" s="211">
        <v>1670.9560000000001</v>
      </c>
      <c r="L232" s="211">
        <v>1432.0039999999999</v>
      </c>
      <c r="M232" s="211">
        <v>278.21000000000004</v>
      </c>
      <c r="N232" s="211">
        <v>0</v>
      </c>
      <c r="O232" s="211">
        <v>0</v>
      </c>
      <c r="P232" s="211">
        <v>0</v>
      </c>
    </row>
    <row r="233" spans="1:16">
      <c r="A233" s="74"/>
      <c r="B233" s="176"/>
      <c r="C233" s="251" t="s">
        <v>18</v>
      </c>
      <c r="D233" s="202">
        <f t="shared" si="70"/>
        <v>1629.3050000000001</v>
      </c>
      <c r="E233" s="211">
        <v>98.766999999999996</v>
      </c>
      <c r="F233" s="211">
        <v>10.116</v>
      </c>
      <c r="G233" s="211">
        <v>7.5949999999999998</v>
      </c>
      <c r="H233" s="211">
        <v>359.7</v>
      </c>
      <c r="I233" s="211">
        <v>284.10900000000004</v>
      </c>
      <c r="J233" s="211">
        <v>67.167999999999992</v>
      </c>
      <c r="K233" s="211">
        <v>44.808999999999997</v>
      </c>
      <c r="L233" s="211">
        <v>50.917000000000002</v>
      </c>
      <c r="M233" s="211">
        <v>121.346</v>
      </c>
      <c r="N233" s="211">
        <v>196.97200000000001</v>
      </c>
      <c r="O233" s="211">
        <v>261.78999999999996</v>
      </c>
      <c r="P233" s="211">
        <v>126.01599999999999</v>
      </c>
    </row>
    <row r="234" spans="1:16">
      <c r="A234" s="74"/>
      <c r="B234" s="176"/>
      <c r="C234" s="251" t="s">
        <v>98</v>
      </c>
      <c r="D234" s="202">
        <f t="shared" si="70"/>
        <v>193563.43899999995</v>
      </c>
      <c r="E234" s="211">
        <v>20926.222000000002</v>
      </c>
      <c r="F234" s="211">
        <v>18661.668000000001</v>
      </c>
      <c r="G234" s="211">
        <v>20816.143</v>
      </c>
      <c r="H234" s="211">
        <v>19344.337</v>
      </c>
      <c r="I234" s="211">
        <v>0</v>
      </c>
      <c r="J234" s="211">
        <v>910.74299999999994</v>
      </c>
      <c r="K234" s="211">
        <v>20397.213</v>
      </c>
      <c r="L234" s="211">
        <v>20558.011999999999</v>
      </c>
      <c r="M234" s="211">
        <v>20494.510999999999</v>
      </c>
      <c r="N234" s="211">
        <v>19992.245999999999</v>
      </c>
      <c r="O234" s="211">
        <v>20095.538999999997</v>
      </c>
      <c r="P234" s="211">
        <v>11366.805</v>
      </c>
    </row>
    <row r="235" spans="1:16">
      <c r="A235" s="147"/>
      <c r="B235" s="176"/>
      <c r="C235" s="251" t="s">
        <v>140</v>
      </c>
      <c r="D235" s="202">
        <f t="shared" si="70"/>
        <v>31670.394680999998</v>
      </c>
      <c r="E235" s="211">
        <v>2323.9719999999998</v>
      </c>
      <c r="F235" s="211">
        <v>3316.8329999999996</v>
      </c>
      <c r="G235" s="211">
        <v>2862.6490000000003</v>
      </c>
      <c r="H235" s="211">
        <v>2525.9130000000005</v>
      </c>
      <c r="I235" s="211">
        <v>2538.136681</v>
      </c>
      <c r="J235" s="211">
        <v>2190.5819999999999</v>
      </c>
      <c r="K235" s="211">
        <v>2506.9250000000002</v>
      </c>
      <c r="L235" s="211">
        <v>2478.5909999999999</v>
      </c>
      <c r="M235" s="211">
        <v>2022.136</v>
      </c>
      <c r="N235" s="211">
        <v>2159.654</v>
      </c>
      <c r="O235" s="211">
        <v>3248.9880000000003</v>
      </c>
      <c r="P235" s="211">
        <v>3496.0149999999999</v>
      </c>
    </row>
    <row r="236" spans="1:16">
      <c r="A236" s="74"/>
      <c r="B236" s="176"/>
      <c r="C236" s="251" t="s">
        <v>99</v>
      </c>
      <c r="D236" s="202">
        <f t="shared" si="70"/>
        <v>847.88700000000006</v>
      </c>
      <c r="E236" s="211">
        <v>25.22</v>
      </c>
      <c r="F236" s="211">
        <v>18.387999999999998</v>
      </c>
      <c r="G236" s="211">
        <v>4.71</v>
      </c>
      <c r="H236" s="211">
        <v>20.268000000000001</v>
      </c>
      <c r="I236" s="211">
        <v>56.513000000000005</v>
      </c>
      <c r="J236" s="211">
        <v>16.347999999999999</v>
      </c>
      <c r="K236" s="211">
        <v>94.602000000000004</v>
      </c>
      <c r="L236" s="211">
        <v>215.50800000000001</v>
      </c>
      <c r="M236" s="211">
        <v>194.43200000000002</v>
      </c>
      <c r="N236" s="211">
        <v>24.122999999999998</v>
      </c>
      <c r="O236" s="211">
        <v>124.935</v>
      </c>
      <c r="P236" s="211">
        <v>52.84</v>
      </c>
    </row>
    <row r="237" spans="1:16">
      <c r="A237" s="147"/>
      <c r="B237" s="176"/>
      <c r="C237" s="251" t="s">
        <v>129</v>
      </c>
      <c r="D237" s="202">
        <f>SUM(E237:P237)</f>
        <v>222436.25849600002</v>
      </c>
      <c r="E237" s="211">
        <v>11571.505999999999</v>
      </c>
      <c r="F237" s="211">
        <v>14164.559000000001</v>
      </c>
      <c r="G237" s="211">
        <v>18492.154000000002</v>
      </c>
      <c r="H237" s="211">
        <v>22117.828000000001</v>
      </c>
      <c r="I237" s="211">
        <v>26326.561495999998</v>
      </c>
      <c r="J237" s="211">
        <v>24389.483999999997</v>
      </c>
      <c r="K237" s="211">
        <v>20574.759999999998</v>
      </c>
      <c r="L237" s="211">
        <v>22519.587</v>
      </c>
      <c r="M237" s="211">
        <v>21843.51</v>
      </c>
      <c r="N237" s="211">
        <v>16310.95</v>
      </c>
      <c r="O237" s="211">
        <v>14136.391</v>
      </c>
      <c r="P237" s="211">
        <v>9988.9680000000008</v>
      </c>
    </row>
    <row r="238" spans="1:16">
      <c r="A238" s="147"/>
      <c r="B238" s="176"/>
      <c r="C238" s="251" t="s">
        <v>130</v>
      </c>
      <c r="D238" s="202">
        <f>SUM(E238:P238)</f>
        <v>207266.60143799998</v>
      </c>
      <c r="E238" s="211">
        <v>10602.251</v>
      </c>
      <c r="F238" s="211">
        <v>12248.721000000001</v>
      </c>
      <c r="G238" s="211">
        <v>17810.672000000002</v>
      </c>
      <c r="H238" s="211">
        <v>21793.830999999998</v>
      </c>
      <c r="I238" s="211">
        <v>25086.690438000001</v>
      </c>
      <c r="J238" s="211">
        <v>20895.978999999999</v>
      </c>
      <c r="K238" s="211">
        <v>19965.984</v>
      </c>
      <c r="L238" s="211">
        <v>22727.369000000002</v>
      </c>
      <c r="M238" s="211">
        <v>20407.274999999998</v>
      </c>
      <c r="N238" s="211">
        <v>14829.097999999998</v>
      </c>
      <c r="O238" s="211">
        <v>12524.883</v>
      </c>
      <c r="P238" s="211">
        <v>8373.848</v>
      </c>
    </row>
    <row r="239" spans="1:16">
      <c r="A239" s="147"/>
      <c r="B239" s="176"/>
      <c r="C239" s="251" t="s">
        <v>131</v>
      </c>
      <c r="D239" s="202">
        <f>SUM(E239:P239)</f>
        <v>209333.34327099999</v>
      </c>
      <c r="E239" s="211">
        <v>10613.947</v>
      </c>
      <c r="F239" s="211">
        <v>12296.643</v>
      </c>
      <c r="G239" s="211">
        <v>18044.285</v>
      </c>
      <c r="H239" s="211">
        <v>21790.133999999998</v>
      </c>
      <c r="I239" s="211">
        <v>25225.377270999998</v>
      </c>
      <c r="J239" s="211">
        <v>23313.802</v>
      </c>
      <c r="K239" s="211">
        <v>20036.652000000002</v>
      </c>
      <c r="L239" s="211">
        <v>22933.243999999999</v>
      </c>
      <c r="M239" s="211">
        <v>20484.289000000001</v>
      </c>
      <c r="N239" s="211">
        <v>14613.630999999999</v>
      </c>
      <c r="O239" s="211">
        <v>12049.511</v>
      </c>
      <c r="P239" s="211">
        <v>7931.8279999999995</v>
      </c>
    </row>
    <row r="240" spans="1:16">
      <c r="A240" s="147"/>
      <c r="B240" s="176"/>
      <c r="C240" s="251" t="s">
        <v>132</v>
      </c>
      <c r="D240" s="202">
        <f>SUM(E240:P240)</f>
        <v>195324.44562900002</v>
      </c>
      <c r="E240" s="211">
        <v>10624.962</v>
      </c>
      <c r="F240" s="211">
        <v>12113.039000000001</v>
      </c>
      <c r="G240" s="211">
        <v>17747.527000000002</v>
      </c>
      <c r="H240" s="211">
        <v>21613.345000000001</v>
      </c>
      <c r="I240" s="211">
        <v>24886.39562900001</v>
      </c>
      <c r="J240" s="211">
        <v>11689.399000000001</v>
      </c>
      <c r="K240" s="211">
        <v>19479.582999999999</v>
      </c>
      <c r="L240" s="211">
        <v>22609.52</v>
      </c>
      <c r="M240" s="211">
        <v>20230.741000000002</v>
      </c>
      <c r="N240" s="211">
        <v>14320.132</v>
      </c>
      <c r="O240" s="211">
        <v>12022.019</v>
      </c>
      <c r="P240" s="211">
        <v>7987.7829999999994</v>
      </c>
    </row>
    <row r="241" spans="1:16">
      <c r="A241" s="74"/>
      <c r="B241" s="176"/>
      <c r="C241" s="251" t="s">
        <v>19</v>
      </c>
      <c r="D241" s="202">
        <f t="shared" si="70"/>
        <v>51.347999999999999</v>
      </c>
      <c r="E241" s="211">
        <v>0</v>
      </c>
      <c r="F241" s="211">
        <v>0</v>
      </c>
      <c r="G241" s="211">
        <v>18.448</v>
      </c>
      <c r="H241" s="211">
        <v>0</v>
      </c>
      <c r="I241" s="211">
        <v>0</v>
      </c>
      <c r="J241" s="211">
        <v>0</v>
      </c>
      <c r="K241" s="211">
        <v>0</v>
      </c>
      <c r="L241" s="211">
        <v>0</v>
      </c>
      <c r="M241" s="211">
        <v>0</v>
      </c>
      <c r="N241" s="211">
        <v>0</v>
      </c>
      <c r="O241" s="211">
        <v>0</v>
      </c>
      <c r="P241" s="211">
        <v>32.9</v>
      </c>
    </row>
    <row r="242" spans="1:16">
      <c r="A242" s="74"/>
      <c r="B242" s="176"/>
      <c r="C242" s="251" t="s">
        <v>100</v>
      </c>
      <c r="D242" s="202">
        <f t="shared" si="70"/>
        <v>102052.81</v>
      </c>
      <c r="E242" s="211">
        <v>5825.7039999999997</v>
      </c>
      <c r="F242" s="211">
        <v>9487.871000000001</v>
      </c>
      <c r="G242" s="211">
        <v>13353.706999999999</v>
      </c>
      <c r="H242" s="211">
        <v>7121.8610000000008</v>
      </c>
      <c r="I242" s="211">
        <v>7486.2909999999993</v>
      </c>
      <c r="J242" s="211">
        <v>7396.2190000000001</v>
      </c>
      <c r="K242" s="211">
        <v>10808.047</v>
      </c>
      <c r="L242" s="211">
        <v>-481.45699999999943</v>
      </c>
      <c r="M242" s="211">
        <v>6237.4920000000002</v>
      </c>
      <c r="N242" s="211">
        <v>10194.914000000001</v>
      </c>
      <c r="O242" s="211">
        <v>9151.5360000000001</v>
      </c>
      <c r="P242" s="211">
        <v>15470.625</v>
      </c>
    </row>
    <row r="243" spans="1:16">
      <c r="A243" s="147"/>
      <c r="B243" s="176"/>
      <c r="C243" s="251" t="s">
        <v>134</v>
      </c>
      <c r="D243" s="202">
        <f t="shared" si="70"/>
        <v>208002.981</v>
      </c>
      <c r="E243" s="211">
        <v>10427.753999999999</v>
      </c>
      <c r="F243" s="211">
        <v>13006.358</v>
      </c>
      <c r="G243" s="211">
        <v>17933.834999999999</v>
      </c>
      <c r="H243" s="211">
        <v>21448.313000000002</v>
      </c>
      <c r="I243" s="211">
        <v>25677.758999999998</v>
      </c>
      <c r="J243" s="211">
        <v>23561.528000000002</v>
      </c>
      <c r="K243" s="211">
        <v>18890.523000000001</v>
      </c>
      <c r="L243" s="211">
        <v>21825.749</v>
      </c>
      <c r="M243" s="211">
        <v>19616.234</v>
      </c>
      <c r="N243" s="211">
        <v>14447.311</v>
      </c>
      <c r="O243" s="211">
        <v>12541.477999999999</v>
      </c>
      <c r="P243" s="211">
        <v>8626.139000000001</v>
      </c>
    </row>
    <row r="244" spans="1:16">
      <c r="A244" s="147"/>
      <c r="B244" s="176"/>
      <c r="C244" s="251" t="s">
        <v>135</v>
      </c>
      <c r="D244" s="202">
        <f t="shared" si="70"/>
        <v>125008.02100000002</v>
      </c>
      <c r="E244" s="211">
        <v>6444.4310000000005</v>
      </c>
      <c r="F244" s="211">
        <v>8073.4310000000005</v>
      </c>
      <c r="G244" s="211">
        <v>11071.365</v>
      </c>
      <c r="H244" s="211">
        <v>13606.736000000001</v>
      </c>
      <c r="I244" s="211">
        <v>16289.130000000001</v>
      </c>
      <c r="J244" s="211">
        <v>14756.964</v>
      </c>
      <c r="K244" s="211">
        <v>11896.785</v>
      </c>
      <c r="L244" s="211">
        <v>12941.521999999999</v>
      </c>
      <c r="M244" s="211">
        <v>12104.996999999999</v>
      </c>
      <c r="N244" s="211">
        <v>6733.2480000000005</v>
      </c>
      <c r="O244" s="211">
        <v>5792.85</v>
      </c>
      <c r="P244" s="211">
        <v>5296.5619999999999</v>
      </c>
    </row>
    <row r="245" spans="1:16">
      <c r="A245" s="147"/>
      <c r="B245" s="176"/>
      <c r="C245" s="251" t="s">
        <v>128</v>
      </c>
      <c r="D245" s="202">
        <f t="shared" si="70"/>
        <v>207982.83199999997</v>
      </c>
      <c r="E245" s="211">
        <v>10395.838</v>
      </c>
      <c r="F245" s="211">
        <v>12914.846</v>
      </c>
      <c r="G245" s="211">
        <v>17676.902999999998</v>
      </c>
      <c r="H245" s="211">
        <v>21498.683000000001</v>
      </c>
      <c r="I245" s="211">
        <v>25902.309000000001</v>
      </c>
      <c r="J245" s="211">
        <v>23826.928</v>
      </c>
      <c r="K245" s="211">
        <v>18948.901999999998</v>
      </c>
      <c r="L245" s="211">
        <v>22195.74</v>
      </c>
      <c r="M245" s="211">
        <v>20577.829000000002</v>
      </c>
      <c r="N245" s="211">
        <v>15053.606</v>
      </c>
      <c r="O245" s="211">
        <v>10000.134</v>
      </c>
      <c r="P245" s="211">
        <v>8991.1139999999996</v>
      </c>
    </row>
    <row r="246" spans="1:16">
      <c r="A246" s="147"/>
      <c r="B246" s="176"/>
      <c r="C246" s="251" t="s">
        <v>125</v>
      </c>
      <c r="D246" s="202">
        <f t="shared" si="70"/>
        <v>161053.92810299998</v>
      </c>
      <c r="E246" s="211">
        <v>15256.941999999999</v>
      </c>
      <c r="F246" s="211">
        <v>16588.603999999999</v>
      </c>
      <c r="G246" s="211">
        <v>18194.127</v>
      </c>
      <c r="H246" s="211">
        <v>16790.353999999999</v>
      </c>
      <c r="I246" s="211">
        <v>14370.708103000001</v>
      </c>
      <c r="J246" s="211">
        <v>11339.733</v>
      </c>
      <c r="K246" s="211">
        <v>7621.5120000000006</v>
      </c>
      <c r="L246" s="211">
        <v>10545.273000000001</v>
      </c>
      <c r="M246" s="211">
        <v>8172.7690000000002</v>
      </c>
      <c r="N246" s="211">
        <v>14394.326999999999</v>
      </c>
      <c r="O246" s="211">
        <v>11970.986000000001</v>
      </c>
      <c r="P246" s="211">
        <v>15808.593000000001</v>
      </c>
    </row>
    <row r="247" spans="1:16">
      <c r="A247" s="147"/>
      <c r="B247" s="176"/>
      <c r="C247" s="251" t="s">
        <v>20</v>
      </c>
      <c r="D247" s="202">
        <f t="shared" si="70"/>
        <v>158073.35399999999</v>
      </c>
      <c r="E247" s="211">
        <v>16597.374</v>
      </c>
      <c r="F247" s="211">
        <v>22474.18</v>
      </c>
      <c r="G247" s="211">
        <v>8844.4180000000015</v>
      </c>
      <c r="H247" s="211">
        <v>13006.819</v>
      </c>
      <c r="I247" s="211">
        <v>8583.6970000000001</v>
      </c>
      <c r="J247" s="211">
        <v>9635.4699999999993</v>
      </c>
      <c r="K247" s="211">
        <v>5517.0429999999997</v>
      </c>
      <c r="L247" s="211">
        <v>12410.988000000001</v>
      </c>
      <c r="M247" s="211">
        <v>7703.7259999999997</v>
      </c>
      <c r="N247" s="211">
        <v>10474.149000000001</v>
      </c>
      <c r="O247" s="211">
        <v>18290.271000000001</v>
      </c>
      <c r="P247" s="211">
        <v>24535.218999999997</v>
      </c>
    </row>
    <row r="248" spans="1:16">
      <c r="A248" s="74"/>
      <c r="B248" s="176"/>
      <c r="C248" s="251" t="s">
        <v>21</v>
      </c>
      <c r="D248" s="202">
        <f t="shared" si="70"/>
        <v>204397.69099999999</v>
      </c>
      <c r="E248" s="211">
        <v>21528.093000000001</v>
      </c>
      <c r="F248" s="211">
        <v>28951.633000000002</v>
      </c>
      <c r="G248" s="211">
        <v>12369.672999999999</v>
      </c>
      <c r="H248" s="211">
        <v>17229.667000000001</v>
      </c>
      <c r="I248" s="211">
        <v>11739.928</v>
      </c>
      <c r="J248" s="211">
        <v>12644.866999999998</v>
      </c>
      <c r="K248" s="211">
        <v>6276.1630000000005</v>
      </c>
      <c r="L248" s="211">
        <v>14932.915000000001</v>
      </c>
      <c r="M248" s="211">
        <v>9324.6649999999991</v>
      </c>
      <c r="N248" s="211">
        <v>13590.248</v>
      </c>
      <c r="O248" s="211">
        <v>22940.207999999999</v>
      </c>
      <c r="P248" s="211">
        <v>32869.631000000001</v>
      </c>
    </row>
    <row r="249" spans="1:16">
      <c r="A249" s="74"/>
      <c r="B249" s="176"/>
      <c r="C249" s="251" t="s">
        <v>101</v>
      </c>
      <c r="D249" s="202">
        <f t="shared" si="70"/>
        <v>203281.08100000001</v>
      </c>
      <c r="E249" s="211">
        <v>13265.558000000001</v>
      </c>
      <c r="F249" s="211">
        <v>21994.280999999999</v>
      </c>
      <c r="G249" s="211">
        <v>6505.8329999999996</v>
      </c>
      <c r="H249" s="211">
        <v>14670.284</v>
      </c>
      <c r="I249" s="211">
        <v>13919.128000000001</v>
      </c>
      <c r="J249" s="211">
        <v>16566.887999999999</v>
      </c>
      <c r="K249" s="211">
        <v>4872.9369999999999</v>
      </c>
      <c r="L249" s="211">
        <v>22767.519</v>
      </c>
      <c r="M249" s="211">
        <v>16493.617000000002</v>
      </c>
      <c r="N249" s="211">
        <v>24034.236000000001</v>
      </c>
      <c r="O249" s="211">
        <v>18283.552</v>
      </c>
      <c r="P249" s="211">
        <v>29907.248</v>
      </c>
    </row>
    <row r="250" spans="1:16">
      <c r="A250" s="74"/>
      <c r="B250" s="176"/>
      <c r="C250" s="251" t="s">
        <v>22</v>
      </c>
      <c r="D250" s="202">
        <f t="shared" si="70"/>
        <v>152079.42300000001</v>
      </c>
      <c r="E250" s="211">
        <v>5400.5610000000006</v>
      </c>
      <c r="F250" s="211">
        <v>16780.455000000002</v>
      </c>
      <c r="G250" s="211">
        <v>13134.732</v>
      </c>
      <c r="H250" s="211">
        <v>14251.985999999999</v>
      </c>
      <c r="I250" s="211">
        <v>14197.583000000001</v>
      </c>
      <c r="J250" s="211">
        <v>12895.629000000001</v>
      </c>
      <c r="K250" s="211">
        <v>17946.425999999999</v>
      </c>
      <c r="L250" s="211">
        <v>14889.499</v>
      </c>
      <c r="M250" s="211">
        <v>10086.384</v>
      </c>
      <c r="N250" s="211">
        <v>9199.6489999999994</v>
      </c>
      <c r="O250" s="211">
        <v>9449.2880000000005</v>
      </c>
      <c r="P250" s="211">
        <v>13847.230999999998</v>
      </c>
    </row>
    <row r="251" spans="1:16">
      <c r="A251" s="74"/>
      <c r="B251" s="176"/>
      <c r="C251" s="251" t="s">
        <v>173</v>
      </c>
      <c r="D251" s="202">
        <f t="shared" si="70"/>
        <v>15324.983264305973</v>
      </c>
      <c r="E251" s="211">
        <v>0</v>
      </c>
      <c r="F251" s="211">
        <v>1318.2159999999999</v>
      </c>
      <c r="G251" s="211">
        <v>1030.3710000000001</v>
      </c>
      <c r="H251" s="211">
        <v>1506.7850000000001</v>
      </c>
      <c r="I251" s="211">
        <v>1401.0322643059719</v>
      </c>
      <c r="J251" s="211">
        <v>2420.6490000000003</v>
      </c>
      <c r="K251" s="211">
        <v>1867.367</v>
      </c>
      <c r="L251" s="211">
        <v>1104.5160000000001</v>
      </c>
      <c r="M251" s="211">
        <v>980.91800000000001</v>
      </c>
      <c r="N251" s="211">
        <v>1282.9949999999999</v>
      </c>
      <c r="O251" s="211">
        <v>1397.6329999999998</v>
      </c>
      <c r="P251" s="211">
        <v>1014.501</v>
      </c>
    </row>
    <row r="252" spans="1:16">
      <c r="A252" s="147"/>
      <c r="B252" s="176"/>
      <c r="C252" s="251" t="s">
        <v>174</v>
      </c>
      <c r="D252" s="202">
        <f t="shared" si="70"/>
        <v>14918.849545344365</v>
      </c>
      <c r="E252" s="211">
        <v>0</v>
      </c>
      <c r="F252" s="211">
        <v>995.31400000000008</v>
      </c>
      <c r="G252" s="211">
        <v>828.89100000000008</v>
      </c>
      <c r="H252" s="211">
        <v>1326.1060000000002</v>
      </c>
      <c r="I252" s="211">
        <v>1453.3395453443648</v>
      </c>
      <c r="J252" s="211">
        <v>2393.6009999999997</v>
      </c>
      <c r="K252" s="211">
        <v>1862.5250000000001</v>
      </c>
      <c r="L252" s="211">
        <v>1136.2649999999999</v>
      </c>
      <c r="M252" s="211">
        <v>954.34799999999996</v>
      </c>
      <c r="N252" s="211">
        <v>1264.9169999999999</v>
      </c>
      <c r="O252" s="211">
        <v>1562.922</v>
      </c>
      <c r="P252" s="211">
        <v>1140.6210000000001</v>
      </c>
    </row>
    <row r="253" spans="1:16">
      <c r="A253" s="147"/>
      <c r="B253" s="176"/>
      <c r="C253" s="251" t="s">
        <v>175</v>
      </c>
      <c r="D253" s="202">
        <f t="shared" si="70"/>
        <v>14574.229508684346</v>
      </c>
      <c r="E253" s="211">
        <v>0</v>
      </c>
      <c r="F253" s="211">
        <v>913.56799999999998</v>
      </c>
      <c r="G253" s="211">
        <v>1158.8679999999999</v>
      </c>
      <c r="H253" s="211">
        <v>1494.385</v>
      </c>
      <c r="I253" s="211">
        <v>1388.8565086843469</v>
      </c>
      <c r="J253" s="211">
        <v>2372.3119999999999</v>
      </c>
      <c r="K253" s="211">
        <v>1703.1869999999999</v>
      </c>
      <c r="L253" s="211">
        <v>1055.982</v>
      </c>
      <c r="M253" s="211">
        <v>908.71799999999996</v>
      </c>
      <c r="N253" s="211">
        <v>1184.7040000000002</v>
      </c>
      <c r="O253" s="211">
        <v>1400.796</v>
      </c>
      <c r="P253" s="211">
        <v>992.85299999999995</v>
      </c>
    </row>
    <row r="254" spans="1:16">
      <c r="A254" s="74"/>
      <c r="B254" s="176"/>
      <c r="C254" s="251" t="s">
        <v>176</v>
      </c>
      <c r="D254" s="202">
        <f t="shared" si="70"/>
        <v>15095.165857879068</v>
      </c>
      <c r="E254" s="211">
        <v>0</v>
      </c>
      <c r="F254" s="211">
        <v>1207.8140000000001</v>
      </c>
      <c r="G254" s="211">
        <v>1228.721</v>
      </c>
      <c r="H254" s="211">
        <v>1344.799</v>
      </c>
      <c r="I254" s="211">
        <v>1342.059857879068</v>
      </c>
      <c r="J254" s="211">
        <v>2172.518</v>
      </c>
      <c r="K254" s="211">
        <v>1781.576</v>
      </c>
      <c r="L254" s="211">
        <v>1118.307</v>
      </c>
      <c r="M254" s="211">
        <v>941.86099999999999</v>
      </c>
      <c r="N254" s="211">
        <v>1229.6950000000002</v>
      </c>
      <c r="O254" s="211">
        <v>1651.3430000000001</v>
      </c>
      <c r="P254" s="211">
        <v>1076.472</v>
      </c>
    </row>
    <row r="255" spans="1:16">
      <c r="A255" s="74"/>
      <c r="B255" s="176"/>
      <c r="C255" s="251" t="s">
        <v>139</v>
      </c>
      <c r="D255" s="202">
        <f t="shared" si="70"/>
        <v>118178.36974300002</v>
      </c>
      <c r="E255" s="211">
        <v>5782.8540000000003</v>
      </c>
      <c r="F255" s="211">
        <v>6108.0290000000005</v>
      </c>
      <c r="G255" s="211">
        <v>9007.3050000000003</v>
      </c>
      <c r="H255" s="211">
        <v>12669.140000000001</v>
      </c>
      <c r="I255" s="211">
        <v>14283.710742999998</v>
      </c>
      <c r="J255" s="211">
        <v>14541.583999999999</v>
      </c>
      <c r="K255" s="211">
        <v>11999.023999999999</v>
      </c>
      <c r="L255" s="211">
        <v>12800.178</v>
      </c>
      <c r="M255" s="211">
        <v>11540.762999999999</v>
      </c>
      <c r="N255" s="211">
        <v>7714.8310000000001</v>
      </c>
      <c r="O255" s="211">
        <v>6876.451</v>
      </c>
      <c r="P255" s="211">
        <v>4854.5</v>
      </c>
    </row>
    <row r="256" spans="1:16">
      <c r="A256" s="74"/>
      <c r="B256" s="176"/>
      <c r="C256" s="251" t="s">
        <v>133</v>
      </c>
      <c r="D256" s="202">
        <f t="shared" si="70"/>
        <v>247053.134514</v>
      </c>
      <c r="E256" s="211">
        <v>35485.512999999999</v>
      </c>
      <c r="F256" s="211">
        <v>23523.964</v>
      </c>
      <c r="G256" s="211">
        <v>21429.309999999998</v>
      </c>
      <c r="H256" s="211">
        <v>16631.043999999998</v>
      </c>
      <c r="I256" s="211">
        <v>13350.367513999996</v>
      </c>
      <c r="J256" s="211">
        <v>11649.428</v>
      </c>
      <c r="K256" s="211">
        <v>9440.655999999999</v>
      </c>
      <c r="L256" s="211">
        <v>11752.483999999999</v>
      </c>
      <c r="M256" s="211">
        <v>15355.391</v>
      </c>
      <c r="N256" s="211">
        <v>25034.681</v>
      </c>
      <c r="O256" s="211">
        <v>30755.763999999999</v>
      </c>
      <c r="P256" s="211">
        <v>32644.531999999999</v>
      </c>
    </row>
    <row r="257" spans="1:16">
      <c r="A257" s="147"/>
      <c r="B257" s="176"/>
      <c r="C257" s="251" t="s">
        <v>23</v>
      </c>
      <c r="D257" s="202">
        <f t="shared" ref="D257:D262" si="71">SUM(E257:P257)</f>
        <v>66127.179174639939</v>
      </c>
      <c r="E257" s="211">
        <v>5198.3959999999997</v>
      </c>
      <c r="F257" s="211">
        <v>7391.76</v>
      </c>
      <c r="G257" s="211">
        <v>4802.8959999999997</v>
      </c>
      <c r="H257" s="211">
        <v>6294.0010000000002</v>
      </c>
      <c r="I257" s="211">
        <v>5442.7121746399271</v>
      </c>
      <c r="J257" s="211">
        <v>5745.04</v>
      </c>
      <c r="K257" s="211">
        <v>3354.0929999999998</v>
      </c>
      <c r="L257" s="211">
        <v>4111.875</v>
      </c>
      <c r="M257" s="211">
        <v>3868.1730000000002</v>
      </c>
      <c r="N257" s="211">
        <v>5591.2460000000001</v>
      </c>
      <c r="O257" s="211">
        <v>5000.8719999999994</v>
      </c>
      <c r="P257" s="211">
        <v>9326.1149999999998</v>
      </c>
    </row>
    <row r="258" spans="1:16" s="248" customFormat="1">
      <c r="A258" s="249"/>
      <c r="B258" s="176"/>
      <c r="C258" s="251" t="s">
        <v>24</v>
      </c>
      <c r="D258" s="202">
        <f t="shared" ref="D258:D260" si="72">SUM(E258:P258)</f>
        <v>60837.60633736007</v>
      </c>
      <c r="E258" s="211">
        <v>4864.0069999999996</v>
      </c>
      <c r="F258" s="211">
        <v>7225.6260000000002</v>
      </c>
      <c r="G258" s="211">
        <v>4388.393</v>
      </c>
      <c r="H258" s="211">
        <v>5717.6190000000006</v>
      </c>
      <c r="I258" s="211">
        <v>4859.763337360072</v>
      </c>
      <c r="J258" s="211">
        <v>4886.6509999999998</v>
      </c>
      <c r="K258" s="211">
        <v>2646.049</v>
      </c>
      <c r="L258" s="211">
        <v>3498.0010000000002</v>
      </c>
      <c r="M258" s="211">
        <v>3898.8590000000004</v>
      </c>
      <c r="N258" s="211">
        <v>4782.4500000000007</v>
      </c>
      <c r="O258" s="211">
        <v>5510.4889999999996</v>
      </c>
      <c r="P258" s="211">
        <v>8559.6990000000005</v>
      </c>
    </row>
    <row r="259" spans="1:16" s="248" customFormat="1">
      <c r="A259" s="249"/>
      <c r="B259" s="176"/>
      <c r="C259" s="251" t="s">
        <v>25</v>
      </c>
      <c r="D259" s="202">
        <f t="shared" si="72"/>
        <v>46126.011552000004</v>
      </c>
      <c r="E259" s="211">
        <v>2597.0990000000002</v>
      </c>
      <c r="F259" s="211">
        <v>7621.235999999999</v>
      </c>
      <c r="G259" s="211">
        <v>4575.7830000000004</v>
      </c>
      <c r="H259" s="211">
        <v>3190.5360000000001</v>
      </c>
      <c r="I259" s="211">
        <v>4495.5865520000043</v>
      </c>
      <c r="J259" s="211">
        <v>1615.501</v>
      </c>
      <c r="K259" s="211">
        <v>4665.8739999999998</v>
      </c>
      <c r="L259" s="211">
        <v>3317.076</v>
      </c>
      <c r="M259" s="211">
        <v>2283.2960000000003</v>
      </c>
      <c r="N259" s="211">
        <v>2507.2860000000001</v>
      </c>
      <c r="O259" s="211">
        <v>4436.0219999999999</v>
      </c>
      <c r="P259" s="211">
        <v>4820.7160000000003</v>
      </c>
    </row>
    <row r="260" spans="1:16" s="248" customFormat="1">
      <c r="A260" s="249"/>
      <c r="B260" s="176"/>
      <c r="C260" s="251" t="s">
        <v>151</v>
      </c>
      <c r="D260" s="202">
        <f t="shared" si="72"/>
        <v>40662.083462000002</v>
      </c>
      <c r="E260" s="211">
        <v>2270.14</v>
      </c>
      <c r="F260" s="211">
        <v>2794.1570000000002</v>
      </c>
      <c r="G260" s="211">
        <v>3811.7690000000002</v>
      </c>
      <c r="H260" s="211">
        <v>5004.1559999999999</v>
      </c>
      <c r="I260" s="211">
        <v>4941.7254619999976</v>
      </c>
      <c r="J260" s="211">
        <v>5904.6410000000005</v>
      </c>
      <c r="K260" s="211">
        <v>5073.0790000000006</v>
      </c>
      <c r="L260" s="211">
        <v>4107.7240000000002</v>
      </c>
      <c r="M260" s="211">
        <v>3206.4580000000001</v>
      </c>
      <c r="N260" s="211">
        <v>1468.0590000000002</v>
      </c>
      <c r="O260" s="211">
        <v>1091.51</v>
      </c>
      <c r="P260" s="211">
        <v>988.66499999999996</v>
      </c>
    </row>
    <row r="261" spans="1:16">
      <c r="A261" s="147"/>
      <c r="B261" s="176"/>
      <c r="C261" s="251" t="s">
        <v>152</v>
      </c>
      <c r="D261" s="202">
        <f t="shared" si="71"/>
        <v>40325.364087999995</v>
      </c>
      <c r="E261" s="211">
        <v>2304.0909999999999</v>
      </c>
      <c r="F261" s="211">
        <v>2867.2240000000002</v>
      </c>
      <c r="G261" s="211">
        <v>4198.5550000000003</v>
      </c>
      <c r="H261" s="211">
        <v>4660.9220000000005</v>
      </c>
      <c r="I261" s="211">
        <v>5460.6630879999957</v>
      </c>
      <c r="J261" s="211">
        <v>5581.9740000000002</v>
      </c>
      <c r="K261" s="211">
        <v>4853.2280000000001</v>
      </c>
      <c r="L261" s="211">
        <v>3460.7980000000002</v>
      </c>
      <c r="M261" s="211">
        <v>3405.2569999999996</v>
      </c>
      <c r="N261" s="211">
        <v>1630.682</v>
      </c>
      <c r="O261" s="211">
        <v>1061.154</v>
      </c>
      <c r="P261" s="211">
        <v>840.81599999999992</v>
      </c>
    </row>
    <row r="262" spans="1:16">
      <c r="A262" s="147"/>
      <c r="B262" s="176"/>
      <c r="C262" s="251" t="s">
        <v>153</v>
      </c>
      <c r="D262" s="202">
        <f t="shared" si="71"/>
        <v>39908.664099999995</v>
      </c>
      <c r="E262" s="211">
        <v>2106.0549999999998</v>
      </c>
      <c r="F262" s="211">
        <v>2582.5510000000004</v>
      </c>
      <c r="G262" s="211">
        <v>3012.5460000000003</v>
      </c>
      <c r="H262" s="211">
        <v>4591.2560000000003</v>
      </c>
      <c r="I262" s="211">
        <v>5173.9051000000018</v>
      </c>
      <c r="J262" s="211">
        <v>5815.2839999999997</v>
      </c>
      <c r="K262" s="211">
        <v>4875.2440000000006</v>
      </c>
      <c r="L262" s="211">
        <v>3858.674</v>
      </c>
      <c r="M262" s="211">
        <v>3275.1090000000004</v>
      </c>
      <c r="N262" s="211">
        <v>1924.492</v>
      </c>
      <c r="O262" s="211">
        <v>1491.1320000000001</v>
      </c>
      <c r="P262" s="211">
        <v>1202.4159999999999</v>
      </c>
    </row>
    <row r="263" spans="1:16">
      <c r="A263" s="74"/>
      <c r="B263" s="176"/>
      <c r="C263" s="251" t="s">
        <v>26</v>
      </c>
      <c r="D263" s="202">
        <f t="shared" si="70"/>
        <v>45395.698000000004</v>
      </c>
      <c r="E263" s="211">
        <v>4501.2690000000002</v>
      </c>
      <c r="F263" s="211">
        <v>1817.306</v>
      </c>
      <c r="G263" s="211">
        <v>2872.3810000000003</v>
      </c>
      <c r="H263" s="211">
        <v>3341.8850000000002</v>
      </c>
      <c r="I263" s="211">
        <v>2708.806</v>
      </c>
      <c r="J263" s="211">
        <v>3700.6539999999995</v>
      </c>
      <c r="K263" s="211">
        <v>3967.2130000000002</v>
      </c>
      <c r="L263" s="211">
        <v>3914.933</v>
      </c>
      <c r="M263" s="211">
        <v>5037.1350000000002</v>
      </c>
      <c r="N263" s="211">
        <v>4180.3450000000003</v>
      </c>
      <c r="O263" s="211">
        <v>4094.7929999999997</v>
      </c>
      <c r="P263" s="211">
        <v>5258.9780000000001</v>
      </c>
    </row>
    <row r="264" spans="1:16">
      <c r="A264" s="74"/>
      <c r="B264" s="176"/>
      <c r="C264" s="251" t="s">
        <v>102</v>
      </c>
      <c r="D264" s="202">
        <f t="shared" si="70"/>
        <v>400954.96200000006</v>
      </c>
      <c r="E264" s="211">
        <v>34967.968999999997</v>
      </c>
      <c r="F264" s="211">
        <v>35227.805</v>
      </c>
      <c r="G264" s="211">
        <v>34976.039000000004</v>
      </c>
      <c r="H264" s="211">
        <v>18327.646000000004</v>
      </c>
      <c r="I264" s="211">
        <v>36411.466</v>
      </c>
      <c r="J264" s="211">
        <v>32204.910000000003</v>
      </c>
      <c r="K264" s="211">
        <v>37889.550999999999</v>
      </c>
      <c r="L264" s="211">
        <v>33996.505000000005</v>
      </c>
      <c r="M264" s="211">
        <v>28351.434000000001</v>
      </c>
      <c r="N264" s="211">
        <v>34063.093000000001</v>
      </c>
      <c r="O264" s="211">
        <v>36804.005999999994</v>
      </c>
      <c r="P264" s="211">
        <v>37734.538</v>
      </c>
    </row>
    <row r="265" spans="1:16">
      <c r="A265" s="147"/>
      <c r="B265" s="176"/>
      <c r="C265" s="251" t="s">
        <v>142</v>
      </c>
      <c r="D265" s="202">
        <f t="shared" si="70"/>
        <v>179694.21682200002</v>
      </c>
      <c r="E265" s="211">
        <v>8381.348</v>
      </c>
      <c r="F265" s="211">
        <v>10629.658000000001</v>
      </c>
      <c r="G265" s="211">
        <v>15371.464</v>
      </c>
      <c r="H265" s="211">
        <v>18929.699000000001</v>
      </c>
      <c r="I265" s="211">
        <v>21215.411821999998</v>
      </c>
      <c r="J265" s="211">
        <v>20574.041000000001</v>
      </c>
      <c r="K265" s="211">
        <v>21227.989000000001</v>
      </c>
      <c r="L265" s="211">
        <v>18489.958999999999</v>
      </c>
      <c r="M265" s="211">
        <v>17854.505000000001</v>
      </c>
      <c r="N265" s="211">
        <v>12124.755000000001</v>
      </c>
      <c r="O265" s="211">
        <v>8844.0730000000003</v>
      </c>
      <c r="P265" s="211">
        <v>6051.3140000000003</v>
      </c>
    </row>
    <row r="266" spans="1:16">
      <c r="A266" s="147"/>
      <c r="B266" s="176"/>
      <c r="C266" s="251" t="s">
        <v>27</v>
      </c>
      <c r="D266" s="202">
        <f t="shared" si="70"/>
        <v>1598.4320000000002</v>
      </c>
      <c r="E266" s="211">
        <v>24.113</v>
      </c>
      <c r="F266" s="211">
        <v>210.96299999999999</v>
      </c>
      <c r="G266" s="211">
        <v>240.00800000000001</v>
      </c>
      <c r="H266" s="211">
        <v>50.341999999999999</v>
      </c>
      <c r="I266" s="211">
        <v>0.34</v>
      </c>
      <c r="J266" s="211">
        <v>0</v>
      </c>
      <c r="K266" s="211">
        <v>0</v>
      </c>
      <c r="L266" s="211">
        <v>0</v>
      </c>
      <c r="M266" s="211">
        <v>0</v>
      </c>
      <c r="N266" s="211">
        <v>41.518000000000001</v>
      </c>
      <c r="O266" s="211">
        <v>378.91200000000003</v>
      </c>
      <c r="P266" s="211">
        <v>652.23599999999999</v>
      </c>
    </row>
    <row r="267" spans="1:16">
      <c r="A267" s="74"/>
      <c r="B267" s="176"/>
      <c r="C267" s="251" t="s">
        <v>138</v>
      </c>
      <c r="D267" s="202">
        <f t="shared" si="70"/>
        <v>225080.74289100003</v>
      </c>
      <c r="E267" s="211">
        <v>10949.437</v>
      </c>
      <c r="F267" s="211">
        <v>14051.614</v>
      </c>
      <c r="G267" s="211">
        <v>18798.615999999998</v>
      </c>
      <c r="H267" s="211">
        <v>22906.382000000001</v>
      </c>
      <c r="I267" s="211">
        <v>27434.604890999992</v>
      </c>
      <c r="J267" s="211">
        <v>25602.974000000002</v>
      </c>
      <c r="K267" s="211">
        <v>20630.260999999999</v>
      </c>
      <c r="L267" s="211">
        <v>23428.127</v>
      </c>
      <c r="M267" s="211">
        <v>21617.855</v>
      </c>
      <c r="N267" s="211">
        <v>15937.92</v>
      </c>
      <c r="O267" s="211">
        <v>13922.438999999998</v>
      </c>
      <c r="P267" s="211">
        <v>9800.5130000000008</v>
      </c>
    </row>
    <row r="268" spans="1:16">
      <c r="A268" s="74"/>
      <c r="B268" s="176"/>
      <c r="C268" s="251" t="s">
        <v>103</v>
      </c>
      <c r="D268" s="202">
        <f t="shared" si="70"/>
        <v>22868.516479999995</v>
      </c>
      <c r="E268" s="211">
        <v>701.46299999999997</v>
      </c>
      <c r="F268" s="211">
        <v>2597.2649999999999</v>
      </c>
      <c r="G268" s="211">
        <v>1987.9219999999998</v>
      </c>
      <c r="H268" s="211">
        <v>2326.6529999999998</v>
      </c>
      <c r="I268" s="211">
        <v>2305.2884800000002</v>
      </c>
      <c r="J268" s="211">
        <v>2038.248</v>
      </c>
      <c r="K268" s="211">
        <v>2741.625</v>
      </c>
      <c r="L268" s="211">
        <v>2401.232</v>
      </c>
      <c r="M268" s="211">
        <v>1433.299</v>
      </c>
      <c r="N268" s="211">
        <v>1674.92</v>
      </c>
      <c r="O268" s="211">
        <v>1265.607</v>
      </c>
      <c r="P268" s="211">
        <v>1394.9940000000001</v>
      </c>
    </row>
    <row r="269" spans="1:16">
      <c r="A269" s="74"/>
      <c r="C269" s="251" t="s">
        <v>127</v>
      </c>
      <c r="D269" s="202">
        <f t="shared" si="70"/>
        <v>108766.98199999999</v>
      </c>
      <c r="E269" s="211">
        <v>5824.6549999999997</v>
      </c>
      <c r="F269" s="211">
        <v>5798.47</v>
      </c>
      <c r="G269" s="211">
        <v>8797.9349999999995</v>
      </c>
      <c r="H269" s="211">
        <v>11673.055</v>
      </c>
      <c r="I269" s="211">
        <v>13495.573</v>
      </c>
      <c r="J269" s="211">
        <v>12975.509</v>
      </c>
      <c r="K269" s="211">
        <v>11699.263999999999</v>
      </c>
      <c r="L269" s="211">
        <v>11495.281999999999</v>
      </c>
      <c r="M269" s="211">
        <v>10368.417000000001</v>
      </c>
      <c r="N269" s="211">
        <v>6574.8140000000003</v>
      </c>
      <c r="O269" s="211">
        <v>5838.2150000000001</v>
      </c>
      <c r="P269" s="211">
        <v>4225.7929999999997</v>
      </c>
    </row>
    <row r="270" spans="1:16">
      <c r="A270" s="74"/>
      <c r="C270" s="251" t="s">
        <v>126</v>
      </c>
      <c r="D270" s="202">
        <f t="shared" si="70"/>
        <v>209048.99691299998</v>
      </c>
      <c r="E270" s="211">
        <v>11002.22</v>
      </c>
      <c r="F270" s="211">
        <v>12095.546</v>
      </c>
      <c r="G270" s="211">
        <v>17334.880999999998</v>
      </c>
      <c r="H270" s="211">
        <v>21431.116000000002</v>
      </c>
      <c r="I270" s="211">
        <v>25536.518913</v>
      </c>
      <c r="J270" s="211">
        <v>23634.916000000001</v>
      </c>
      <c r="K270" s="211">
        <v>19012.846000000001</v>
      </c>
      <c r="L270" s="211">
        <v>22162.395</v>
      </c>
      <c r="M270" s="211">
        <v>20655.034</v>
      </c>
      <c r="N270" s="211">
        <v>14791.599999999999</v>
      </c>
      <c r="O270" s="211">
        <v>12960.798999999999</v>
      </c>
      <c r="P270" s="211">
        <v>8431.125</v>
      </c>
    </row>
    <row r="271" spans="1:16">
      <c r="A271" s="147"/>
      <c r="B271" s="136"/>
      <c r="C271" s="83"/>
      <c r="D271" s="210"/>
      <c r="E271" s="203"/>
      <c r="F271" s="203"/>
      <c r="G271" s="203"/>
      <c r="H271" s="203"/>
      <c r="I271" s="203"/>
      <c r="J271" s="203"/>
      <c r="K271" s="203"/>
      <c r="L271" s="203"/>
      <c r="M271" s="203"/>
      <c r="N271" s="203"/>
      <c r="O271" s="203"/>
      <c r="P271" s="203"/>
    </row>
    <row r="272" spans="1:16">
      <c r="A272" s="74"/>
      <c r="C272" s="85" t="s">
        <v>104</v>
      </c>
      <c r="D272" s="202">
        <f>SUM(E272:P272)</f>
        <v>5473690.901414915</v>
      </c>
      <c r="E272" s="203">
        <f t="shared" ref="E272:P272" si="73">SUM(E228:E270)</f>
        <v>367543.82799699996</v>
      </c>
      <c r="F272" s="203">
        <f t="shared" si="73"/>
        <v>431131.40646599996</v>
      </c>
      <c r="G272" s="203">
        <f t="shared" si="73"/>
        <v>462432.98964999983</v>
      </c>
      <c r="H272" s="203">
        <f t="shared" si="73"/>
        <v>520465.04556200007</v>
      </c>
      <c r="I272" s="203">
        <f t="shared" si="73"/>
        <v>546787.30141091533</v>
      </c>
      <c r="J272" s="203">
        <f t="shared" si="73"/>
        <v>507388.74615999998</v>
      </c>
      <c r="K272" s="203">
        <f t="shared" si="73"/>
        <v>475764.74605800002</v>
      </c>
      <c r="L272" s="203">
        <f t="shared" si="73"/>
        <v>503745.95112900005</v>
      </c>
      <c r="M272" s="203">
        <f t="shared" si="73"/>
        <v>454413.78409899992</v>
      </c>
      <c r="N272" s="203">
        <f t="shared" si="73"/>
        <v>412601.0105049999</v>
      </c>
      <c r="O272" s="203">
        <f t="shared" si="73"/>
        <v>397638.47567199997</v>
      </c>
      <c r="P272" s="203">
        <f t="shared" si="73"/>
        <v>393777.61670599994</v>
      </c>
    </row>
    <row r="273" spans="1:16">
      <c r="A273" s="74"/>
      <c r="B273" s="78"/>
      <c r="C273" s="78"/>
      <c r="D273" s="210"/>
      <c r="E273" s="203"/>
      <c r="F273" s="203"/>
      <c r="G273" s="203"/>
      <c r="H273" s="203"/>
      <c r="I273" s="203"/>
      <c r="J273" s="203"/>
      <c r="K273" s="203"/>
      <c r="L273" s="203"/>
      <c r="M273" s="203"/>
      <c r="N273" s="203"/>
      <c r="O273" s="203"/>
      <c r="P273" s="203"/>
    </row>
    <row r="274" spans="1:16">
      <c r="A274" s="85"/>
      <c r="B274" s="85" t="s">
        <v>28</v>
      </c>
      <c r="C274" s="78"/>
      <c r="D274" s="210"/>
      <c r="E274" s="203"/>
      <c r="F274" s="203"/>
      <c r="G274" s="203"/>
      <c r="H274" s="203"/>
      <c r="I274" s="203"/>
      <c r="J274" s="203"/>
      <c r="K274" s="203"/>
      <c r="L274" s="203"/>
      <c r="M274" s="203"/>
      <c r="N274" s="203"/>
      <c r="O274" s="203"/>
      <c r="P274" s="203"/>
    </row>
    <row r="275" spans="1:16">
      <c r="A275" s="85"/>
      <c r="B275" s="91"/>
      <c r="C275" s="83" t="s">
        <v>105</v>
      </c>
      <c r="D275" s="202">
        <f t="shared" ref="D275:D276" si="74">SUM(E275:P275)</f>
        <v>75205.709999999992</v>
      </c>
      <c r="E275" s="211">
        <v>0</v>
      </c>
      <c r="F275" s="211">
        <v>6407</v>
      </c>
      <c r="G275" s="211">
        <v>0</v>
      </c>
      <c r="H275" s="211">
        <v>6334.53</v>
      </c>
      <c r="I275" s="211">
        <v>9111.48</v>
      </c>
      <c r="J275" s="211">
        <v>9777.52</v>
      </c>
      <c r="K275" s="211">
        <v>8047.75</v>
      </c>
      <c r="L275" s="211">
        <v>7643.84</v>
      </c>
      <c r="M275" s="211">
        <v>5031</v>
      </c>
      <c r="N275" s="211">
        <v>4834.28</v>
      </c>
      <c r="O275" s="211">
        <v>6704.66</v>
      </c>
      <c r="P275" s="211">
        <v>11313.65</v>
      </c>
    </row>
    <row r="276" spans="1:16">
      <c r="A276" s="85"/>
      <c r="B276" s="85"/>
      <c r="C276" s="83" t="s">
        <v>29</v>
      </c>
      <c r="D276" s="202">
        <f t="shared" si="74"/>
        <v>0</v>
      </c>
      <c r="E276" s="211">
        <v>0</v>
      </c>
      <c r="F276" s="211">
        <v>0</v>
      </c>
      <c r="G276" s="211">
        <v>0</v>
      </c>
      <c r="H276" s="211">
        <v>0</v>
      </c>
      <c r="I276" s="211">
        <v>0</v>
      </c>
      <c r="J276" s="211">
        <v>0</v>
      </c>
      <c r="K276" s="211">
        <v>0</v>
      </c>
      <c r="L276" s="211">
        <v>0</v>
      </c>
      <c r="M276" s="211">
        <v>0</v>
      </c>
      <c r="N276" s="211">
        <v>0</v>
      </c>
      <c r="O276" s="211">
        <v>0</v>
      </c>
      <c r="P276" s="211">
        <v>0</v>
      </c>
    </row>
    <row r="277" spans="1:16">
      <c r="A277" s="85"/>
      <c r="B277" s="85"/>
      <c r="C277" s="74"/>
      <c r="D277" s="202"/>
      <c r="E277" s="203"/>
      <c r="F277" s="203"/>
      <c r="G277" s="203"/>
      <c r="H277" s="203"/>
      <c r="I277" s="203"/>
      <c r="J277" s="203"/>
      <c r="K277" s="203"/>
      <c r="L277" s="203"/>
      <c r="M277" s="203"/>
      <c r="N277" s="203"/>
      <c r="O277" s="203"/>
      <c r="P277" s="203"/>
    </row>
    <row r="278" spans="1:16">
      <c r="A278" s="85"/>
      <c r="C278" s="85" t="s">
        <v>106</v>
      </c>
      <c r="D278" s="202">
        <f>SUM(E278:P278)</f>
        <v>75205.709999999992</v>
      </c>
      <c r="E278" s="203">
        <f t="shared" ref="E278:P278" si="75">SUM(E275:E276)</f>
        <v>0</v>
      </c>
      <c r="F278" s="203">
        <f t="shared" si="75"/>
        <v>6407</v>
      </c>
      <c r="G278" s="203">
        <f t="shared" si="75"/>
        <v>0</v>
      </c>
      <c r="H278" s="203">
        <f t="shared" ref="H278:J278" si="76">SUM(H275:H276)</f>
        <v>6334.53</v>
      </c>
      <c r="I278" s="203">
        <f t="shared" si="76"/>
        <v>9111.48</v>
      </c>
      <c r="J278" s="203">
        <f t="shared" si="76"/>
        <v>9777.52</v>
      </c>
      <c r="K278" s="203">
        <f t="shared" si="75"/>
        <v>8047.75</v>
      </c>
      <c r="L278" s="203">
        <f t="shared" si="75"/>
        <v>7643.84</v>
      </c>
      <c r="M278" s="203">
        <f t="shared" si="75"/>
        <v>5031</v>
      </c>
      <c r="N278" s="203">
        <f t="shared" si="75"/>
        <v>4834.28</v>
      </c>
      <c r="O278" s="203">
        <f t="shared" si="75"/>
        <v>6704.66</v>
      </c>
      <c r="P278" s="203">
        <f t="shared" si="75"/>
        <v>11313.65</v>
      </c>
    </row>
    <row r="279" spans="1:16">
      <c r="A279" s="85"/>
      <c r="B279" s="85"/>
      <c r="C279" s="83"/>
      <c r="D279" s="215" t="s">
        <v>88</v>
      </c>
      <c r="E279" s="215" t="s">
        <v>88</v>
      </c>
      <c r="F279" s="215" t="s">
        <v>88</v>
      </c>
      <c r="G279" s="215" t="s">
        <v>88</v>
      </c>
      <c r="H279" s="215" t="s">
        <v>88</v>
      </c>
      <c r="I279" s="215" t="s">
        <v>88</v>
      </c>
      <c r="J279" s="215" t="s">
        <v>88</v>
      </c>
      <c r="K279" s="215" t="s">
        <v>88</v>
      </c>
      <c r="L279" s="215" t="s">
        <v>88</v>
      </c>
      <c r="M279" s="215" t="s">
        <v>88</v>
      </c>
      <c r="N279" s="215" t="s">
        <v>88</v>
      </c>
      <c r="O279" s="215" t="s">
        <v>88</v>
      </c>
      <c r="P279" s="215" t="s">
        <v>88</v>
      </c>
    </row>
    <row r="280" spans="1:16">
      <c r="A280" s="85"/>
      <c r="B280" s="85" t="s">
        <v>30</v>
      </c>
      <c r="C280" s="83"/>
      <c r="D280" s="202">
        <f>SUM(E280:P280)</f>
        <v>10105306.374950187</v>
      </c>
      <c r="E280" s="203">
        <f t="shared" ref="E280:P280" si="77">SUM(E278,E272,E225)</f>
        <v>758587.84618334635</v>
      </c>
      <c r="F280" s="203">
        <f t="shared" si="77"/>
        <v>791879.18791207206</v>
      </c>
      <c r="G280" s="203">
        <f t="shared" si="77"/>
        <v>822513.01131899108</v>
      </c>
      <c r="H280" s="203">
        <f t="shared" si="77"/>
        <v>895970.11232282012</v>
      </c>
      <c r="I280" s="203">
        <f t="shared" si="77"/>
        <v>940755.62828836706</v>
      </c>
      <c r="J280" s="203">
        <f t="shared" si="77"/>
        <v>902427.92824596004</v>
      </c>
      <c r="K280" s="203">
        <f t="shared" si="77"/>
        <v>837082.56253623636</v>
      </c>
      <c r="L280" s="203">
        <f t="shared" si="77"/>
        <v>877717.7254018716</v>
      </c>
      <c r="M280" s="203">
        <f t="shared" si="77"/>
        <v>810116.00877527986</v>
      </c>
      <c r="N280" s="203">
        <f t="shared" si="77"/>
        <v>790856.21187612112</v>
      </c>
      <c r="O280" s="203">
        <f t="shared" si="77"/>
        <v>823901.21813484305</v>
      </c>
      <c r="P280" s="203">
        <f t="shared" si="77"/>
        <v>853498.9339542794</v>
      </c>
    </row>
    <row r="281" spans="1:16">
      <c r="A281" s="85"/>
      <c r="B281" s="85"/>
      <c r="C281" s="78"/>
      <c r="D281" s="210"/>
      <c r="E281" s="203"/>
      <c r="F281" s="203"/>
      <c r="G281" s="203"/>
      <c r="H281" s="203"/>
      <c r="I281" s="203"/>
      <c r="J281" s="203"/>
      <c r="K281" s="203"/>
      <c r="L281" s="203"/>
      <c r="M281" s="203"/>
      <c r="N281" s="203"/>
      <c r="O281" s="203"/>
      <c r="P281" s="203"/>
    </row>
    <row r="282" spans="1:16">
      <c r="A282" s="85"/>
      <c r="B282" s="85" t="s">
        <v>31</v>
      </c>
      <c r="C282" s="78"/>
      <c r="D282" s="210"/>
      <c r="E282" s="203"/>
      <c r="F282" s="203"/>
      <c r="G282" s="203"/>
      <c r="H282" s="203"/>
      <c r="I282" s="203"/>
      <c r="J282" s="203"/>
      <c r="K282" s="203"/>
      <c r="L282" s="203"/>
      <c r="M282" s="203"/>
      <c r="N282" s="203"/>
      <c r="O282" s="203"/>
      <c r="P282" s="203"/>
    </row>
    <row r="283" spans="1:16">
      <c r="A283" s="85"/>
      <c r="B283" s="85"/>
      <c r="C283" s="83" t="s">
        <v>32</v>
      </c>
      <c r="D283" s="202">
        <f>SUM(E283:P283)</f>
        <v>211766</v>
      </c>
      <c r="E283" s="211">
        <v>142646</v>
      </c>
      <c r="F283" s="211">
        <v>69120</v>
      </c>
      <c r="G283" s="211">
        <v>0</v>
      </c>
      <c r="H283" s="211">
        <v>0</v>
      </c>
      <c r="I283" s="211">
        <v>0</v>
      </c>
      <c r="J283" s="211">
        <v>0</v>
      </c>
      <c r="K283" s="211">
        <v>0</v>
      </c>
      <c r="L283" s="211">
        <v>0</v>
      </c>
      <c r="M283" s="211">
        <v>0</v>
      </c>
      <c r="N283" s="211">
        <v>0</v>
      </c>
      <c r="O283" s="211">
        <v>0</v>
      </c>
      <c r="P283" s="211">
        <v>0</v>
      </c>
    </row>
    <row r="284" spans="1:16">
      <c r="A284" s="85"/>
      <c r="B284" s="85"/>
      <c r="C284" s="83" t="s">
        <v>107</v>
      </c>
      <c r="D284" s="202">
        <f t="shared" ref="D284:D293" si="78">SUM(E284:P284)</f>
        <v>-14122</v>
      </c>
      <c r="E284" s="211">
        <v>-8529</v>
      </c>
      <c r="F284" s="211">
        <v>-18405</v>
      </c>
      <c r="G284" s="211">
        <v>-8120</v>
      </c>
      <c r="H284" s="211">
        <v>5460</v>
      </c>
      <c r="I284" s="211">
        <v>13114</v>
      </c>
      <c r="J284" s="211">
        <v>3921</v>
      </c>
      <c r="K284" s="211">
        <v>1534</v>
      </c>
      <c r="L284" s="211">
        <v>-3364</v>
      </c>
      <c r="M284" s="211">
        <v>-1681</v>
      </c>
      <c r="N284" s="211">
        <v>-1800</v>
      </c>
      <c r="O284" s="211">
        <v>-1020</v>
      </c>
      <c r="P284" s="211">
        <v>4768</v>
      </c>
    </row>
    <row r="285" spans="1:16">
      <c r="A285" s="85"/>
      <c r="B285" s="85"/>
      <c r="C285" s="83" t="s">
        <v>33</v>
      </c>
      <c r="D285" s="202">
        <f t="shared" si="78"/>
        <v>-519</v>
      </c>
      <c r="E285" s="211">
        <v>-23</v>
      </c>
      <c r="F285" s="211">
        <v>236</v>
      </c>
      <c r="G285" s="211">
        <v>40</v>
      </c>
      <c r="H285" s="211">
        <v>0</v>
      </c>
      <c r="I285" s="211">
        <v>24</v>
      </c>
      <c r="J285" s="211">
        <v>-229</v>
      </c>
      <c r="K285" s="211">
        <v>-1029</v>
      </c>
      <c r="L285" s="211">
        <v>-10</v>
      </c>
      <c r="M285" s="211">
        <v>937</v>
      </c>
      <c r="N285" s="211">
        <v>7</v>
      </c>
      <c r="O285" s="211">
        <v>6</v>
      </c>
      <c r="P285" s="211">
        <v>-478</v>
      </c>
    </row>
    <row r="286" spans="1:16">
      <c r="A286" s="85"/>
      <c r="B286" s="85"/>
      <c r="C286" s="83" t="s">
        <v>108</v>
      </c>
      <c r="D286" s="202">
        <f>SUM(E286:P286)</f>
        <v>17268.890121372006</v>
      </c>
      <c r="E286" s="211">
        <v>-11864.640004768997</v>
      </c>
      <c r="F286" s="211">
        <v>17972.353000000003</v>
      </c>
      <c r="G286" s="211">
        <v>11394.357084607</v>
      </c>
      <c r="H286" s="211">
        <v>-13387.084927627002</v>
      </c>
      <c r="I286" s="211">
        <v>-4662.3370347710006</v>
      </c>
      <c r="J286" s="211">
        <v>-1506.736139274999</v>
      </c>
      <c r="K286" s="211">
        <v>3023.8693469939972</v>
      </c>
      <c r="L286" s="211">
        <v>5175.3271677999983</v>
      </c>
      <c r="M286" s="211">
        <v>-8576.8262767319975</v>
      </c>
      <c r="N286" s="211">
        <v>-1126.0535128619995</v>
      </c>
      <c r="O286" s="211">
        <v>9910.4703500000032</v>
      </c>
      <c r="P286" s="211">
        <v>10916.191068007</v>
      </c>
    </row>
    <row r="287" spans="1:16">
      <c r="A287" s="85"/>
      <c r="B287" s="85"/>
      <c r="C287" s="78"/>
      <c r="D287" s="215" t="s">
        <v>88</v>
      </c>
      <c r="E287" s="215" t="s">
        <v>88</v>
      </c>
      <c r="F287" s="215" t="s">
        <v>88</v>
      </c>
      <c r="G287" s="215" t="s">
        <v>88</v>
      </c>
      <c r="H287" s="215" t="s">
        <v>88</v>
      </c>
      <c r="I287" s="215" t="s">
        <v>88</v>
      </c>
      <c r="J287" s="215" t="s">
        <v>88</v>
      </c>
      <c r="K287" s="215" t="s">
        <v>88</v>
      </c>
      <c r="L287" s="215" t="s">
        <v>88</v>
      </c>
      <c r="M287" s="215" t="s">
        <v>88</v>
      </c>
      <c r="N287" s="215" t="s">
        <v>88</v>
      </c>
      <c r="O287" s="215" t="s">
        <v>88</v>
      </c>
      <c r="P287" s="215" t="s">
        <v>88</v>
      </c>
    </row>
    <row r="288" spans="1:16">
      <c r="A288" s="85"/>
      <c r="B288" s="85" t="s">
        <v>34</v>
      </c>
      <c r="C288" s="78"/>
      <c r="D288" s="202">
        <f>SUM(E288:P288)</f>
        <v>214393.89012137198</v>
      </c>
      <c r="E288" s="211">
        <f t="shared" ref="E288:P288" si="79">SUM(E283:E286)</f>
        <v>122229.359995231</v>
      </c>
      <c r="F288" s="211">
        <f t="shared" si="79"/>
        <v>68923.353000000003</v>
      </c>
      <c r="G288" s="211">
        <f t="shared" si="79"/>
        <v>3314.3570846069997</v>
      </c>
      <c r="H288" s="211">
        <f t="shared" si="79"/>
        <v>-7927.0849276270019</v>
      </c>
      <c r="I288" s="211">
        <f t="shared" si="79"/>
        <v>8475.6629652289994</v>
      </c>
      <c r="J288" s="211">
        <f t="shared" si="79"/>
        <v>2185.263860725001</v>
      </c>
      <c r="K288" s="211">
        <f t="shared" si="79"/>
        <v>3528.8693469939972</v>
      </c>
      <c r="L288" s="211">
        <f t="shared" si="79"/>
        <v>1801.3271677999983</v>
      </c>
      <c r="M288" s="211">
        <f t="shared" si="79"/>
        <v>-9320.8262767319975</v>
      </c>
      <c r="N288" s="211">
        <f t="shared" si="79"/>
        <v>-2919.0535128619995</v>
      </c>
      <c r="O288" s="211">
        <f t="shared" si="79"/>
        <v>8896.4703500000032</v>
      </c>
      <c r="P288" s="211">
        <f t="shared" si="79"/>
        <v>15206.191068007</v>
      </c>
    </row>
    <row r="289" spans="1:16">
      <c r="A289" s="85"/>
      <c r="B289" s="85"/>
      <c r="C289" s="78"/>
      <c r="D289" s="210"/>
      <c r="E289" s="211"/>
      <c r="F289" s="211"/>
      <c r="G289" s="211"/>
      <c r="H289" s="211"/>
      <c r="I289" s="211"/>
      <c r="J289" s="211"/>
      <c r="K289" s="211"/>
      <c r="L289" s="211"/>
      <c r="M289" s="211"/>
      <c r="N289" s="211"/>
      <c r="O289" s="211"/>
      <c r="P289" s="211"/>
    </row>
    <row r="290" spans="1:16">
      <c r="A290" s="163"/>
      <c r="B290" s="156" t="s">
        <v>81</v>
      </c>
      <c r="C290" s="170"/>
      <c r="D290" s="210"/>
      <c r="E290" s="211"/>
      <c r="F290" s="211"/>
      <c r="G290" s="211"/>
      <c r="H290" s="211"/>
      <c r="I290" s="211"/>
      <c r="J290" s="211"/>
      <c r="K290" s="211"/>
      <c r="L290" s="211"/>
      <c r="M290" s="211"/>
      <c r="N290" s="211"/>
      <c r="O290" s="211"/>
      <c r="P290" s="211"/>
    </row>
    <row r="291" spans="1:16">
      <c r="A291" s="163"/>
      <c r="B291" s="156"/>
      <c r="C291" s="162" t="s">
        <v>81</v>
      </c>
      <c r="D291" s="202">
        <f t="shared" si="78"/>
        <v>4412179.2514026472</v>
      </c>
      <c r="E291" s="211">
        <v>166904.54602569999</v>
      </c>
      <c r="F291" s="211">
        <v>200609.36783170002</v>
      </c>
      <c r="G291" s="211">
        <v>98360.68135379997</v>
      </c>
      <c r="H291" s="211">
        <v>138217.64730099999</v>
      </c>
      <c r="I291" s="211">
        <v>189321.03219860001</v>
      </c>
      <c r="J291" s="211">
        <v>732925.11681969999</v>
      </c>
      <c r="K291" s="211">
        <v>1073840.7619597001</v>
      </c>
      <c r="L291" s="211">
        <v>480009.51401600003</v>
      </c>
      <c r="M291" s="211">
        <v>407200.82337540004</v>
      </c>
      <c r="N291" s="211">
        <v>371418.03485569998</v>
      </c>
      <c r="O291" s="211">
        <v>224099.28171344759</v>
      </c>
      <c r="P291" s="211">
        <v>329272.4439519</v>
      </c>
    </row>
    <row r="292" spans="1:16">
      <c r="A292" s="163"/>
      <c r="B292" s="156"/>
      <c r="C292" s="156" t="s">
        <v>121</v>
      </c>
      <c r="D292" s="202">
        <f t="shared" si="78"/>
        <v>-3823247.0204231255</v>
      </c>
      <c r="E292" s="211">
        <v>35839.499166666326</v>
      </c>
      <c r="F292" s="211">
        <v>-11409.01166666628</v>
      </c>
      <c r="G292" s="211">
        <v>-23300</v>
      </c>
      <c r="H292" s="211">
        <v>-89457.88999999997</v>
      </c>
      <c r="I292" s="211">
        <v>-192981.19299999997</v>
      </c>
      <c r="J292" s="211">
        <v>-290459.48283333331</v>
      </c>
      <c r="K292" s="211">
        <v>-481585.061666667</v>
      </c>
      <c r="L292" s="211">
        <v>-590333.61566666677</v>
      </c>
      <c r="M292" s="211">
        <v>-511405.27666666656</v>
      </c>
      <c r="N292" s="211">
        <v>-460819.04683333333</v>
      </c>
      <c r="O292" s="211">
        <v>-516628</v>
      </c>
      <c r="P292" s="211">
        <v>-690707.94125645887</v>
      </c>
    </row>
    <row r="293" spans="1:16">
      <c r="A293" s="163"/>
      <c r="B293" s="156"/>
      <c r="C293" s="162" t="s">
        <v>122</v>
      </c>
      <c r="D293" s="202">
        <f t="shared" si="78"/>
        <v>521912.12728070549</v>
      </c>
      <c r="E293" s="211">
        <v>43401.52651739998</v>
      </c>
      <c r="F293" s="211">
        <v>20346.36372550001</v>
      </c>
      <c r="G293" s="211">
        <v>14966.803048209975</v>
      </c>
      <c r="H293" s="211">
        <v>47134.922080499993</v>
      </c>
      <c r="I293" s="211">
        <v>43675.355421300024</v>
      </c>
      <c r="J293" s="211">
        <v>24160.414365928791</v>
      </c>
      <c r="K293" s="211">
        <v>55799.689516678387</v>
      </c>
      <c r="L293" s="211">
        <v>44503.205786597173</v>
      </c>
      <c r="M293" s="211">
        <v>61740.447498190042</v>
      </c>
      <c r="N293" s="211">
        <v>52880.950196334008</v>
      </c>
      <c r="O293" s="211">
        <v>76252.951452067195</v>
      </c>
      <c r="P293" s="211">
        <v>37049.49767199999</v>
      </c>
    </row>
    <row r="294" spans="1:16">
      <c r="A294" s="163"/>
      <c r="B294" s="156"/>
      <c r="C294" s="162"/>
      <c r="D294" s="202"/>
      <c r="E294" s="211"/>
      <c r="F294" s="211"/>
      <c r="G294" s="211"/>
      <c r="H294" s="211"/>
      <c r="I294" s="211"/>
      <c r="J294" s="211"/>
      <c r="K294" s="211"/>
      <c r="L294" s="211"/>
      <c r="M294" s="211"/>
      <c r="N294" s="211"/>
      <c r="O294" s="211"/>
      <c r="P294" s="211"/>
    </row>
    <row r="295" spans="1:16">
      <c r="A295" s="74"/>
      <c r="B295" s="85" t="s">
        <v>35</v>
      </c>
      <c r="C295" s="78"/>
      <c r="D295" s="202">
        <f>SUM(E295:P295)</f>
        <v>1110844.3582602278</v>
      </c>
      <c r="E295" s="211">
        <f t="shared" ref="E295:G295" si="80">SUM(E291:E293)</f>
        <v>246145.57170976629</v>
      </c>
      <c r="F295" s="211">
        <f t="shared" si="80"/>
        <v>209546.71989053374</v>
      </c>
      <c r="G295" s="211">
        <f t="shared" si="80"/>
        <v>90027.484402009941</v>
      </c>
      <c r="H295" s="211">
        <f t="shared" ref="H295:J295" si="81">SUM(H291:H293)</f>
        <v>95894.679381500013</v>
      </c>
      <c r="I295" s="211">
        <f t="shared" si="81"/>
        <v>40015.194619900059</v>
      </c>
      <c r="J295" s="211">
        <f t="shared" si="81"/>
        <v>466626.04835229547</v>
      </c>
      <c r="K295" s="211">
        <f t="shared" ref="K295:M295" si="82">SUM(K291:K293)</f>
        <v>648055.38980971149</v>
      </c>
      <c r="L295" s="211">
        <f t="shared" si="82"/>
        <v>-65820.895864069564</v>
      </c>
      <c r="M295" s="211">
        <f t="shared" si="82"/>
        <v>-42464.005793076474</v>
      </c>
      <c r="N295" s="211">
        <f t="shared" ref="N295:P295" si="83">SUM(N291:N293)</f>
        <v>-36520.061781299337</v>
      </c>
      <c r="O295" s="211">
        <f t="shared" si="83"/>
        <v>-216275.76683448523</v>
      </c>
      <c r="P295" s="211">
        <f t="shared" si="83"/>
        <v>-324385.9996325589</v>
      </c>
    </row>
    <row r="296" spans="1:16">
      <c r="A296" s="147"/>
      <c r="B296" s="163"/>
      <c r="C296" s="136"/>
      <c r="D296" s="202"/>
      <c r="E296" s="211"/>
      <c r="F296" s="211"/>
      <c r="G296" s="211"/>
      <c r="H296" s="211"/>
      <c r="I296" s="211"/>
      <c r="J296" s="211"/>
      <c r="K296" s="211"/>
      <c r="L296" s="211"/>
      <c r="M296" s="211"/>
      <c r="N296" s="211"/>
      <c r="O296" s="211"/>
      <c r="P296" s="211"/>
    </row>
    <row r="297" spans="1:16">
      <c r="A297" s="74"/>
      <c r="B297" s="333" t="s">
        <v>36</v>
      </c>
      <c r="C297" s="163" t="s">
        <v>36</v>
      </c>
      <c r="D297" s="202">
        <f>SUM(E297:P297)</f>
        <v>1415.274856201635</v>
      </c>
      <c r="E297" s="211">
        <v>-4712.6259999987378</v>
      </c>
      <c r="F297" s="211">
        <v>-771.0029999994731</v>
      </c>
      <c r="G297" s="211">
        <v>-626.88600000047882</v>
      </c>
      <c r="H297" s="211">
        <v>1400.8569999999454</v>
      </c>
      <c r="I297" s="211">
        <v>-1525.3890000000465</v>
      </c>
      <c r="J297" s="211">
        <v>3252.9040000007371</v>
      </c>
      <c r="K297" s="211">
        <v>1364.1809999983525</v>
      </c>
      <c r="L297" s="211">
        <v>2830.1960000003746</v>
      </c>
      <c r="M297" s="211">
        <v>1997.8478562012024</v>
      </c>
      <c r="N297" s="211">
        <v>-2009.4820000008112</v>
      </c>
      <c r="O297" s="211">
        <v>23.803999999479856</v>
      </c>
      <c r="P297" s="211">
        <v>190.87100000109058</v>
      </c>
    </row>
    <row r="298" spans="1:16">
      <c r="A298" s="85"/>
      <c r="B298" s="85"/>
      <c r="C298" s="78"/>
      <c r="D298" s="215" t="s">
        <v>88</v>
      </c>
      <c r="E298" s="215" t="s">
        <v>88</v>
      </c>
      <c r="F298" s="215" t="s">
        <v>88</v>
      </c>
      <c r="G298" s="215" t="s">
        <v>88</v>
      </c>
      <c r="H298" s="215" t="s">
        <v>88</v>
      </c>
      <c r="I298" s="215" t="s">
        <v>88</v>
      </c>
      <c r="J298" s="215" t="s">
        <v>88</v>
      </c>
      <c r="K298" s="215" t="s">
        <v>88</v>
      </c>
      <c r="L298" s="215" t="s">
        <v>88</v>
      </c>
      <c r="M298" s="215" t="s">
        <v>88</v>
      </c>
      <c r="N298" s="215" t="s">
        <v>88</v>
      </c>
      <c r="O298" s="215" t="s">
        <v>88</v>
      </c>
      <c r="P298" s="215" t="s">
        <v>88</v>
      </c>
    </row>
    <row r="299" spans="1:16">
      <c r="A299" s="82" t="s">
        <v>37</v>
      </c>
      <c r="B299" s="85"/>
      <c r="C299" s="78"/>
      <c r="D299" s="212">
        <f>SUM(E299:P299)</f>
        <v>11431959.898187988</v>
      </c>
      <c r="E299" s="212">
        <f t="shared" ref="E299:P299" si="84">SUM(E295:E297,E288,E280)</f>
        <v>1122250.1518883449</v>
      </c>
      <c r="F299" s="212">
        <f t="shared" si="84"/>
        <v>1069578.2578026063</v>
      </c>
      <c r="G299" s="212">
        <f t="shared" si="84"/>
        <v>915227.96680560755</v>
      </c>
      <c r="H299" s="212">
        <f t="shared" si="84"/>
        <v>985338.56377669307</v>
      </c>
      <c r="I299" s="212">
        <f t="shared" si="84"/>
        <v>987721.09687349608</v>
      </c>
      <c r="J299" s="212">
        <f t="shared" si="84"/>
        <v>1374492.1444589812</v>
      </c>
      <c r="K299" s="212">
        <f t="shared" si="84"/>
        <v>1490031.0026929402</v>
      </c>
      <c r="L299" s="212">
        <f t="shared" si="84"/>
        <v>816528.35270560242</v>
      </c>
      <c r="M299" s="212">
        <f t="shared" si="84"/>
        <v>760329.02456167259</v>
      </c>
      <c r="N299" s="212">
        <f t="shared" si="84"/>
        <v>749407.61458195897</v>
      </c>
      <c r="O299" s="212">
        <f t="shared" si="84"/>
        <v>616545.72565035732</v>
      </c>
      <c r="P299" s="212">
        <f t="shared" si="84"/>
        <v>544509.99638972862</v>
      </c>
    </row>
    <row r="300" spans="1:16">
      <c r="A300" s="85"/>
      <c r="B300" s="85"/>
      <c r="C300" s="78"/>
      <c r="D300" s="202"/>
      <c r="E300" s="202"/>
      <c r="F300" s="202"/>
      <c r="G300" s="202"/>
      <c r="H300" s="202"/>
      <c r="I300" s="202"/>
      <c r="J300" s="202"/>
      <c r="K300" s="202"/>
      <c r="L300" s="202"/>
      <c r="M300" s="202"/>
      <c r="N300" s="202"/>
      <c r="O300" s="202"/>
      <c r="P300" s="202"/>
    </row>
    <row r="301" spans="1:16">
      <c r="A301" s="169" t="s">
        <v>147</v>
      </c>
      <c r="B301" s="85"/>
      <c r="C301" s="78"/>
      <c r="D301" s="210"/>
      <c r="E301" s="203"/>
      <c r="F301" s="203"/>
      <c r="G301" s="203"/>
      <c r="H301" s="203"/>
      <c r="I301" s="203"/>
      <c r="J301" s="203"/>
      <c r="K301" s="203"/>
      <c r="L301" s="203"/>
      <c r="M301" s="203"/>
      <c r="N301" s="203"/>
      <c r="O301" s="203"/>
      <c r="P301" s="203"/>
    </row>
    <row r="302" spans="1:16">
      <c r="A302" s="85"/>
      <c r="B302" s="74"/>
      <c r="C302" s="85" t="s">
        <v>42</v>
      </c>
      <c r="D302" s="202">
        <f t="shared" ref="D302:D311" si="85">SUM(E302:P302)</f>
        <v>0</v>
      </c>
      <c r="E302" s="211">
        <v>0</v>
      </c>
      <c r="F302" s="211">
        <v>0</v>
      </c>
      <c r="G302" s="211">
        <v>0</v>
      </c>
      <c r="H302" s="211">
        <v>0</v>
      </c>
      <c r="I302" s="211">
        <v>0</v>
      </c>
      <c r="J302" s="211">
        <v>0</v>
      </c>
      <c r="K302" s="211">
        <v>0</v>
      </c>
      <c r="L302" s="211">
        <v>0</v>
      </c>
      <c r="M302" s="211">
        <v>0</v>
      </c>
      <c r="N302" s="211">
        <v>0</v>
      </c>
      <c r="O302" s="211">
        <v>0</v>
      </c>
      <c r="P302" s="211">
        <v>0</v>
      </c>
    </row>
    <row r="303" spans="1:16">
      <c r="A303" s="85"/>
      <c r="B303" s="74"/>
      <c r="C303" s="85" t="s">
        <v>43</v>
      </c>
      <c r="D303" s="202">
        <f t="shared" si="85"/>
        <v>895671.99999999988</v>
      </c>
      <c r="E303" s="211">
        <v>104588</v>
      </c>
      <c r="F303" s="211">
        <v>78145</v>
      </c>
      <c r="G303" s="211">
        <v>103451</v>
      </c>
      <c r="H303" s="211">
        <v>46926</v>
      </c>
      <c r="I303" s="211">
        <v>53624</v>
      </c>
      <c r="J303" s="211">
        <v>56101</v>
      </c>
      <c r="K303" s="211">
        <v>90218.999999999971</v>
      </c>
      <c r="L303" s="211">
        <v>67088.000000000015</v>
      </c>
      <c r="M303" s="211">
        <v>90405</v>
      </c>
      <c r="N303" s="211">
        <v>42799.999999999971</v>
      </c>
      <c r="O303" s="211">
        <v>71051.000000000015</v>
      </c>
      <c r="P303" s="211">
        <v>91273.999999999927</v>
      </c>
    </row>
    <row r="304" spans="1:16">
      <c r="A304" s="85"/>
      <c r="B304" s="74"/>
      <c r="C304" s="85" t="s">
        <v>44</v>
      </c>
      <c r="D304" s="202">
        <f t="shared" si="85"/>
        <v>1268464</v>
      </c>
      <c r="E304" s="211">
        <v>106403</v>
      </c>
      <c r="F304" s="211">
        <v>102633</v>
      </c>
      <c r="G304" s="211">
        <v>111805</v>
      </c>
      <c r="H304" s="211">
        <v>109353</v>
      </c>
      <c r="I304" s="211">
        <v>104855</v>
      </c>
      <c r="J304" s="211">
        <v>109905</v>
      </c>
      <c r="K304" s="211">
        <v>98664</v>
      </c>
      <c r="L304" s="211">
        <v>105806</v>
      </c>
      <c r="M304" s="211">
        <v>91374</v>
      </c>
      <c r="N304" s="211">
        <v>119314</v>
      </c>
      <c r="O304" s="211">
        <v>104113</v>
      </c>
      <c r="P304" s="211">
        <v>104239</v>
      </c>
    </row>
    <row r="305" spans="1:16">
      <c r="A305" s="85"/>
      <c r="B305" s="74"/>
      <c r="C305" s="85" t="s">
        <v>45</v>
      </c>
      <c r="D305" s="202">
        <f t="shared" si="85"/>
        <v>3601242</v>
      </c>
      <c r="E305" s="211">
        <v>332159</v>
      </c>
      <c r="F305" s="211">
        <v>345003</v>
      </c>
      <c r="G305" s="211">
        <v>317814</v>
      </c>
      <c r="H305" s="211">
        <v>223600</v>
      </c>
      <c r="I305" s="211">
        <v>360960</v>
      </c>
      <c r="J305" s="211">
        <v>317847</v>
      </c>
      <c r="K305" s="211">
        <v>336089</v>
      </c>
      <c r="L305" s="211">
        <v>344878</v>
      </c>
      <c r="M305" s="211">
        <v>366514</v>
      </c>
      <c r="N305" s="211">
        <v>192253</v>
      </c>
      <c r="O305" s="211">
        <v>173821</v>
      </c>
      <c r="P305" s="211">
        <v>290304</v>
      </c>
    </row>
    <row r="306" spans="1:16">
      <c r="A306" s="85"/>
      <c r="B306" s="74"/>
      <c r="C306" s="85" t="s">
        <v>46</v>
      </c>
      <c r="D306" s="202">
        <f t="shared" si="85"/>
        <v>442938</v>
      </c>
      <c r="E306" s="211">
        <v>40323</v>
      </c>
      <c r="F306" s="211">
        <v>36201</v>
      </c>
      <c r="G306" s="211">
        <v>38068</v>
      </c>
      <c r="H306" s="211">
        <v>34275</v>
      </c>
      <c r="I306" s="211">
        <v>27887</v>
      </c>
      <c r="J306" s="211">
        <v>50439</v>
      </c>
      <c r="K306" s="211">
        <v>54936</v>
      </c>
      <c r="L306" s="211">
        <v>49567</v>
      </c>
      <c r="M306" s="211">
        <v>19675</v>
      </c>
      <c r="N306" s="211">
        <v>22983</v>
      </c>
      <c r="O306" s="211">
        <v>23377</v>
      </c>
      <c r="P306" s="211">
        <v>45207</v>
      </c>
    </row>
    <row r="307" spans="1:16">
      <c r="A307" s="85"/>
      <c r="B307" s="74"/>
      <c r="C307" s="85" t="s">
        <v>47</v>
      </c>
      <c r="D307" s="202">
        <f t="shared" si="85"/>
        <v>7796581</v>
      </c>
      <c r="E307" s="211">
        <v>686593</v>
      </c>
      <c r="F307" s="211">
        <v>585968</v>
      </c>
      <c r="G307" s="211">
        <v>639680</v>
      </c>
      <c r="H307" s="211">
        <v>585710</v>
      </c>
      <c r="I307" s="211">
        <v>601998</v>
      </c>
      <c r="J307" s="211">
        <v>676648</v>
      </c>
      <c r="K307" s="211">
        <v>644174</v>
      </c>
      <c r="L307" s="211">
        <v>748269</v>
      </c>
      <c r="M307" s="211">
        <v>724128</v>
      </c>
      <c r="N307" s="211">
        <v>684300</v>
      </c>
      <c r="O307" s="211">
        <v>628464</v>
      </c>
      <c r="P307" s="211">
        <v>590649</v>
      </c>
    </row>
    <row r="308" spans="1:16">
      <c r="A308" s="85"/>
      <c r="B308" s="74"/>
      <c r="C308" s="85" t="s">
        <v>48</v>
      </c>
      <c r="D308" s="202">
        <f t="shared" si="85"/>
        <v>6263658</v>
      </c>
      <c r="E308" s="211">
        <v>427095</v>
      </c>
      <c r="F308" s="211">
        <v>423934</v>
      </c>
      <c r="G308" s="211">
        <v>443215</v>
      </c>
      <c r="H308" s="211">
        <v>457320</v>
      </c>
      <c r="I308" s="211">
        <v>465902</v>
      </c>
      <c r="J308" s="211">
        <v>563942</v>
      </c>
      <c r="K308" s="211">
        <v>624187</v>
      </c>
      <c r="L308" s="211">
        <v>603953</v>
      </c>
      <c r="M308" s="211">
        <v>572724</v>
      </c>
      <c r="N308" s="211">
        <v>582324</v>
      </c>
      <c r="O308" s="211">
        <v>544282</v>
      </c>
      <c r="P308" s="211">
        <v>554780</v>
      </c>
    </row>
    <row r="309" spans="1:16">
      <c r="A309" s="85"/>
      <c r="B309" s="74"/>
      <c r="C309" s="85" t="s">
        <v>49</v>
      </c>
      <c r="D309" s="202">
        <f t="shared" si="85"/>
        <v>7778303</v>
      </c>
      <c r="E309" s="211">
        <v>552510</v>
      </c>
      <c r="F309" s="211">
        <v>556291</v>
      </c>
      <c r="G309" s="211">
        <v>664988</v>
      </c>
      <c r="H309" s="211">
        <v>509090</v>
      </c>
      <c r="I309" s="211">
        <v>665294</v>
      </c>
      <c r="J309" s="211">
        <v>739627</v>
      </c>
      <c r="K309" s="211">
        <v>877117</v>
      </c>
      <c r="L309" s="211">
        <v>822721.00000000012</v>
      </c>
      <c r="M309" s="211">
        <v>714525.99999999988</v>
      </c>
      <c r="N309" s="211">
        <v>745739.00000000023</v>
      </c>
      <c r="O309" s="211">
        <v>494222.99999999983</v>
      </c>
      <c r="P309" s="211">
        <v>436176.99999999977</v>
      </c>
    </row>
    <row r="310" spans="1:16">
      <c r="A310" s="163"/>
      <c r="B310" s="147"/>
      <c r="C310" s="163" t="s">
        <v>156</v>
      </c>
      <c r="D310" s="202">
        <f t="shared" si="85"/>
        <v>2272649</v>
      </c>
      <c r="E310" s="211">
        <v>249784</v>
      </c>
      <c r="F310" s="211">
        <v>184414</v>
      </c>
      <c r="G310" s="211">
        <v>201910</v>
      </c>
      <c r="H310" s="211">
        <v>97735</v>
      </c>
      <c r="I310" s="211">
        <v>142112</v>
      </c>
      <c r="J310" s="211">
        <v>179527</v>
      </c>
      <c r="K310" s="211">
        <v>218955</v>
      </c>
      <c r="L310" s="211">
        <v>203159</v>
      </c>
      <c r="M310" s="211">
        <v>191196</v>
      </c>
      <c r="N310" s="211">
        <v>160111</v>
      </c>
      <c r="O310" s="211">
        <v>194880</v>
      </c>
      <c r="P310" s="211">
        <v>248866</v>
      </c>
    </row>
    <row r="311" spans="1:16">
      <c r="A311" s="85"/>
      <c r="B311" s="74"/>
      <c r="C311" s="85" t="s">
        <v>50</v>
      </c>
      <c r="D311" s="202">
        <f t="shared" si="85"/>
        <v>1270750</v>
      </c>
      <c r="E311" s="211">
        <v>122093</v>
      </c>
      <c r="F311" s="211">
        <v>70464</v>
      </c>
      <c r="G311" s="211">
        <v>114482</v>
      </c>
      <c r="H311" s="211">
        <v>96517</v>
      </c>
      <c r="I311" s="211">
        <v>98665</v>
      </c>
      <c r="J311" s="211">
        <v>118136</v>
      </c>
      <c r="K311" s="211">
        <v>109807</v>
      </c>
      <c r="L311" s="211">
        <v>133216</v>
      </c>
      <c r="M311" s="211">
        <v>117577</v>
      </c>
      <c r="N311" s="211">
        <v>123999</v>
      </c>
      <c r="O311" s="211">
        <v>97648</v>
      </c>
      <c r="P311" s="211">
        <v>68146</v>
      </c>
    </row>
    <row r="312" spans="1:16">
      <c r="A312" s="85"/>
      <c r="B312" s="85"/>
      <c r="C312" s="74"/>
      <c r="D312" s="215" t="s">
        <v>88</v>
      </c>
      <c r="E312" s="215" t="s">
        <v>88</v>
      </c>
      <c r="F312" s="215" t="s">
        <v>88</v>
      </c>
      <c r="G312" s="215" t="s">
        <v>88</v>
      </c>
      <c r="H312" s="215" t="s">
        <v>88</v>
      </c>
      <c r="I312" s="215" t="s">
        <v>88</v>
      </c>
      <c r="J312" s="215" t="s">
        <v>88</v>
      </c>
      <c r="K312" s="215" t="s">
        <v>88</v>
      </c>
      <c r="L312" s="215" t="s">
        <v>88</v>
      </c>
      <c r="M312" s="215" t="s">
        <v>88</v>
      </c>
      <c r="N312" s="215" t="s">
        <v>88</v>
      </c>
      <c r="O312" s="215" t="s">
        <v>88</v>
      </c>
      <c r="P312" s="215" t="s">
        <v>88</v>
      </c>
    </row>
    <row r="313" spans="1:16">
      <c r="A313" s="78" t="s">
        <v>63</v>
      </c>
      <c r="B313" s="78"/>
      <c r="C313" s="78"/>
      <c r="D313" s="210">
        <f>SUM(E313:P313)</f>
        <v>31590257</v>
      </c>
      <c r="E313" s="213">
        <f t="shared" ref="E313:P313" si="86">SUM(E302:E311)</f>
        <v>2621548</v>
      </c>
      <c r="F313" s="213">
        <f t="shared" si="86"/>
        <v>2383053</v>
      </c>
      <c r="G313" s="213">
        <f t="shared" si="86"/>
        <v>2635413</v>
      </c>
      <c r="H313" s="213">
        <f t="shared" si="86"/>
        <v>2160526</v>
      </c>
      <c r="I313" s="213">
        <f t="shared" si="86"/>
        <v>2521297</v>
      </c>
      <c r="J313" s="213">
        <f t="shared" si="86"/>
        <v>2812172</v>
      </c>
      <c r="K313" s="213">
        <f t="shared" si="86"/>
        <v>3054148</v>
      </c>
      <c r="L313" s="213">
        <f t="shared" si="86"/>
        <v>3078657</v>
      </c>
      <c r="M313" s="213">
        <f t="shared" si="86"/>
        <v>2888119</v>
      </c>
      <c r="N313" s="213">
        <f t="shared" si="86"/>
        <v>2673823</v>
      </c>
      <c r="O313" s="213">
        <f t="shared" si="86"/>
        <v>2331859</v>
      </c>
      <c r="P313" s="213">
        <f t="shared" si="86"/>
        <v>2429642</v>
      </c>
    </row>
    <row r="314" spans="1:16">
      <c r="A314" s="74"/>
      <c r="B314" s="74"/>
      <c r="C314" s="74"/>
      <c r="D314" s="202"/>
      <c r="E314" s="202"/>
      <c r="F314" s="202"/>
      <c r="G314" s="202"/>
      <c r="H314" s="202"/>
      <c r="I314" s="202"/>
      <c r="J314" s="202"/>
      <c r="K314" s="202"/>
      <c r="L314" s="202"/>
      <c r="M314" s="202"/>
      <c r="N314" s="202"/>
      <c r="O314" s="202"/>
      <c r="P314" s="202"/>
    </row>
    <row r="315" spans="1:16">
      <c r="A315" s="170" t="s">
        <v>148</v>
      </c>
      <c r="B315" s="78"/>
      <c r="C315" s="74"/>
      <c r="D315" s="202"/>
      <c r="E315" s="203"/>
      <c r="F315" s="203"/>
      <c r="G315" s="203"/>
      <c r="H315" s="203"/>
      <c r="I315" s="203"/>
      <c r="J315" s="203"/>
      <c r="K315" s="203"/>
      <c r="L315" s="203"/>
      <c r="M315" s="203"/>
      <c r="N315" s="203"/>
      <c r="O315" s="203"/>
      <c r="P315" s="203"/>
    </row>
    <row r="316" spans="1:16">
      <c r="A316" s="78"/>
      <c r="B316" s="78"/>
      <c r="C316" s="74" t="s">
        <v>52</v>
      </c>
      <c r="D316" s="202">
        <f t="shared" ref="D316:D323" si="87">SUM(E316:P316)</f>
        <v>2248237</v>
      </c>
      <c r="E316" s="211">
        <v>177913</v>
      </c>
      <c r="F316" s="211">
        <v>145988</v>
      </c>
      <c r="G316" s="211">
        <v>244377</v>
      </c>
      <c r="H316" s="211">
        <v>267112</v>
      </c>
      <c r="I316" s="211">
        <v>88468</v>
      </c>
      <c r="J316" s="211">
        <v>179168</v>
      </c>
      <c r="K316" s="211">
        <v>195074</v>
      </c>
      <c r="L316" s="211">
        <v>259150</v>
      </c>
      <c r="M316" s="211">
        <v>242514</v>
      </c>
      <c r="N316" s="211">
        <v>151640</v>
      </c>
      <c r="O316" s="211">
        <v>104208</v>
      </c>
      <c r="P316" s="211">
        <v>192625</v>
      </c>
    </row>
    <row r="317" spans="1:16">
      <c r="A317" s="78"/>
      <c r="B317" s="78"/>
      <c r="C317" s="74" t="s">
        <v>53</v>
      </c>
      <c r="D317" s="202">
        <f t="shared" si="87"/>
        <v>2746290</v>
      </c>
      <c r="E317" s="211">
        <v>274863</v>
      </c>
      <c r="F317" s="211">
        <v>226304</v>
      </c>
      <c r="G317" s="211">
        <v>235515</v>
      </c>
      <c r="H317" s="211">
        <v>206381</v>
      </c>
      <c r="I317" s="211">
        <v>213553</v>
      </c>
      <c r="J317" s="211">
        <v>270033</v>
      </c>
      <c r="K317" s="211">
        <v>293616</v>
      </c>
      <c r="L317" s="211">
        <v>299163</v>
      </c>
      <c r="M317" s="211">
        <v>153756</v>
      </c>
      <c r="N317" s="211">
        <v>53392</v>
      </c>
      <c r="O317" s="211">
        <v>259427</v>
      </c>
      <c r="P317" s="211">
        <v>260287</v>
      </c>
    </row>
    <row r="318" spans="1:16">
      <c r="A318" s="74"/>
      <c r="B318" s="74"/>
      <c r="C318" s="85" t="s">
        <v>54</v>
      </c>
      <c r="D318" s="202">
        <f t="shared" si="87"/>
        <v>74605</v>
      </c>
      <c r="E318" s="211">
        <v>-352</v>
      </c>
      <c r="F318" s="211">
        <v>-307</v>
      </c>
      <c r="G318" s="211">
        <v>-340</v>
      </c>
      <c r="H318" s="211">
        <v>-490</v>
      </c>
      <c r="I318" s="211">
        <v>-636</v>
      </c>
      <c r="J318" s="211">
        <v>21984</v>
      </c>
      <c r="K318" s="211">
        <v>31372</v>
      </c>
      <c r="L318" s="211">
        <v>20436</v>
      </c>
      <c r="M318" s="211">
        <v>3486</v>
      </c>
      <c r="N318" s="211">
        <v>-297</v>
      </c>
      <c r="O318" s="211">
        <v>-284</v>
      </c>
      <c r="P318" s="211">
        <v>33</v>
      </c>
    </row>
    <row r="319" spans="1:16">
      <c r="A319" s="74"/>
      <c r="B319" s="74"/>
      <c r="C319" s="85" t="s">
        <v>55</v>
      </c>
      <c r="D319" s="202">
        <f t="shared" si="87"/>
        <v>8403</v>
      </c>
      <c r="E319" s="211">
        <v>-267</v>
      </c>
      <c r="F319" s="211">
        <v>5</v>
      </c>
      <c r="G319" s="211">
        <v>294</v>
      </c>
      <c r="H319" s="211">
        <v>629</v>
      </c>
      <c r="I319" s="211">
        <v>537</v>
      </c>
      <c r="J319" s="211">
        <v>1645</v>
      </c>
      <c r="K319" s="211">
        <v>811</v>
      </c>
      <c r="L319" s="211">
        <v>2848</v>
      </c>
      <c r="M319" s="211">
        <v>1313</v>
      </c>
      <c r="N319" s="211">
        <v>189</v>
      </c>
      <c r="O319" s="211">
        <v>140</v>
      </c>
      <c r="P319" s="211">
        <v>259</v>
      </c>
    </row>
    <row r="320" spans="1:16">
      <c r="A320" s="74"/>
      <c r="B320" s="74"/>
      <c r="C320" s="85" t="s">
        <v>56</v>
      </c>
      <c r="D320" s="202">
        <f t="shared" si="87"/>
        <v>1521009</v>
      </c>
      <c r="E320" s="211">
        <v>144915</v>
      </c>
      <c r="F320" s="211">
        <v>126389</v>
      </c>
      <c r="G320" s="211">
        <v>147069</v>
      </c>
      <c r="H320" s="211">
        <v>52184</v>
      </c>
      <c r="I320" s="211">
        <v>139038</v>
      </c>
      <c r="J320" s="211">
        <v>131039</v>
      </c>
      <c r="K320" s="211">
        <v>138949</v>
      </c>
      <c r="L320" s="211">
        <v>140206</v>
      </c>
      <c r="M320" s="211">
        <v>144735</v>
      </c>
      <c r="N320" s="211">
        <v>102114</v>
      </c>
      <c r="O320" s="211">
        <v>127644</v>
      </c>
      <c r="P320" s="211">
        <v>126727</v>
      </c>
    </row>
    <row r="321" spans="1:16">
      <c r="A321" s="74"/>
      <c r="B321" s="74"/>
      <c r="C321" s="85" t="s">
        <v>118</v>
      </c>
      <c r="D321" s="202">
        <f t="shared" si="87"/>
        <v>3096959</v>
      </c>
      <c r="E321" s="211">
        <v>234983</v>
      </c>
      <c r="F321" s="211">
        <v>210361</v>
      </c>
      <c r="G321" s="211">
        <v>231864</v>
      </c>
      <c r="H321" s="211">
        <v>254298</v>
      </c>
      <c r="I321" s="211">
        <v>230622</v>
      </c>
      <c r="J321" s="211">
        <v>263235</v>
      </c>
      <c r="K321" s="211">
        <v>295768</v>
      </c>
      <c r="L321" s="211">
        <v>243983</v>
      </c>
      <c r="M321" s="211">
        <v>261208</v>
      </c>
      <c r="N321" s="211">
        <v>302602</v>
      </c>
      <c r="O321" s="211">
        <v>251557</v>
      </c>
      <c r="P321" s="211">
        <v>316478</v>
      </c>
    </row>
    <row r="322" spans="1:16">
      <c r="A322" s="147"/>
      <c r="B322" s="147"/>
      <c r="C322" s="163" t="s">
        <v>119</v>
      </c>
      <c r="D322" s="202">
        <f t="shared" si="87"/>
        <v>3292396</v>
      </c>
      <c r="E322" s="211">
        <v>252754</v>
      </c>
      <c r="F322" s="211">
        <v>216480</v>
      </c>
      <c r="G322" s="211">
        <v>199985</v>
      </c>
      <c r="H322" s="211">
        <v>215285</v>
      </c>
      <c r="I322" s="211">
        <v>284657</v>
      </c>
      <c r="J322" s="211">
        <v>322192</v>
      </c>
      <c r="K322" s="211">
        <v>359261</v>
      </c>
      <c r="L322" s="211">
        <v>355405</v>
      </c>
      <c r="M322" s="211">
        <v>249078</v>
      </c>
      <c r="N322" s="211">
        <v>187529</v>
      </c>
      <c r="O322" s="211">
        <v>318219</v>
      </c>
      <c r="P322" s="211">
        <v>331551</v>
      </c>
    </row>
    <row r="323" spans="1:16">
      <c r="A323" s="147"/>
      <c r="B323" s="147"/>
      <c r="C323" s="163" t="s">
        <v>157</v>
      </c>
      <c r="D323" s="202">
        <f t="shared" si="87"/>
        <v>323797</v>
      </c>
      <c r="E323" s="211">
        <v>2584</v>
      </c>
      <c r="F323" s="211">
        <v>7585</v>
      </c>
      <c r="G323" s="211">
        <v>-1046</v>
      </c>
      <c r="H323" s="211">
        <v>48282</v>
      </c>
      <c r="I323" s="211">
        <v>27550</v>
      </c>
      <c r="J323" s="211">
        <v>60594</v>
      </c>
      <c r="K323" s="211">
        <v>64405</v>
      </c>
      <c r="L323" s="211">
        <v>53460</v>
      </c>
      <c r="M323" s="211">
        <v>57494</v>
      </c>
      <c r="N323" s="211">
        <v>-985</v>
      </c>
      <c r="O323" s="211">
        <v>4831</v>
      </c>
      <c r="P323" s="211">
        <v>-957</v>
      </c>
    </row>
    <row r="324" spans="1:16">
      <c r="A324" s="74"/>
      <c r="B324" s="85"/>
      <c r="C324" s="74"/>
      <c r="D324" s="215" t="s">
        <v>88</v>
      </c>
      <c r="E324" s="215" t="s">
        <v>88</v>
      </c>
      <c r="F324" s="215" t="s">
        <v>88</v>
      </c>
      <c r="G324" s="215" t="s">
        <v>88</v>
      </c>
      <c r="H324" s="215" t="s">
        <v>88</v>
      </c>
      <c r="I324" s="215" t="s">
        <v>88</v>
      </c>
      <c r="J324" s="215" t="s">
        <v>88</v>
      </c>
      <c r="K324" s="215" t="s">
        <v>88</v>
      </c>
      <c r="L324" s="215" t="s">
        <v>88</v>
      </c>
      <c r="M324" s="215" t="s">
        <v>88</v>
      </c>
      <c r="N324" s="215" t="s">
        <v>88</v>
      </c>
      <c r="O324" s="215" t="s">
        <v>88</v>
      </c>
      <c r="P324" s="215" t="s">
        <v>88</v>
      </c>
    </row>
    <row r="325" spans="1:16">
      <c r="A325" s="78" t="s">
        <v>64</v>
      </c>
      <c r="B325" s="85"/>
      <c r="C325" s="74"/>
      <c r="D325" s="210">
        <f>SUM(E325:P325)</f>
        <v>13311696</v>
      </c>
      <c r="E325" s="213">
        <f>SUM(E316:E323)</f>
        <v>1087393</v>
      </c>
      <c r="F325" s="213">
        <f>SUM(F316:F323)</f>
        <v>932805</v>
      </c>
      <c r="G325" s="213">
        <f>SUM(G316:G323)</f>
        <v>1057718</v>
      </c>
      <c r="H325" s="213">
        <f t="shared" ref="H325:J325" si="88">SUM(H316:H323)</f>
        <v>1043681</v>
      </c>
      <c r="I325" s="213">
        <f t="shared" si="88"/>
        <v>983789</v>
      </c>
      <c r="J325" s="213">
        <f t="shared" si="88"/>
        <v>1249890</v>
      </c>
      <c r="K325" s="213">
        <f t="shared" ref="K325:M325" si="89">SUM(K316:K323)</f>
        <v>1379256</v>
      </c>
      <c r="L325" s="213">
        <f t="shared" si="89"/>
        <v>1374651</v>
      </c>
      <c r="M325" s="213">
        <f t="shared" si="89"/>
        <v>1113584</v>
      </c>
      <c r="N325" s="213">
        <f t="shared" ref="N325:P325" si="90">SUM(N316:N323)</f>
        <v>796184</v>
      </c>
      <c r="O325" s="213">
        <f t="shared" si="90"/>
        <v>1065742</v>
      </c>
      <c r="P325" s="213">
        <f t="shared" si="90"/>
        <v>1227003</v>
      </c>
    </row>
    <row r="326" spans="1:16">
      <c r="A326" s="74"/>
      <c r="B326" s="85"/>
      <c r="C326" s="74"/>
      <c r="D326" s="202"/>
      <c r="E326" s="202"/>
      <c r="F326" s="202"/>
      <c r="G326" s="202"/>
      <c r="H326" s="202"/>
      <c r="I326" s="202"/>
      <c r="J326" s="202"/>
      <c r="K326" s="202"/>
      <c r="L326" s="202"/>
      <c r="M326" s="202"/>
      <c r="N326" s="202"/>
      <c r="O326" s="202"/>
      <c r="P326" s="202"/>
    </row>
    <row r="327" spans="1:16">
      <c r="A327" s="170" t="s">
        <v>149</v>
      </c>
      <c r="B327" s="85"/>
      <c r="C327" s="74"/>
      <c r="D327" s="202"/>
      <c r="E327" s="203"/>
      <c r="F327" s="203"/>
      <c r="G327" s="203"/>
      <c r="H327" s="203"/>
      <c r="I327" s="203"/>
      <c r="J327" s="203"/>
      <c r="K327" s="203"/>
      <c r="L327" s="203"/>
      <c r="M327" s="203"/>
      <c r="N327" s="203"/>
      <c r="O327" s="203"/>
      <c r="P327" s="203"/>
    </row>
    <row r="328" spans="1:16">
      <c r="A328" s="74"/>
      <c r="B328" s="74"/>
      <c r="C328" s="85" t="s">
        <v>65</v>
      </c>
      <c r="D328" s="202">
        <f t="shared" ref="D328:D329" si="91">SUM(E328:P328)</f>
        <v>2580965</v>
      </c>
      <c r="E328" s="211">
        <v>414039</v>
      </c>
      <c r="F328" s="211">
        <v>254628</v>
      </c>
      <c r="G328" s="211">
        <v>211698</v>
      </c>
      <c r="H328" s="211">
        <v>212360</v>
      </c>
      <c r="I328" s="211">
        <v>216735</v>
      </c>
      <c r="J328" s="211">
        <v>170409</v>
      </c>
      <c r="K328" s="211">
        <v>124148</v>
      </c>
      <c r="L328" s="211">
        <v>96269</v>
      </c>
      <c r="M328" s="211">
        <v>88912</v>
      </c>
      <c r="N328" s="211">
        <v>125248</v>
      </c>
      <c r="O328" s="211">
        <v>382387</v>
      </c>
      <c r="P328" s="211">
        <v>284132</v>
      </c>
    </row>
    <row r="329" spans="1:16">
      <c r="A329" s="74"/>
      <c r="B329" s="74"/>
      <c r="C329" s="85" t="s">
        <v>66</v>
      </c>
      <c r="D329" s="202">
        <f t="shared" si="91"/>
        <v>208356.88800000004</v>
      </c>
      <c r="E329" s="211">
        <v>11023.24</v>
      </c>
      <c r="F329" s="211">
        <v>11468.437000000004</v>
      </c>
      <c r="G329" s="211">
        <v>15465.685000000001</v>
      </c>
      <c r="H329" s="211">
        <v>16231.5</v>
      </c>
      <c r="I329" s="211">
        <v>27719.870000000006</v>
      </c>
      <c r="J329" s="211">
        <v>36684.810999999994</v>
      </c>
      <c r="K329" s="211">
        <v>35871.596000000005</v>
      </c>
      <c r="L329" s="211">
        <v>23433.792999999998</v>
      </c>
      <c r="M329" s="211">
        <v>9029.4330000000009</v>
      </c>
      <c r="N329" s="211">
        <v>5730.0279999999993</v>
      </c>
      <c r="O329" s="211">
        <v>8265.893</v>
      </c>
      <c r="P329" s="211">
        <v>7432.6019999999999</v>
      </c>
    </row>
    <row r="330" spans="1:16">
      <c r="A330" s="74"/>
      <c r="B330" s="74"/>
      <c r="C330" s="85"/>
      <c r="D330" s="215" t="s">
        <v>88</v>
      </c>
      <c r="E330" s="215" t="s">
        <v>88</v>
      </c>
      <c r="F330" s="215" t="s">
        <v>88</v>
      </c>
      <c r="G330" s="215" t="s">
        <v>88</v>
      </c>
      <c r="H330" s="215" t="s">
        <v>88</v>
      </c>
      <c r="I330" s="215" t="s">
        <v>88</v>
      </c>
      <c r="J330" s="215" t="s">
        <v>88</v>
      </c>
      <c r="K330" s="215" t="s">
        <v>88</v>
      </c>
      <c r="L330" s="215" t="s">
        <v>88</v>
      </c>
      <c r="M330" s="215" t="s">
        <v>88</v>
      </c>
      <c r="N330" s="215" t="s">
        <v>88</v>
      </c>
      <c r="O330" s="215" t="s">
        <v>88</v>
      </c>
      <c r="P330" s="215" t="s">
        <v>88</v>
      </c>
    </row>
    <row r="331" spans="1:16">
      <c r="A331" s="78" t="s">
        <v>67</v>
      </c>
      <c r="B331" s="85"/>
      <c r="C331" s="74"/>
      <c r="D331" s="210">
        <f>SUM(E331:P331)</f>
        <v>2789321.8880000003</v>
      </c>
      <c r="E331" s="213">
        <f t="shared" ref="E331:P331" si="92">SUM(E328:E329)</f>
        <v>425062.24</v>
      </c>
      <c r="F331" s="213">
        <f t="shared" si="92"/>
        <v>266096.43699999998</v>
      </c>
      <c r="G331" s="213">
        <f t="shared" si="92"/>
        <v>227163.685</v>
      </c>
      <c r="H331" s="213">
        <f t="shared" ref="H331:J331" si="93">SUM(H328:H329)</f>
        <v>228591.5</v>
      </c>
      <c r="I331" s="213">
        <f t="shared" si="93"/>
        <v>244454.87</v>
      </c>
      <c r="J331" s="213">
        <f t="shared" si="93"/>
        <v>207093.81099999999</v>
      </c>
      <c r="K331" s="213">
        <f t="shared" ref="K331:M331" si="94">SUM(K328:K329)</f>
        <v>160019.59600000002</v>
      </c>
      <c r="L331" s="213">
        <f t="shared" si="94"/>
        <v>119702.79300000001</v>
      </c>
      <c r="M331" s="213">
        <f t="shared" si="94"/>
        <v>97941.433000000005</v>
      </c>
      <c r="N331" s="213">
        <f t="shared" si="92"/>
        <v>130978.02800000001</v>
      </c>
      <c r="O331" s="213">
        <f t="shared" si="92"/>
        <v>390652.89299999998</v>
      </c>
      <c r="P331" s="213">
        <f t="shared" si="92"/>
        <v>291564.60200000001</v>
      </c>
    </row>
    <row r="332" spans="1:16">
      <c r="A332" s="74"/>
      <c r="B332" s="85"/>
      <c r="C332" s="74"/>
      <c r="D332" s="202"/>
      <c r="E332" s="203"/>
      <c r="F332" s="203"/>
      <c r="G332" s="203"/>
      <c r="H332" s="203"/>
      <c r="I332" s="203"/>
      <c r="J332" s="203"/>
      <c r="K332" s="203"/>
      <c r="L332" s="203"/>
      <c r="M332" s="203"/>
      <c r="N332" s="203"/>
      <c r="O332" s="203"/>
      <c r="P332" s="203"/>
    </row>
    <row r="333" spans="1:16">
      <c r="A333" s="170" t="s">
        <v>150</v>
      </c>
      <c r="B333" s="85"/>
      <c r="C333" s="74"/>
      <c r="D333" s="202"/>
      <c r="E333" s="203"/>
      <c r="F333" s="203"/>
      <c r="G333" s="203"/>
      <c r="H333" s="203"/>
      <c r="I333" s="203"/>
      <c r="J333" s="203"/>
      <c r="K333" s="203"/>
      <c r="L333" s="203"/>
      <c r="M333" s="203"/>
      <c r="N333" s="203"/>
      <c r="O333" s="203"/>
      <c r="P333" s="203"/>
    </row>
    <row r="334" spans="1:16">
      <c r="A334" s="74"/>
      <c r="B334" s="74"/>
      <c r="C334" s="85" t="s">
        <v>58</v>
      </c>
      <c r="D334" s="202">
        <f t="shared" ref="D334:D353" si="95">SUM(E334:P334)</f>
        <v>211226</v>
      </c>
      <c r="E334" s="211">
        <v>22722</v>
      </c>
      <c r="F334" s="211">
        <v>20411</v>
      </c>
      <c r="G334" s="211">
        <v>20580</v>
      </c>
      <c r="H334" s="211">
        <v>1684</v>
      </c>
      <c r="I334" s="211">
        <v>5035</v>
      </c>
      <c r="J334" s="211">
        <v>16912</v>
      </c>
      <c r="K334" s="211">
        <v>21282</v>
      </c>
      <c r="L334" s="211">
        <v>21419</v>
      </c>
      <c r="M334" s="211">
        <v>15500</v>
      </c>
      <c r="N334" s="211">
        <v>22698</v>
      </c>
      <c r="O334" s="211">
        <v>20270</v>
      </c>
      <c r="P334" s="211">
        <v>22713</v>
      </c>
    </row>
    <row r="335" spans="1:16">
      <c r="A335" s="74"/>
      <c r="B335" s="74"/>
      <c r="C335" s="85" t="s">
        <v>112</v>
      </c>
      <c r="D335" s="202">
        <f t="shared" si="95"/>
        <v>3232.0540000000001</v>
      </c>
      <c r="E335" s="211">
        <v>139.17099999999999</v>
      </c>
      <c r="F335" s="211">
        <v>174.63499999999999</v>
      </c>
      <c r="G335" s="211">
        <v>270.16500000000002</v>
      </c>
      <c r="H335" s="211">
        <v>339.73700000000002</v>
      </c>
      <c r="I335" s="211">
        <v>319.37700000000001</v>
      </c>
      <c r="J335" s="211">
        <v>414.29599999999999</v>
      </c>
      <c r="K335" s="211">
        <v>443.77800000000002</v>
      </c>
      <c r="L335" s="211">
        <v>323.82600000000002</v>
      </c>
      <c r="M335" s="211">
        <v>347.221</v>
      </c>
      <c r="N335" s="211">
        <v>229.60599999999999</v>
      </c>
      <c r="O335" s="211">
        <v>153.858</v>
      </c>
      <c r="P335" s="211">
        <v>76.384</v>
      </c>
    </row>
    <row r="336" spans="1:16">
      <c r="A336" s="74"/>
      <c r="B336" s="74"/>
      <c r="C336" s="85" t="s">
        <v>159</v>
      </c>
      <c r="D336" s="202">
        <f t="shared" si="95"/>
        <v>670071</v>
      </c>
      <c r="E336" s="211">
        <v>80738</v>
      </c>
      <c r="F336" s="211">
        <v>48859</v>
      </c>
      <c r="G336" s="211">
        <v>57131</v>
      </c>
      <c r="H336" s="211">
        <v>55890</v>
      </c>
      <c r="I336" s="211">
        <v>43136</v>
      </c>
      <c r="J336" s="211">
        <v>31455</v>
      </c>
      <c r="K336" s="211">
        <v>27591</v>
      </c>
      <c r="L336" s="211">
        <v>44740</v>
      </c>
      <c r="M336" s="211">
        <v>47676</v>
      </c>
      <c r="N336" s="211">
        <v>60165</v>
      </c>
      <c r="O336" s="211">
        <v>81128</v>
      </c>
      <c r="P336" s="211">
        <v>91562</v>
      </c>
    </row>
    <row r="337" spans="1:16">
      <c r="A337" s="74"/>
      <c r="B337" s="74"/>
      <c r="C337" s="85" t="s">
        <v>68</v>
      </c>
      <c r="D337" s="202">
        <f t="shared" si="95"/>
        <v>435043</v>
      </c>
      <c r="E337" s="211">
        <v>52350</v>
      </c>
      <c r="F337" s="211">
        <v>50169</v>
      </c>
      <c r="G337" s="211">
        <v>37496</v>
      </c>
      <c r="H337" s="211">
        <v>31630</v>
      </c>
      <c r="I337" s="211">
        <v>28904</v>
      </c>
      <c r="J337" s="211">
        <v>18050</v>
      </c>
      <c r="K337" s="211">
        <v>14241</v>
      </c>
      <c r="L337" s="211">
        <v>22100</v>
      </c>
      <c r="M337" s="211">
        <v>23339</v>
      </c>
      <c r="N337" s="211">
        <v>37528</v>
      </c>
      <c r="O337" s="211">
        <v>55654</v>
      </c>
      <c r="P337" s="211">
        <v>63582</v>
      </c>
    </row>
    <row r="338" spans="1:16">
      <c r="A338" s="147"/>
      <c r="B338" s="147"/>
      <c r="C338" s="163" t="s">
        <v>160</v>
      </c>
      <c r="D338" s="202">
        <f t="shared" ref="D338:D342" si="96">SUM(E338:P338)</f>
        <v>736904</v>
      </c>
      <c r="E338" s="211">
        <v>78796</v>
      </c>
      <c r="F338" s="211">
        <v>95545</v>
      </c>
      <c r="G338" s="211">
        <v>64680</v>
      </c>
      <c r="H338" s="211">
        <v>55634</v>
      </c>
      <c r="I338" s="211">
        <v>47905</v>
      </c>
      <c r="J338" s="211">
        <v>29299</v>
      </c>
      <c r="K338" s="211">
        <v>22296</v>
      </c>
      <c r="L338" s="211">
        <v>37389</v>
      </c>
      <c r="M338" s="211">
        <v>39153</v>
      </c>
      <c r="N338" s="211">
        <v>56221</v>
      </c>
      <c r="O338" s="211">
        <v>95431</v>
      </c>
      <c r="P338" s="211">
        <v>114555</v>
      </c>
    </row>
    <row r="339" spans="1:16">
      <c r="A339" s="147"/>
      <c r="B339" s="147"/>
      <c r="C339" s="163" t="s">
        <v>69</v>
      </c>
      <c r="D339" s="202">
        <f t="shared" si="96"/>
        <v>154512</v>
      </c>
      <c r="E339" s="211">
        <v>0</v>
      </c>
      <c r="F339" s="211">
        <v>0</v>
      </c>
      <c r="G339" s="211">
        <v>5232</v>
      </c>
      <c r="H339" s="211">
        <v>16659</v>
      </c>
      <c r="I339" s="211">
        <v>14107</v>
      </c>
      <c r="J339" s="211">
        <v>10770</v>
      </c>
      <c r="K339" s="211">
        <v>9772</v>
      </c>
      <c r="L339" s="211">
        <v>16285</v>
      </c>
      <c r="M339" s="211">
        <v>17591</v>
      </c>
      <c r="N339" s="211">
        <v>19359</v>
      </c>
      <c r="O339" s="211">
        <v>21456</v>
      </c>
      <c r="P339" s="211">
        <v>23281</v>
      </c>
    </row>
    <row r="340" spans="1:16">
      <c r="A340" s="147"/>
      <c r="B340" s="147"/>
      <c r="C340" s="163" t="s">
        <v>70</v>
      </c>
      <c r="D340" s="202">
        <f t="shared" si="96"/>
        <v>339298</v>
      </c>
      <c r="E340" s="211">
        <v>44412</v>
      </c>
      <c r="F340" s="211">
        <v>29366</v>
      </c>
      <c r="G340" s="211">
        <v>28735</v>
      </c>
      <c r="H340" s="211">
        <v>25093</v>
      </c>
      <c r="I340" s="211">
        <v>26371</v>
      </c>
      <c r="J340" s="211">
        <v>19754</v>
      </c>
      <c r="K340" s="211">
        <v>16133</v>
      </c>
      <c r="L340" s="211">
        <v>20607</v>
      </c>
      <c r="M340" s="211">
        <v>20908</v>
      </c>
      <c r="N340" s="211">
        <v>23117</v>
      </c>
      <c r="O340" s="211">
        <v>35313</v>
      </c>
      <c r="P340" s="211">
        <v>49489</v>
      </c>
    </row>
    <row r="341" spans="1:16">
      <c r="A341" s="147"/>
      <c r="B341" s="147"/>
      <c r="C341" s="163" t="s">
        <v>71</v>
      </c>
      <c r="D341" s="202">
        <f t="shared" si="96"/>
        <v>127325</v>
      </c>
      <c r="E341" s="211">
        <v>16479</v>
      </c>
      <c r="F341" s="211">
        <v>10901</v>
      </c>
      <c r="G341" s="211">
        <v>10619</v>
      </c>
      <c r="H341" s="211">
        <v>9983</v>
      </c>
      <c r="I341" s="211">
        <v>10250</v>
      </c>
      <c r="J341" s="211">
        <v>7196</v>
      </c>
      <c r="K341" s="211">
        <v>5547</v>
      </c>
      <c r="L341" s="211">
        <v>7649</v>
      </c>
      <c r="M341" s="211">
        <v>7681</v>
      </c>
      <c r="N341" s="211">
        <v>8985</v>
      </c>
      <c r="O341" s="211">
        <v>12963</v>
      </c>
      <c r="P341" s="211">
        <v>19072</v>
      </c>
    </row>
    <row r="342" spans="1:16">
      <c r="A342" s="147"/>
      <c r="B342" s="147"/>
      <c r="C342" s="163" t="s">
        <v>72</v>
      </c>
      <c r="D342" s="202">
        <f t="shared" si="96"/>
        <v>296244</v>
      </c>
      <c r="E342" s="211">
        <v>14092</v>
      </c>
      <c r="F342" s="211">
        <v>30391</v>
      </c>
      <c r="G342" s="211">
        <v>24342</v>
      </c>
      <c r="H342" s="211">
        <v>33001</v>
      </c>
      <c r="I342" s="211">
        <v>29090</v>
      </c>
      <c r="J342" s="211">
        <v>27849</v>
      </c>
      <c r="K342" s="211">
        <v>26192</v>
      </c>
      <c r="L342" s="211">
        <v>26806</v>
      </c>
      <c r="M342" s="211">
        <v>20909</v>
      </c>
      <c r="N342" s="211">
        <v>15601</v>
      </c>
      <c r="O342" s="211">
        <v>23007</v>
      </c>
      <c r="P342" s="211">
        <v>24964</v>
      </c>
    </row>
    <row r="343" spans="1:16">
      <c r="A343" s="74"/>
      <c r="B343" s="74"/>
      <c r="C343" s="85" t="s">
        <v>73</v>
      </c>
      <c r="D343" s="202">
        <f t="shared" si="95"/>
        <v>333898</v>
      </c>
      <c r="E343" s="211">
        <v>32440</v>
      </c>
      <c r="F343" s="211">
        <v>42414</v>
      </c>
      <c r="G343" s="211">
        <v>29581</v>
      </c>
      <c r="H343" s="211">
        <v>28384</v>
      </c>
      <c r="I343" s="211">
        <v>25770</v>
      </c>
      <c r="J343" s="211">
        <v>17281</v>
      </c>
      <c r="K343" s="211">
        <v>12914</v>
      </c>
      <c r="L343" s="211">
        <v>20432</v>
      </c>
      <c r="M343" s="211">
        <v>21126</v>
      </c>
      <c r="N343" s="211">
        <v>15343</v>
      </c>
      <c r="O343" s="211">
        <v>38267</v>
      </c>
      <c r="P343" s="211">
        <v>49946</v>
      </c>
    </row>
    <row r="344" spans="1:16">
      <c r="A344" s="74"/>
      <c r="B344" s="74"/>
      <c r="C344" s="85" t="s">
        <v>74</v>
      </c>
      <c r="D344" s="202">
        <f t="shared" si="95"/>
        <v>293641</v>
      </c>
      <c r="E344" s="211">
        <v>9495</v>
      </c>
      <c r="F344" s="211">
        <v>32691</v>
      </c>
      <c r="G344" s="211">
        <v>19989</v>
      </c>
      <c r="H344" s="211">
        <v>30194</v>
      </c>
      <c r="I344" s="211">
        <v>30437</v>
      </c>
      <c r="J344" s="211">
        <v>28051</v>
      </c>
      <c r="K344" s="211">
        <v>36150</v>
      </c>
      <c r="L344" s="211">
        <v>26879</v>
      </c>
      <c r="M344" s="211">
        <v>20140</v>
      </c>
      <c r="N344" s="211">
        <v>22660</v>
      </c>
      <c r="O344" s="211">
        <v>16430</v>
      </c>
      <c r="P344" s="211">
        <v>20525</v>
      </c>
    </row>
    <row r="345" spans="1:16">
      <c r="A345" s="74"/>
      <c r="B345" s="74"/>
      <c r="C345" s="85" t="s">
        <v>113</v>
      </c>
      <c r="D345" s="202">
        <f t="shared" si="95"/>
        <v>484854</v>
      </c>
      <c r="E345" s="211">
        <v>35855</v>
      </c>
      <c r="F345" s="211">
        <v>49862</v>
      </c>
      <c r="G345" s="211">
        <v>42752</v>
      </c>
      <c r="H345" s="211">
        <v>45966</v>
      </c>
      <c r="I345" s="211">
        <v>39861</v>
      </c>
      <c r="J345" s="211">
        <v>33660</v>
      </c>
      <c r="K345" s="211">
        <v>31479</v>
      </c>
      <c r="L345" s="211">
        <v>36654</v>
      </c>
      <c r="M345" s="211">
        <v>33867</v>
      </c>
      <c r="N345" s="211">
        <v>35608</v>
      </c>
      <c r="O345" s="211">
        <v>46619</v>
      </c>
      <c r="P345" s="211">
        <v>52671</v>
      </c>
    </row>
    <row r="346" spans="1:16">
      <c r="A346" s="74"/>
      <c r="B346" s="74"/>
      <c r="C346" s="85" t="s">
        <v>114</v>
      </c>
      <c r="D346" s="202">
        <f t="shared" si="95"/>
        <v>247430</v>
      </c>
      <c r="E346" s="211">
        <v>18092</v>
      </c>
      <c r="F346" s="211">
        <v>25509</v>
      </c>
      <c r="G346" s="211">
        <v>20366</v>
      </c>
      <c r="H346" s="211">
        <v>23692</v>
      </c>
      <c r="I346" s="211">
        <v>19308</v>
      </c>
      <c r="J346" s="211">
        <v>17062</v>
      </c>
      <c r="K346" s="211">
        <v>17554</v>
      </c>
      <c r="L346" s="211">
        <v>18489</v>
      </c>
      <c r="M346" s="211">
        <v>16950</v>
      </c>
      <c r="N346" s="211">
        <v>18401</v>
      </c>
      <c r="O346" s="211">
        <v>24667</v>
      </c>
      <c r="P346" s="211">
        <v>27340</v>
      </c>
    </row>
    <row r="347" spans="1:16">
      <c r="A347" s="74"/>
      <c r="B347" s="74"/>
      <c r="C347" s="89" t="s">
        <v>75</v>
      </c>
      <c r="D347" s="202">
        <f t="shared" si="95"/>
        <v>102523</v>
      </c>
      <c r="E347" s="211">
        <v>9421</v>
      </c>
      <c r="F347" s="211">
        <v>13202</v>
      </c>
      <c r="G347" s="211">
        <v>9153</v>
      </c>
      <c r="H347" s="211">
        <v>8638</v>
      </c>
      <c r="I347" s="211">
        <v>7667</v>
      </c>
      <c r="J347" s="211">
        <v>5386</v>
      </c>
      <c r="K347" s="211">
        <v>4117</v>
      </c>
      <c r="L347" s="211">
        <v>6593</v>
      </c>
      <c r="M347" s="211">
        <v>6828</v>
      </c>
      <c r="N347" s="211">
        <v>4732</v>
      </c>
      <c r="O347" s="211">
        <v>11659</v>
      </c>
      <c r="P347" s="211">
        <v>15127</v>
      </c>
    </row>
    <row r="348" spans="1:16">
      <c r="A348" s="74"/>
      <c r="B348" s="74"/>
      <c r="C348" s="89" t="s">
        <v>161</v>
      </c>
      <c r="D348" s="202">
        <f t="shared" si="95"/>
        <v>638325</v>
      </c>
      <c r="E348" s="211">
        <v>16548</v>
      </c>
      <c r="F348" s="211">
        <v>27860</v>
      </c>
      <c r="G348" s="211">
        <v>39968</v>
      </c>
      <c r="H348" s="211">
        <v>62363</v>
      </c>
      <c r="I348" s="211">
        <v>51479</v>
      </c>
      <c r="J348" s="211">
        <v>45435</v>
      </c>
      <c r="K348" s="211">
        <v>39792</v>
      </c>
      <c r="L348" s="211">
        <v>54589</v>
      </c>
      <c r="M348" s="211">
        <v>44682</v>
      </c>
      <c r="N348" s="211">
        <v>76880</v>
      </c>
      <c r="O348" s="211">
        <v>90939</v>
      </c>
      <c r="P348" s="211">
        <v>87790</v>
      </c>
    </row>
    <row r="349" spans="1:16">
      <c r="A349" s="74"/>
      <c r="B349" s="74"/>
      <c r="C349" s="89" t="s">
        <v>76</v>
      </c>
      <c r="D349" s="202">
        <f t="shared" si="95"/>
        <v>296559</v>
      </c>
      <c r="E349" s="211">
        <v>39451</v>
      </c>
      <c r="F349" s="211">
        <v>26078</v>
      </c>
      <c r="G349" s="211">
        <v>24964</v>
      </c>
      <c r="H349" s="211">
        <v>22067</v>
      </c>
      <c r="I349" s="211">
        <v>22982</v>
      </c>
      <c r="J349" s="211">
        <v>17032</v>
      </c>
      <c r="K349" s="211">
        <v>12692</v>
      </c>
      <c r="L349" s="211">
        <v>16829</v>
      </c>
      <c r="M349" s="211">
        <v>17210</v>
      </c>
      <c r="N349" s="211">
        <v>20163</v>
      </c>
      <c r="O349" s="211">
        <v>30627</v>
      </c>
      <c r="P349" s="211">
        <v>46464</v>
      </c>
    </row>
    <row r="350" spans="1:16">
      <c r="A350" s="74"/>
      <c r="B350" s="74"/>
      <c r="C350" s="89" t="s">
        <v>77</v>
      </c>
      <c r="D350" s="202">
        <f t="shared" si="95"/>
        <v>396393</v>
      </c>
      <c r="E350" s="211">
        <v>44455</v>
      </c>
      <c r="F350" s="211">
        <v>47176</v>
      </c>
      <c r="G350" s="211">
        <v>35064</v>
      </c>
      <c r="H350" s="211">
        <v>27727</v>
      </c>
      <c r="I350" s="211">
        <v>24203</v>
      </c>
      <c r="J350" s="211">
        <v>15435</v>
      </c>
      <c r="K350" s="211">
        <v>12165</v>
      </c>
      <c r="L350" s="211">
        <v>23257</v>
      </c>
      <c r="M350" s="211">
        <v>23918</v>
      </c>
      <c r="N350" s="211">
        <v>33548</v>
      </c>
      <c r="O350" s="211">
        <v>50888</v>
      </c>
      <c r="P350" s="211">
        <v>58557</v>
      </c>
    </row>
    <row r="351" spans="1:16">
      <c r="A351" s="74"/>
      <c r="B351" s="74"/>
      <c r="C351" s="85" t="s">
        <v>78</v>
      </c>
      <c r="D351" s="202">
        <f t="shared" si="95"/>
        <v>82266</v>
      </c>
      <c r="E351" s="211">
        <v>8853</v>
      </c>
      <c r="F351" s="211">
        <v>9625</v>
      </c>
      <c r="G351" s="211">
        <v>7360</v>
      </c>
      <c r="H351" s="211">
        <v>5780</v>
      </c>
      <c r="I351" s="211">
        <v>5216</v>
      </c>
      <c r="J351" s="211">
        <v>3332</v>
      </c>
      <c r="K351" s="211">
        <v>2566</v>
      </c>
      <c r="L351" s="211">
        <v>5073</v>
      </c>
      <c r="M351" s="211">
        <v>5349</v>
      </c>
      <c r="N351" s="211">
        <v>7174</v>
      </c>
      <c r="O351" s="211">
        <v>10463</v>
      </c>
      <c r="P351" s="211">
        <v>11475</v>
      </c>
    </row>
    <row r="352" spans="1:16">
      <c r="A352" s="74"/>
      <c r="B352" s="85"/>
      <c r="C352" s="74" t="s">
        <v>162</v>
      </c>
      <c r="D352" s="202">
        <f t="shared" si="95"/>
        <v>748134</v>
      </c>
      <c r="E352" s="211">
        <v>56075</v>
      </c>
      <c r="F352" s="211">
        <v>87009</v>
      </c>
      <c r="G352" s="211">
        <v>74494</v>
      </c>
      <c r="H352" s="211">
        <v>57363</v>
      </c>
      <c r="I352" s="211">
        <v>51017</v>
      </c>
      <c r="J352" s="211">
        <v>39695</v>
      </c>
      <c r="K352" s="211">
        <v>30301</v>
      </c>
      <c r="L352" s="211">
        <v>45928</v>
      </c>
      <c r="M352" s="211">
        <v>42944</v>
      </c>
      <c r="N352" s="211">
        <v>41645</v>
      </c>
      <c r="O352" s="211">
        <v>96403</v>
      </c>
      <c r="P352" s="211">
        <v>125260</v>
      </c>
    </row>
    <row r="353" spans="1:16">
      <c r="A353" s="74"/>
      <c r="B353" s="85"/>
      <c r="C353" s="74" t="s">
        <v>163</v>
      </c>
      <c r="D353" s="202">
        <f t="shared" si="95"/>
        <v>302405.89</v>
      </c>
      <c r="E353" s="211">
        <v>0</v>
      </c>
      <c r="F353" s="211">
        <v>0</v>
      </c>
      <c r="G353" s="211">
        <v>5394</v>
      </c>
      <c r="H353" s="211">
        <v>2895</v>
      </c>
      <c r="I353" s="211">
        <v>7102</v>
      </c>
      <c r="J353" s="211">
        <v>5271</v>
      </c>
      <c r="K353" s="211">
        <v>34789.89</v>
      </c>
      <c r="L353" s="211">
        <v>32552</v>
      </c>
      <c r="M353" s="211">
        <v>34442</v>
      </c>
      <c r="N353" s="211">
        <v>31812</v>
      </c>
      <c r="O353" s="211">
        <v>67500</v>
      </c>
      <c r="P353" s="211">
        <v>80648</v>
      </c>
    </row>
    <row r="354" spans="1:16">
      <c r="A354" s="74"/>
      <c r="B354" s="85"/>
      <c r="C354" s="74"/>
      <c r="D354" s="215" t="s">
        <v>88</v>
      </c>
      <c r="E354" s="215" t="s">
        <v>88</v>
      </c>
      <c r="F354" s="215" t="s">
        <v>88</v>
      </c>
      <c r="G354" s="215" t="s">
        <v>88</v>
      </c>
      <c r="H354" s="215" t="s">
        <v>88</v>
      </c>
      <c r="I354" s="215" t="s">
        <v>88</v>
      </c>
      <c r="J354" s="215" t="s">
        <v>88</v>
      </c>
      <c r="K354" s="215" t="s">
        <v>88</v>
      </c>
      <c r="L354" s="215" t="s">
        <v>88</v>
      </c>
      <c r="M354" s="215" t="s">
        <v>88</v>
      </c>
      <c r="N354" s="215" t="s">
        <v>88</v>
      </c>
      <c r="O354" s="215" t="s">
        <v>88</v>
      </c>
      <c r="P354" s="215" t="s">
        <v>88</v>
      </c>
    </row>
    <row r="355" spans="1:16">
      <c r="A355" s="78" t="s">
        <v>79</v>
      </c>
      <c r="B355" s="85"/>
      <c r="C355" s="74"/>
      <c r="D355" s="210">
        <f>SUM(E355:P355)</f>
        <v>6900283.9439999992</v>
      </c>
      <c r="E355" s="213">
        <f t="shared" ref="E355:P355" si="97">SUM(E334:E353)</f>
        <v>580413.17099999997</v>
      </c>
      <c r="F355" s="213">
        <f t="shared" si="97"/>
        <v>647242.63500000001</v>
      </c>
      <c r="G355" s="213">
        <f t="shared" si="97"/>
        <v>558170.16500000004</v>
      </c>
      <c r="H355" s="213">
        <f t="shared" ref="H355:J355" si="98">SUM(H334:H353)</f>
        <v>544982.73699999996</v>
      </c>
      <c r="I355" s="213">
        <f t="shared" si="98"/>
        <v>490159.37699999998</v>
      </c>
      <c r="J355" s="213">
        <f t="shared" si="98"/>
        <v>389339.29599999997</v>
      </c>
      <c r="K355" s="213">
        <f t="shared" ref="K355:M355" si="99">SUM(K334:K353)</f>
        <v>378017.66800000001</v>
      </c>
      <c r="L355" s="213">
        <f t="shared" si="99"/>
        <v>484593.826</v>
      </c>
      <c r="M355" s="213">
        <f t="shared" si="99"/>
        <v>460560.22100000002</v>
      </c>
      <c r="N355" s="213">
        <f t="shared" si="97"/>
        <v>551869.60600000003</v>
      </c>
      <c r="O355" s="213">
        <f t="shared" si="97"/>
        <v>829837.85800000001</v>
      </c>
      <c r="P355" s="213">
        <f t="shared" si="97"/>
        <v>985097.38399999996</v>
      </c>
    </row>
    <row r="356" spans="1:16">
      <c r="A356" s="74"/>
      <c r="B356" s="85"/>
      <c r="C356" s="74"/>
      <c r="D356" s="215" t="s">
        <v>88</v>
      </c>
      <c r="E356" s="215" t="s">
        <v>88</v>
      </c>
      <c r="F356" s="215" t="s">
        <v>88</v>
      </c>
      <c r="G356" s="215" t="s">
        <v>88</v>
      </c>
      <c r="H356" s="215" t="s">
        <v>88</v>
      </c>
      <c r="I356" s="215" t="s">
        <v>88</v>
      </c>
      <c r="J356" s="215" t="s">
        <v>88</v>
      </c>
      <c r="K356" s="215" t="s">
        <v>88</v>
      </c>
      <c r="L356" s="215" t="s">
        <v>88</v>
      </c>
      <c r="M356" s="215" t="s">
        <v>88</v>
      </c>
      <c r="N356" s="215" t="s">
        <v>88</v>
      </c>
      <c r="O356" s="215" t="s">
        <v>88</v>
      </c>
      <c r="P356" s="215" t="s">
        <v>88</v>
      </c>
    </row>
    <row r="357" spans="1:16">
      <c r="A357" s="78" t="s">
        <v>115</v>
      </c>
      <c r="B357" s="74"/>
      <c r="C357" s="74"/>
      <c r="D357" s="210">
        <f>SUM(E357:P357)</f>
        <v>66023518.73018799</v>
      </c>
      <c r="E357" s="213">
        <f t="shared" ref="E357:P357" si="100">SUM(E355,E331,E325,E313,E299,)</f>
        <v>5836666.5628883447</v>
      </c>
      <c r="F357" s="213">
        <f t="shared" si="100"/>
        <v>5298775.3298026063</v>
      </c>
      <c r="G357" s="213">
        <f t="shared" si="100"/>
        <v>5393692.8168056067</v>
      </c>
      <c r="H357" s="213">
        <f t="shared" si="100"/>
        <v>4963119.800776693</v>
      </c>
      <c r="I357" s="213">
        <f t="shared" si="100"/>
        <v>5227421.3438734952</v>
      </c>
      <c r="J357" s="213">
        <f t="shared" si="100"/>
        <v>6032987.2514589811</v>
      </c>
      <c r="K357" s="213">
        <f t="shared" si="100"/>
        <v>6461472.2666929401</v>
      </c>
      <c r="L357" s="213">
        <f t="shared" si="100"/>
        <v>5874132.9717056025</v>
      </c>
      <c r="M357" s="213">
        <f t="shared" si="100"/>
        <v>5320533.6785616726</v>
      </c>
      <c r="N357" s="213">
        <f t="shared" si="100"/>
        <v>4902262.2485819589</v>
      </c>
      <c r="O357" s="213">
        <f t="shared" si="100"/>
        <v>5234637.4766503572</v>
      </c>
      <c r="P357" s="213">
        <f t="shared" si="100"/>
        <v>5477816.9823897285</v>
      </c>
    </row>
    <row r="358" spans="1:16">
      <c r="B358" s="90"/>
      <c r="D358" s="216" t="s">
        <v>109</v>
      </c>
      <c r="E358" s="216" t="s">
        <v>109</v>
      </c>
      <c r="F358" s="216" t="s">
        <v>109</v>
      </c>
      <c r="G358" s="216" t="s">
        <v>109</v>
      </c>
      <c r="H358" s="216" t="s">
        <v>109</v>
      </c>
      <c r="I358" s="216" t="s">
        <v>109</v>
      </c>
      <c r="J358" s="216" t="s">
        <v>109</v>
      </c>
      <c r="K358" s="216" t="s">
        <v>109</v>
      </c>
      <c r="L358" s="216" t="s">
        <v>109</v>
      </c>
      <c r="M358" s="216" t="s">
        <v>109</v>
      </c>
      <c r="N358" s="216" t="s">
        <v>109</v>
      </c>
      <c r="O358" s="216" t="s">
        <v>109</v>
      </c>
      <c r="P358" s="216" t="s">
        <v>109</v>
      </c>
    </row>
    <row r="359" spans="1:16">
      <c r="B359" s="90"/>
      <c r="D359" s="214"/>
      <c r="E359" s="214"/>
      <c r="F359" s="214"/>
      <c r="G359" s="214"/>
      <c r="H359" s="214"/>
      <c r="I359" s="214"/>
      <c r="J359" s="214"/>
      <c r="K359" s="214"/>
      <c r="L359" s="214"/>
      <c r="M359" s="214"/>
      <c r="N359" s="214"/>
      <c r="O359" s="214"/>
      <c r="P359" s="214"/>
    </row>
    <row r="360" spans="1:16" s="226" customFormat="1">
      <c r="A360" s="222"/>
      <c r="B360" s="223"/>
      <c r="C360" s="224" t="s">
        <v>116</v>
      </c>
      <c r="D360" s="225">
        <f t="shared" ref="D360:P360" si="101">D357-D193</f>
        <v>0</v>
      </c>
      <c r="E360" s="225">
        <f t="shared" si="101"/>
        <v>0</v>
      </c>
      <c r="F360" s="225">
        <f t="shared" si="101"/>
        <v>0</v>
      </c>
      <c r="G360" s="226">
        <f t="shared" si="101"/>
        <v>0</v>
      </c>
      <c r="H360" s="226">
        <f t="shared" si="101"/>
        <v>0</v>
      </c>
      <c r="I360" s="226">
        <f t="shared" si="101"/>
        <v>0</v>
      </c>
      <c r="J360" s="226">
        <f t="shared" si="101"/>
        <v>0</v>
      </c>
      <c r="K360" s="226">
        <f t="shared" si="101"/>
        <v>0</v>
      </c>
      <c r="L360" s="226">
        <f t="shared" si="101"/>
        <v>0</v>
      </c>
      <c r="M360" s="226">
        <f t="shared" si="101"/>
        <v>0</v>
      </c>
      <c r="N360" s="226">
        <f t="shared" si="101"/>
        <v>0</v>
      </c>
      <c r="O360" s="226">
        <f t="shared" si="101"/>
        <v>0</v>
      </c>
      <c r="P360" s="226">
        <f t="shared" si="101"/>
        <v>0</v>
      </c>
    </row>
  </sheetData>
  <pageMargins left="0.75" right="0.75" top="1" bottom="1" header="0.5" footer="0.5"/>
  <pageSetup scale="42" fitToHeight="5" orientation="landscape" r:id="rId1"/>
  <headerFooter alignWithMargins="0">
    <oddHeader>&amp;CConfidential per WAC 480-07-160</oddHeader>
  </headerFooter>
  <rowBreaks count="3" manualBreakCount="3">
    <brk id="130" max="16" man="1"/>
    <brk id="210" max="16" man="1"/>
    <brk id="312" max="16" man="1"/>
  </rowBreaks>
  <customProperties>
    <customPr name="_pios_id" r:id="rId2"/>
  </customProperties>
  <ignoredErrors>
    <ignoredError sqref="D32:D3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P19"/>
  <sheetViews>
    <sheetView workbookViewId="0"/>
  </sheetViews>
  <sheetFormatPr defaultRowHeight="12.75"/>
  <cols>
    <col min="1" max="1" width="5.7109375" style="172" customWidth="1"/>
    <col min="2" max="2" width="22.42578125" style="172" customWidth="1"/>
    <col min="3" max="3" width="11.5703125" style="172" bestFit="1" customWidth="1"/>
    <col min="4" max="6" width="11.140625" style="172" bestFit="1" customWidth="1"/>
    <col min="7" max="7" width="13.140625" style="172" customWidth="1"/>
    <col min="8" max="8" width="12.7109375" style="172" customWidth="1"/>
    <col min="9" max="11" width="11.140625" style="172" bestFit="1" customWidth="1"/>
    <col min="12" max="12" width="11.7109375" style="172" customWidth="1"/>
    <col min="13" max="13" width="11.5703125" style="172" customWidth="1"/>
    <col min="14" max="14" width="10.7109375" style="172" customWidth="1"/>
    <col min="15" max="15" width="5.7109375" style="172" customWidth="1"/>
    <col min="16" max="16" width="11.7109375" style="172" bestFit="1" customWidth="1"/>
    <col min="17" max="16384" width="9.140625" style="172"/>
  </cols>
  <sheetData>
    <row r="1" spans="1:16">
      <c r="A1" s="330" t="s">
        <v>219</v>
      </c>
    </row>
    <row r="2" spans="1:16">
      <c r="B2" s="330"/>
      <c r="C2" s="349">
        <f>'WIJAM NPC'!G2</f>
        <v>44197</v>
      </c>
      <c r="D2" s="349">
        <f>'WIJAM NPC'!H2</f>
        <v>44228</v>
      </c>
      <c r="E2" s="349">
        <f>'WIJAM NPC'!I2</f>
        <v>44256</v>
      </c>
      <c r="F2" s="349">
        <f>'WIJAM NPC'!J2</f>
        <v>44287</v>
      </c>
      <c r="G2" s="349">
        <f>'WIJAM NPC'!K2</f>
        <v>44317</v>
      </c>
      <c r="H2" s="349">
        <f>'WIJAM NPC'!L2</f>
        <v>44348</v>
      </c>
      <c r="I2" s="349">
        <f>'WIJAM NPC'!M2</f>
        <v>44378</v>
      </c>
      <c r="J2" s="349">
        <f>'WIJAM NPC'!N2</f>
        <v>44409</v>
      </c>
      <c r="K2" s="349">
        <f>'WIJAM NPC'!O2</f>
        <v>44440</v>
      </c>
      <c r="L2" s="349">
        <f>'WIJAM NPC'!P2</f>
        <v>44470</v>
      </c>
      <c r="M2" s="349">
        <f>'WIJAM NPC'!Q2</f>
        <v>44501</v>
      </c>
      <c r="N2" s="349">
        <f>'WIJAM NPC'!R2</f>
        <v>44531</v>
      </c>
    </row>
    <row r="3" spans="1:16" ht="13.5" customHeight="1">
      <c r="A3" s="347" t="s">
        <v>223</v>
      </c>
      <c r="O3" s="174"/>
      <c r="P3" s="331" t="s">
        <v>82</v>
      </c>
    </row>
    <row r="4" spans="1:16">
      <c r="B4" s="172" t="s">
        <v>220</v>
      </c>
      <c r="C4" s="344">
        <v>829167.62</v>
      </c>
      <c r="D4" s="344">
        <v>636024.34</v>
      </c>
      <c r="E4" s="344">
        <v>976695</v>
      </c>
      <c r="F4" s="344">
        <v>438110.45</v>
      </c>
      <c r="G4" s="344">
        <v>344169.69</v>
      </c>
      <c r="H4" s="344">
        <v>16146.940000000061</v>
      </c>
      <c r="I4" s="344">
        <v>383760.72</v>
      </c>
      <c r="J4" s="344">
        <v>538247.98</v>
      </c>
      <c r="K4" s="344">
        <v>886006.95000000007</v>
      </c>
      <c r="L4" s="344">
        <v>426883.71999999991</v>
      </c>
      <c r="M4" s="344">
        <v>588926.44999999995</v>
      </c>
      <c r="N4" s="344">
        <v>757757.49</v>
      </c>
      <c r="O4" s="344"/>
      <c r="P4" s="344">
        <f>SUM(C4:N4)</f>
        <v>6821897.3499999996</v>
      </c>
    </row>
    <row r="5" spans="1:16">
      <c r="B5" s="345" t="s">
        <v>221</v>
      </c>
      <c r="C5" s="346">
        <v>847491.58000000007</v>
      </c>
      <c r="D5" s="346">
        <v>655031.20000000007</v>
      </c>
      <c r="E5" s="346">
        <v>795946.24</v>
      </c>
      <c r="F5" s="346">
        <v>445136.93999999994</v>
      </c>
      <c r="G5" s="346">
        <v>634010.14000000013</v>
      </c>
      <c r="H5" s="346">
        <v>937221.8899999999</v>
      </c>
      <c r="I5" s="346">
        <v>1105584.8599999999</v>
      </c>
      <c r="J5" s="346">
        <v>699135.53999999992</v>
      </c>
      <c r="K5" s="346">
        <v>667047.49</v>
      </c>
      <c r="L5" s="346">
        <v>459230.94000000006</v>
      </c>
      <c r="M5" s="346">
        <v>635593.76</v>
      </c>
      <c r="N5" s="346">
        <v>758573.34000000008</v>
      </c>
      <c r="O5" s="346"/>
      <c r="P5" s="346">
        <f>SUM(C5:N5)</f>
        <v>8640003.9199999999</v>
      </c>
    </row>
    <row r="6" spans="1:16">
      <c r="B6" s="172" t="s">
        <v>222</v>
      </c>
      <c r="C6" s="344">
        <f>C4+C5</f>
        <v>1676659.2000000002</v>
      </c>
      <c r="D6" s="344">
        <f t="shared" ref="D6:N6" si="0">D4+D5</f>
        <v>1291055.54</v>
      </c>
      <c r="E6" s="344">
        <f t="shared" si="0"/>
        <v>1772641.24</v>
      </c>
      <c r="F6" s="344">
        <f t="shared" si="0"/>
        <v>883247.3899999999</v>
      </c>
      <c r="G6" s="344">
        <f t="shared" si="0"/>
        <v>978179.83000000007</v>
      </c>
      <c r="H6" s="344">
        <f t="shared" si="0"/>
        <v>953368.83</v>
      </c>
      <c r="I6" s="344">
        <f t="shared" si="0"/>
        <v>1489345.5799999998</v>
      </c>
      <c r="J6" s="344">
        <f t="shared" si="0"/>
        <v>1237383.52</v>
      </c>
      <c r="K6" s="344">
        <f t="shared" si="0"/>
        <v>1553054.44</v>
      </c>
      <c r="L6" s="344">
        <f t="shared" si="0"/>
        <v>886114.65999999992</v>
      </c>
      <c r="M6" s="344">
        <f t="shared" si="0"/>
        <v>1224520.21</v>
      </c>
      <c r="N6" s="344">
        <f t="shared" si="0"/>
        <v>1516330.83</v>
      </c>
      <c r="O6" s="344"/>
      <c r="P6" s="344">
        <f>SUM(C6:N6)</f>
        <v>15461901.269999998</v>
      </c>
    </row>
    <row r="7" spans="1:16">
      <c r="B7" s="348" t="s">
        <v>116</v>
      </c>
      <c r="C7" s="173">
        <f>C6-'Actual NPC (Total System)'!E136</f>
        <v>0</v>
      </c>
      <c r="D7" s="173">
        <f>D6-'Actual NPC (Total System)'!F136</f>
        <v>0</v>
      </c>
      <c r="E7" s="173">
        <f>E6-'Actual NPC (Total System)'!G136</f>
        <v>0</v>
      </c>
      <c r="F7" s="173">
        <f>F6-'Actual NPC (Total System)'!H136</f>
        <v>0</v>
      </c>
      <c r="G7" s="173">
        <f>G6-'Actual NPC (Total System)'!I136</f>
        <v>0</v>
      </c>
      <c r="H7" s="173">
        <f>H6-'Actual NPC (Total System)'!J136</f>
        <v>0</v>
      </c>
      <c r="I7" s="173">
        <f>I6-'Actual NPC (Total System)'!K136</f>
        <v>0</v>
      </c>
      <c r="J7" s="173">
        <f>J6-'Actual NPC (Total System)'!L136</f>
        <v>0</v>
      </c>
      <c r="K7" s="173">
        <f>K6-'Actual NPC (Total System)'!M136</f>
        <v>0</v>
      </c>
      <c r="L7" s="173">
        <f>L6-'Actual NPC (Total System)'!N136</f>
        <v>0</v>
      </c>
      <c r="M7" s="173">
        <f>M6-'Actual NPC (Total System)'!O136</f>
        <v>0</v>
      </c>
      <c r="N7" s="173">
        <f>N6-'Actual NPC (Total System)'!P136</f>
        <v>0</v>
      </c>
      <c r="O7" s="344"/>
      <c r="P7" s="173">
        <f>P6-'Actual NPC (Total System)'!D136</f>
        <v>0</v>
      </c>
    </row>
    <row r="8" spans="1:16">
      <c r="B8" s="348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344"/>
      <c r="P8" s="173"/>
    </row>
    <row r="9" spans="1:16">
      <c r="A9" s="347" t="s">
        <v>224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344"/>
      <c r="P9" s="173"/>
    </row>
    <row r="10" spans="1:16">
      <c r="B10" s="172" t="s">
        <v>220</v>
      </c>
      <c r="C10" s="173">
        <v>51746.526850302776</v>
      </c>
      <c r="D10" s="173">
        <v>44185.931130803991</v>
      </c>
      <c r="E10" s="173">
        <v>51329.872082248978</v>
      </c>
      <c r="F10" s="173">
        <v>15156.961574137638</v>
      </c>
      <c r="G10" s="173">
        <v>0</v>
      </c>
      <c r="H10" s="173">
        <v>6409.231352212284</v>
      </c>
      <c r="I10" s="173">
        <v>40116.430085919812</v>
      </c>
      <c r="J10" s="173">
        <v>39650.866448580957</v>
      </c>
      <c r="K10" s="173">
        <v>44843.736553451694</v>
      </c>
      <c r="L10" s="173">
        <v>20211.498805466159</v>
      </c>
      <c r="M10" s="173">
        <v>35973.291485493144</v>
      </c>
      <c r="N10" s="173">
        <v>52569.323718708365</v>
      </c>
      <c r="O10" s="344"/>
      <c r="P10" s="173">
        <f>SUM(C10:N10)</f>
        <v>402193.67008732579</v>
      </c>
    </row>
    <row r="11" spans="1:16">
      <c r="B11" s="345" t="s">
        <v>221</v>
      </c>
      <c r="C11" s="350">
        <v>52841.473149697216</v>
      </c>
      <c r="D11" s="350">
        <v>33959.068869195951</v>
      </c>
      <c r="E11" s="350">
        <v>52121.127917751022</v>
      </c>
      <c r="F11" s="350">
        <v>31769.038425862364</v>
      </c>
      <c r="G11" s="350">
        <v>53624</v>
      </c>
      <c r="H11" s="350">
        <v>49691.768647787758</v>
      </c>
      <c r="I11" s="350">
        <v>50102.569914080152</v>
      </c>
      <c r="J11" s="350">
        <v>27437.133551419054</v>
      </c>
      <c r="K11" s="350">
        <v>45561.263446548306</v>
      </c>
      <c r="L11" s="350">
        <v>22588.501194533816</v>
      </c>
      <c r="M11" s="350">
        <v>35077.70851450687</v>
      </c>
      <c r="N11" s="350">
        <v>38704.676281291562</v>
      </c>
      <c r="O11" s="346"/>
      <c r="P11" s="350">
        <f t="shared" ref="P11:P12" si="1">SUM(C11:N11)</f>
        <v>493478.32991267415</v>
      </c>
    </row>
    <row r="12" spans="1:16">
      <c r="B12" s="172" t="s">
        <v>222</v>
      </c>
      <c r="C12" s="173">
        <f>C10+C11</f>
        <v>104588</v>
      </c>
      <c r="D12" s="173">
        <f t="shared" ref="D12:N12" si="2">D10+D11</f>
        <v>78144.999999999942</v>
      </c>
      <c r="E12" s="173">
        <f t="shared" si="2"/>
        <v>103451</v>
      </c>
      <c r="F12" s="173">
        <f t="shared" si="2"/>
        <v>46926</v>
      </c>
      <c r="G12" s="173">
        <f t="shared" si="2"/>
        <v>53624</v>
      </c>
      <c r="H12" s="173">
        <f t="shared" si="2"/>
        <v>56101.000000000044</v>
      </c>
      <c r="I12" s="173">
        <f t="shared" si="2"/>
        <v>90218.999999999971</v>
      </c>
      <c r="J12" s="173">
        <f t="shared" si="2"/>
        <v>67088.000000000015</v>
      </c>
      <c r="K12" s="173">
        <f t="shared" si="2"/>
        <v>90405</v>
      </c>
      <c r="L12" s="173">
        <f t="shared" si="2"/>
        <v>42799.999999999971</v>
      </c>
      <c r="M12" s="173">
        <f t="shared" si="2"/>
        <v>71051.000000000015</v>
      </c>
      <c r="N12" s="173">
        <f t="shared" si="2"/>
        <v>91273.999999999927</v>
      </c>
      <c r="O12" s="173"/>
      <c r="P12" s="173">
        <f t="shared" si="1"/>
        <v>895671.99999999988</v>
      </c>
    </row>
    <row r="13" spans="1:16">
      <c r="B13" s="348" t="s">
        <v>116</v>
      </c>
      <c r="C13" s="173">
        <f>C12-'Actual NPC (Total System)'!E303</f>
        <v>0</v>
      </c>
      <c r="D13" s="173">
        <f>D12-'Actual NPC (Total System)'!F303</f>
        <v>0</v>
      </c>
      <c r="E13" s="173">
        <f>E12-'Actual NPC (Total System)'!G303</f>
        <v>0</v>
      </c>
      <c r="F13" s="173">
        <f>F12-'Actual NPC (Total System)'!H303</f>
        <v>0</v>
      </c>
      <c r="G13" s="173">
        <f>G12-'Actual NPC (Total System)'!I303</f>
        <v>0</v>
      </c>
      <c r="H13" s="173">
        <f>H12-'Actual NPC (Total System)'!J303</f>
        <v>0</v>
      </c>
      <c r="I13" s="173">
        <f>I12-'Actual NPC (Total System)'!K303</f>
        <v>0</v>
      </c>
      <c r="J13" s="173">
        <f>J12-'Actual NPC (Total System)'!L303</f>
        <v>0</v>
      </c>
      <c r="K13" s="173">
        <f>K12-'Actual NPC (Total System)'!M303</f>
        <v>0</v>
      </c>
      <c r="L13" s="173">
        <f>L12-'Actual NPC (Total System)'!N303</f>
        <v>0</v>
      </c>
      <c r="M13" s="173">
        <f>M12-'Actual NPC (Total System)'!O303</f>
        <v>0</v>
      </c>
      <c r="N13" s="173">
        <f>N12-'Actual NPC (Total System)'!P303</f>
        <v>0</v>
      </c>
      <c r="O13" s="173"/>
      <c r="P13" s="173">
        <f>P12-'Actual NPC (Total System)'!D303</f>
        <v>0</v>
      </c>
    </row>
    <row r="14" spans="1:16">
      <c r="B14" s="348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344"/>
      <c r="P14" s="173"/>
    </row>
    <row r="15" spans="1:16"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</row>
    <row r="17" spans="3:6">
      <c r="C17" s="43"/>
    </row>
    <row r="18" spans="3:6">
      <c r="C18" s="43"/>
    </row>
    <row r="19" spans="3:6">
      <c r="C19" s="221"/>
      <c r="F19" s="218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AA8BF-56F5-40C7-AA9D-C36460A8E99D}">
  <dimension ref="A1:Z63"/>
  <sheetViews>
    <sheetView zoomScaleNormal="100" workbookViewId="0"/>
  </sheetViews>
  <sheetFormatPr defaultColWidth="9.140625" defaultRowHeight="12.75"/>
  <cols>
    <col min="1" max="1" width="6.7109375" style="253" customWidth="1"/>
    <col min="2" max="2" width="12.7109375" style="253" customWidth="1"/>
    <col min="3" max="4" width="4.7109375" style="253" customWidth="1"/>
    <col min="5" max="7" width="12.7109375" style="253" customWidth="1"/>
    <col min="8" max="8" width="2.7109375" style="253" customWidth="1"/>
    <col min="9" max="9" width="12.7109375" style="253" customWidth="1"/>
    <col min="10" max="12" width="2.7109375" style="253" customWidth="1"/>
    <col min="13" max="13" width="12.7109375" style="253" customWidth="1"/>
    <col min="14" max="15" width="4.7109375" style="253" customWidth="1"/>
    <col min="16" max="23" width="12.7109375" style="253" customWidth="1"/>
    <col min="24" max="24" width="2.7109375" style="253" customWidth="1"/>
    <col min="25" max="25" width="12.7109375" style="253" customWidth="1"/>
    <col min="26" max="26" width="2.7109375" style="253" customWidth="1"/>
    <col min="27" max="16384" width="9.140625" style="253"/>
  </cols>
  <sheetData>
    <row r="1" spans="1:26">
      <c r="A1" s="252" t="s">
        <v>197</v>
      </c>
    </row>
    <row r="2" spans="1:26">
      <c r="A2" s="252" t="s">
        <v>218</v>
      </c>
    </row>
    <row r="3" spans="1:26">
      <c r="A3" s="252"/>
    </row>
    <row r="4" spans="1:26">
      <c r="A4" s="253" t="s">
        <v>203</v>
      </c>
      <c r="B4" s="324">
        <f>R16</f>
        <v>7.6181305813992017E-2</v>
      </c>
    </row>
    <row r="5" spans="1:26">
      <c r="A5" s="253" t="s">
        <v>204</v>
      </c>
      <c r="B5" s="324">
        <f>R17</f>
        <v>8.0167500527458579E-2</v>
      </c>
    </row>
    <row r="6" spans="1:26">
      <c r="A6" s="253" t="s">
        <v>185</v>
      </c>
      <c r="B6" s="324">
        <f>G16</f>
        <v>0.22619797939047559</v>
      </c>
    </row>
    <row r="7" spans="1:26">
      <c r="A7" s="253" t="s">
        <v>186</v>
      </c>
      <c r="B7" s="324">
        <f>G17</f>
        <v>0.22289009335114757</v>
      </c>
    </row>
    <row r="8" spans="1:26">
      <c r="A8" s="253" t="s">
        <v>209</v>
      </c>
      <c r="B8" s="324">
        <v>1</v>
      </c>
    </row>
    <row r="9" spans="1:26">
      <c r="A9" s="253" t="s">
        <v>178</v>
      </c>
      <c r="B9" s="324">
        <v>0</v>
      </c>
    </row>
    <row r="10" spans="1:26">
      <c r="A10" s="254"/>
      <c r="C10" s="255"/>
      <c r="D10" s="255"/>
      <c r="E10" s="255"/>
      <c r="F10" s="255"/>
      <c r="G10" s="255"/>
    </row>
    <row r="11" spans="1:26">
      <c r="A11" s="256"/>
      <c r="B11" s="257" t="s">
        <v>208</v>
      </c>
      <c r="C11" s="258"/>
      <c r="D11" s="258"/>
      <c r="E11" s="258"/>
      <c r="F11" s="258"/>
      <c r="G11" s="258"/>
      <c r="H11" s="258"/>
      <c r="I11" s="258"/>
      <c r="J11" s="259"/>
      <c r="L11" s="257" t="s">
        <v>198</v>
      </c>
      <c r="M11" s="307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9"/>
    </row>
    <row r="12" spans="1:26">
      <c r="B12" s="260"/>
      <c r="C12" s="261"/>
      <c r="D12" s="261"/>
      <c r="E12" s="261"/>
      <c r="F12" s="261"/>
      <c r="G12" s="261"/>
      <c r="H12" s="262"/>
      <c r="I12" s="262"/>
      <c r="J12" s="263"/>
      <c r="L12" s="308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2"/>
      <c r="X12" s="262"/>
      <c r="Y12" s="262"/>
      <c r="Z12" s="263"/>
    </row>
    <row r="13" spans="1:26">
      <c r="A13" s="264"/>
      <c r="B13" s="265" t="s">
        <v>179</v>
      </c>
      <c r="C13" s="266"/>
      <c r="D13" s="266"/>
      <c r="E13" s="267"/>
      <c r="F13" s="267"/>
      <c r="G13" s="267"/>
      <c r="H13" s="267"/>
      <c r="I13" s="267"/>
      <c r="J13" s="268"/>
      <c r="L13" s="309"/>
      <c r="M13" s="310" t="s">
        <v>179</v>
      </c>
      <c r="N13" s="266"/>
      <c r="O13" s="266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8"/>
    </row>
    <row r="14" spans="1:26">
      <c r="A14" s="264"/>
      <c r="B14" s="265"/>
      <c r="C14" s="266"/>
      <c r="D14" s="266"/>
      <c r="E14" s="267"/>
      <c r="F14" s="267"/>
      <c r="G14" s="267"/>
      <c r="H14" s="267"/>
      <c r="I14" s="267"/>
      <c r="J14" s="268"/>
      <c r="L14" s="309"/>
      <c r="M14" s="310"/>
      <c r="N14" s="266"/>
      <c r="O14" s="266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8"/>
    </row>
    <row r="15" spans="1:26">
      <c r="A15" s="264"/>
      <c r="B15" s="269" t="s">
        <v>180</v>
      </c>
      <c r="C15" s="266"/>
      <c r="D15" s="266"/>
      <c r="E15" s="270" t="s">
        <v>181</v>
      </c>
      <c r="F15" s="270" t="s">
        <v>182</v>
      </c>
      <c r="G15" s="270" t="s">
        <v>183</v>
      </c>
      <c r="H15" s="267"/>
      <c r="I15" s="270" t="s">
        <v>184</v>
      </c>
      <c r="J15" s="268"/>
      <c r="L15" s="309"/>
      <c r="M15" s="270" t="s">
        <v>180</v>
      </c>
      <c r="N15" s="266"/>
      <c r="O15" s="266"/>
      <c r="P15" s="270" t="s">
        <v>181</v>
      </c>
      <c r="Q15" s="270" t="s">
        <v>182</v>
      </c>
      <c r="R15" s="270" t="s">
        <v>183</v>
      </c>
      <c r="S15" s="270" t="s">
        <v>199</v>
      </c>
      <c r="T15" s="270" t="s">
        <v>200</v>
      </c>
      <c r="U15" s="270" t="s">
        <v>201</v>
      </c>
      <c r="V15" s="270" t="s">
        <v>202</v>
      </c>
      <c r="W15" s="270" t="s">
        <v>184</v>
      </c>
      <c r="X15" s="267"/>
      <c r="Y15" s="267"/>
      <c r="Z15" s="268"/>
    </row>
    <row r="16" spans="1:26">
      <c r="A16" s="264"/>
      <c r="B16" s="271" t="s">
        <v>185</v>
      </c>
      <c r="C16" s="266"/>
      <c r="D16" s="266"/>
      <c r="E16" s="266">
        <f>+SUMIF($E$24:$G$24,E$15,$E$37:$G$37)/$I$37</f>
        <v>4.2658877565043024E-2</v>
      </c>
      <c r="F16" s="266">
        <f>+SUMIF($E$24:$G$24,F$15,$E$37:$G$37)/$I$37</f>
        <v>0.73114314304448158</v>
      </c>
      <c r="G16" s="266">
        <f>+SUMIF($E$24:$G$24,G$15,$E$37:$G$37)/$I$37</f>
        <v>0.22619797939047559</v>
      </c>
      <c r="H16" s="267"/>
      <c r="I16" s="272">
        <f>SUM(E16:G16)</f>
        <v>1.0000000000000002</v>
      </c>
      <c r="J16" s="268"/>
      <c r="L16" s="309"/>
      <c r="M16" s="311" t="s">
        <v>203</v>
      </c>
      <c r="N16" s="266"/>
      <c r="O16" s="266"/>
      <c r="P16" s="266">
        <f>+SUMIF($P$24:$W$24,P$15,$P$37:$W$37)/$Y$37</f>
        <v>1.4367100034320748E-2</v>
      </c>
      <c r="Q16" s="266">
        <f t="shared" ref="Q16:V16" si="0">+SUMIF($P$24:$W$24,Q$15,$P$37:$W$37)/$Y$37</f>
        <v>0.24624198467274316</v>
      </c>
      <c r="R16" s="266">
        <f t="shared" si="0"/>
        <v>7.6181305813992017E-2</v>
      </c>
      <c r="S16" s="266">
        <f t="shared" si="0"/>
        <v>0.15379989369359395</v>
      </c>
      <c r="T16" s="266">
        <f t="shared" si="0"/>
        <v>0.44803015764335652</v>
      </c>
      <c r="U16" s="266">
        <f t="shared" si="0"/>
        <v>6.1026413135050146E-2</v>
      </c>
      <c r="V16" s="266">
        <f t="shared" si="0"/>
        <v>3.5314500694354624E-4</v>
      </c>
      <c r="W16" s="272">
        <f>SUM(P16:V16)</f>
        <v>1.0000000000000002</v>
      </c>
      <c r="X16" s="267"/>
      <c r="Y16" s="267"/>
      <c r="Z16" s="268"/>
    </row>
    <row r="17" spans="1:26">
      <c r="A17" s="264"/>
      <c r="B17" s="271" t="s">
        <v>186</v>
      </c>
      <c r="C17" s="267"/>
      <c r="D17" s="266"/>
      <c r="E17" s="266">
        <f>+$F$58*E16+$F$57*SUMIF($E$41:$G$41,E$15,$E$54:$G$54)/$I$54</f>
        <v>4.1117050654524367E-2</v>
      </c>
      <c r="F17" s="266">
        <f>+$F$58*F16+$F$57*SUMIF($E$41:$G$41,F$15,$E$54:$G$54)/$I$54</f>
        <v>0.73599285599432818</v>
      </c>
      <c r="G17" s="266">
        <f>+$F$58*G16+$F$57*SUMIF($E$41:$G$41,G$15,$E$54:$G$54)/$I$54</f>
        <v>0.22289009335114757</v>
      </c>
      <c r="H17" s="267"/>
      <c r="I17" s="272">
        <f>SUM(E17:G17)</f>
        <v>1</v>
      </c>
      <c r="J17" s="268"/>
      <c r="L17" s="309"/>
      <c r="M17" s="311" t="s">
        <v>204</v>
      </c>
      <c r="N17" s="267"/>
      <c r="O17" s="266"/>
      <c r="P17" s="266">
        <f t="shared" ref="P17:V17" si="1">+$Q$58*P16+$Q$57*SUMIF($P$41:$W$41,P$15,$P$54:$W$54)/$Y$54</f>
        <v>1.479332426703454E-2</v>
      </c>
      <c r="Q17" s="266">
        <f t="shared" si="1"/>
        <v>0.26406257950815043</v>
      </c>
      <c r="R17" s="266">
        <f t="shared" si="1"/>
        <v>8.0167500527458579E-2</v>
      </c>
      <c r="S17" s="266">
        <f t="shared" si="1"/>
        <v>0.13637872234696286</v>
      </c>
      <c r="T17" s="266">
        <f t="shared" si="1"/>
        <v>0.44576861009366819</v>
      </c>
      <c r="U17" s="266">
        <f t="shared" si="1"/>
        <v>5.8467823385861234E-2</v>
      </c>
      <c r="V17" s="266">
        <f t="shared" si="1"/>
        <v>3.6143987086406773E-4</v>
      </c>
      <c r="W17" s="272">
        <f>SUM(P17:V17)</f>
        <v>1</v>
      </c>
      <c r="X17" s="267"/>
      <c r="Y17" s="267"/>
      <c r="Z17" s="268"/>
    </row>
    <row r="18" spans="1:26">
      <c r="B18" s="273"/>
      <c r="C18" s="274"/>
      <c r="D18" s="274"/>
      <c r="E18" s="274"/>
      <c r="F18" s="274"/>
      <c r="G18" s="274"/>
      <c r="H18" s="274"/>
      <c r="I18" s="274"/>
      <c r="J18" s="275"/>
      <c r="L18" s="312"/>
      <c r="M18" s="313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5"/>
    </row>
    <row r="20" spans="1:26">
      <c r="B20" s="276" t="s">
        <v>187</v>
      </c>
      <c r="C20" s="277"/>
      <c r="D20" s="277"/>
      <c r="E20" s="277"/>
      <c r="F20" s="277"/>
      <c r="G20" s="277"/>
      <c r="H20" s="277"/>
      <c r="I20" s="277"/>
      <c r="J20" s="278"/>
      <c r="L20" s="276" t="s">
        <v>205</v>
      </c>
      <c r="M20" s="314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8"/>
    </row>
    <row r="21" spans="1:26">
      <c r="B21" s="279"/>
      <c r="C21" s="267"/>
      <c r="D21" s="267"/>
      <c r="E21" s="267"/>
      <c r="F21" s="267"/>
      <c r="G21" s="267"/>
      <c r="H21" s="267"/>
      <c r="I21" s="267"/>
      <c r="J21" s="268"/>
      <c r="L21" s="279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8"/>
    </row>
    <row r="22" spans="1:26">
      <c r="B22" s="265" t="s">
        <v>188</v>
      </c>
      <c r="C22" s="280"/>
      <c r="D22" s="280"/>
      <c r="E22" s="280"/>
      <c r="F22" s="280"/>
      <c r="G22" s="280"/>
      <c r="H22" s="267"/>
      <c r="I22" s="267"/>
      <c r="J22" s="268"/>
      <c r="L22" s="279"/>
      <c r="M22" s="310" t="s">
        <v>188</v>
      </c>
      <c r="N22" s="280"/>
      <c r="O22" s="280"/>
      <c r="P22" s="280"/>
      <c r="Q22" s="280"/>
      <c r="R22" s="280"/>
      <c r="S22" s="280"/>
      <c r="T22" s="280"/>
      <c r="U22" s="280"/>
      <c r="V22" s="280"/>
      <c r="W22" s="267"/>
      <c r="X22" s="267"/>
      <c r="Y22" s="267"/>
      <c r="Z22" s="268"/>
    </row>
    <row r="23" spans="1:26">
      <c r="B23" s="281"/>
      <c r="C23" s="267"/>
      <c r="D23" s="267"/>
      <c r="E23" s="282" t="s">
        <v>189</v>
      </c>
      <c r="F23" s="282" t="s">
        <v>189</v>
      </c>
      <c r="G23" s="282" t="s">
        <v>189</v>
      </c>
      <c r="H23" s="282"/>
      <c r="I23" s="267"/>
      <c r="J23" s="268"/>
      <c r="L23" s="279"/>
      <c r="M23" s="295"/>
      <c r="N23" s="267"/>
      <c r="O23" s="267"/>
      <c r="P23" s="282" t="s">
        <v>189</v>
      </c>
      <c r="Q23" s="282" t="s">
        <v>189</v>
      </c>
      <c r="R23" s="282" t="s">
        <v>189</v>
      </c>
      <c r="S23" s="282" t="s">
        <v>189</v>
      </c>
      <c r="T23" s="282" t="s">
        <v>206</v>
      </c>
      <c r="U23" s="282" t="s">
        <v>206</v>
      </c>
      <c r="V23" s="282" t="s">
        <v>206</v>
      </c>
      <c r="W23" s="282" t="s">
        <v>206</v>
      </c>
      <c r="X23" s="282"/>
      <c r="Y23" s="267"/>
      <c r="Z23" s="268"/>
    </row>
    <row r="24" spans="1:26">
      <c r="A24" s="264"/>
      <c r="B24" s="283" t="s">
        <v>190</v>
      </c>
      <c r="C24" s="267"/>
      <c r="D24" s="267"/>
      <c r="E24" s="284" t="s">
        <v>181</v>
      </c>
      <c r="F24" s="284" t="s">
        <v>182</v>
      </c>
      <c r="G24" s="284" t="s">
        <v>183</v>
      </c>
      <c r="H24" s="267"/>
      <c r="I24" s="284" t="s">
        <v>184</v>
      </c>
      <c r="J24" s="268"/>
      <c r="L24" s="309"/>
      <c r="M24" s="284" t="s">
        <v>190</v>
      </c>
      <c r="N24" s="267"/>
      <c r="O24" s="267"/>
      <c r="P24" s="284" t="s">
        <v>181</v>
      </c>
      <c r="Q24" s="284" t="s">
        <v>182</v>
      </c>
      <c r="R24" s="284" t="s">
        <v>183</v>
      </c>
      <c r="S24" s="284" t="s">
        <v>199</v>
      </c>
      <c r="T24" s="284" t="s">
        <v>200</v>
      </c>
      <c r="U24" s="284" t="s">
        <v>201</v>
      </c>
      <c r="V24" s="284" t="s">
        <v>199</v>
      </c>
      <c r="W24" s="284" t="s">
        <v>202</v>
      </c>
      <c r="X24" s="267"/>
      <c r="Y24" s="282" t="s">
        <v>184</v>
      </c>
      <c r="Z24" s="268"/>
    </row>
    <row r="25" spans="1:26">
      <c r="A25" s="264"/>
      <c r="B25" s="285">
        <v>44197</v>
      </c>
      <c r="C25" s="267"/>
      <c r="D25" s="267"/>
      <c r="E25" s="286">
        <v>77010.033785000138</v>
      </c>
      <c r="F25" s="286">
        <v>1351573.6846539988</v>
      </c>
      <c r="G25" s="286">
        <v>420494.66757099977</v>
      </c>
      <c r="H25" s="267"/>
      <c r="I25" s="287">
        <f t="shared" ref="I25:I36" si="2">SUM(E25:G25)</f>
        <v>1849078.3860099989</v>
      </c>
      <c r="J25" s="268"/>
      <c r="L25" s="309"/>
      <c r="M25" s="322">
        <v>44197</v>
      </c>
      <c r="N25" s="267"/>
      <c r="O25" s="267"/>
      <c r="P25" s="287">
        <v>77010.033785000138</v>
      </c>
      <c r="Q25" s="287">
        <v>1351573.6846539988</v>
      </c>
      <c r="R25" s="287">
        <v>420494.66757099977</v>
      </c>
      <c r="S25" s="287">
        <v>701830.12568399985</v>
      </c>
      <c r="T25" s="287">
        <v>2194525.1504684989</v>
      </c>
      <c r="U25" s="287">
        <v>297819.18247200031</v>
      </c>
      <c r="V25" s="287">
        <v>103496.61213900009</v>
      </c>
      <c r="W25" s="287">
        <v>1974.6241199999968</v>
      </c>
      <c r="X25" s="288"/>
      <c r="Y25" s="292">
        <f t="shared" ref="Y25:Y36" si="3">SUM(P25:W25)</f>
        <v>5148724.080893497</v>
      </c>
      <c r="Z25" s="268"/>
    </row>
    <row r="26" spans="1:26">
      <c r="A26" s="264"/>
      <c r="B26" s="285">
        <v>44228</v>
      </c>
      <c r="C26" s="267"/>
      <c r="D26" s="267"/>
      <c r="E26" s="286">
        <v>67898.63924700013</v>
      </c>
      <c r="F26" s="286">
        <v>1241772.0619010015</v>
      </c>
      <c r="G26" s="286">
        <v>382797.13481399993</v>
      </c>
      <c r="H26" s="267"/>
      <c r="I26" s="287">
        <f t="shared" si="2"/>
        <v>1692467.8359620017</v>
      </c>
      <c r="J26" s="268"/>
      <c r="L26" s="309"/>
      <c r="M26" s="322">
        <v>44228</v>
      </c>
      <c r="N26" s="267"/>
      <c r="O26" s="267"/>
      <c r="P26" s="287">
        <v>67898.63924700013</v>
      </c>
      <c r="Q26" s="287">
        <v>1241772.0619010015</v>
      </c>
      <c r="R26" s="287">
        <v>382797.13481399993</v>
      </c>
      <c r="S26" s="287">
        <v>643223.25135799986</v>
      </c>
      <c r="T26" s="287">
        <v>1953027.9658290003</v>
      </c>
      <c r="U26" s="287">
        <v>247288.94435200005</v>
      </c>
      <c r="V26" s="287">
        <v>92842.763140000068</v>
      </c>
      <c r="W26" s="287">
        <v>1653.6769600000007</v>
      </c>
      <c r="X26" s="288"/>
      <c r="Y26" s="287">
        <f t="shared" si="3"/>
        <v>4630504.4376010019</v>
      </c>
      <c r="Z26" s="268"/>
    </row>
    <row r="27" spans="1:26">
      <c r="A27" s="264"/>
      <c r="B27" s="285">
        <v>44256</v>
      </c>
      <c r="C27" s="267"/>
      <c r="D27" s="267"/>
      <c r="E27" s="286">
        <v>69271.197334999975</v>
      </c>
      <c r="F27" s="286">
        <v>1278895.0916910011</v>
      </c>
      <c r="G27" s="286">
        <v>357442.63546200033</v>
      </c>
      <c r="H27" s="267"/>
      <c r="I27" s="287">
        <f t="shared" si="2"/>
        <v>1705608.9244880013</v>
      </c>
      <c r="J27" s="268"/>
      <c r="L27" s="309"/>
      <c r="M27" s="322">
        <v>44256</v>
      </c>
      <c r="N27" s="267"/>
      <c r="O27" s="267"/>
      <c r="P27" s="287">
        <v>69271.197334999975</v>
      </c>
      <c r="Q27" s="287">
        <v>1278895.0916910011</v>
      </c>
      <c r="R27" s="287">
        <v>357442.63546200033</v>
      </c>
      <c r="S27" s="287">
        <v>681260.75449400023</v>
      </c>
      <c r="T27" s="287">
        <v>2064092.0163329998</v>
      </c>
      <c r="U27" s="287">
        <v>264104.22748099983</v>
      </c>
      <c r="V27" s="287">
        <v>98132.500150000051</v>
      </c>
      <c r="W27" s="287">
        <v>1696.5363200000029</v>
      </c>
      <c r="X27" s="288"/>
      <c r="Y27" s="287">
        <f t="shared" si="3"/>
        <v>4814894.9592660014</v>
      </c>
      <c r="Z27" s="268"/>
    </row>
    <row r="28" spans="1:26">
      <c r="A28" s="264"/>
      <c r="B28" s="285">
        <v>44287</v>
      </c>
      <c r="C28" s="267"/>
      <c r="D28" s="267"/>
      <c r="E28" s="286">
        <v>66565.123240999907</v>
      </c>
      <c r="F28" s="286">
        <v>1113486.0510930005</v>
      </c>
      <c r="G28" s="286">
        <v>323514.98052899964</v>
      </c>
      <c r="H28" s="288"/>
      <c r="I28" s="287">
        <f t="shared" si="2"/>
        <v>1503566.1548629999</v>
      </c>
      <c r="J28" s="268"/>
      <c r="K28" s="289"/>
      <c r="L28" s="309"/>
      <c r="M28" s="322">
        <v>44287</v>
      </c>
      <c r="N28" s="267"/>
      <c r="O28" s="267"/>
      <c r="P28" s="287">
        <v>66565.123240999907</v>
      </c>
      <c r="Q28" s="287">
        <v>1113486.0510930005</v>
      </c>
      <c r="R28" s="287">
        <v>323514.98052899964</v>
      </c>
      <c r="S28" s="287">
        <v>634642.50331999967</v>
      </c>
      <c r="T28" s="287">
        <v>1913430.2258260001</v>
      </c>
      <c r="U28" s="287">
        <v>250208.89339300033</v>
      </c>
      <c r="V28" s="287">
        <v>93148.957639999921</v>
      </c>
      <c r="W28" s="287">
        <v>1452.0067600000002</v>
      </c>
      <c r="X28" s="288"/>
      <c r="Y28" s="287">
        <f t="shared" si="3"/>
        <v>4396448.7418020004</v>
      </c>
      <c r="Z28" s="268"/>
    </row>
    <row r="29" spans="1:26">
      <c r="A29" s="264"/>
      <c r="B29" s="285">
        <v>44317</v>
      </c>
      <c r="C29" s="267"/>
      <c r="D29" s="267"/>
      <c r="E29" s="286">
        <v>74336.280152999956</v>
      </c>
      <c r="F29" s="286">
        <v>1123146.9838029991</v>
      </c>
      <c r="G29" s="286">
        <v>323496.90061699989</v>
      </c>
      <c r="H29" s="288"/>
      <c r="I29" s="287">
        <f t="shared" si="2"/>
        <v>1520980.1645729991</v>
      </c>
      <c r="J29" s="268"/>
      <c r="K29" s="289"/>
      <c r="L29" s="309"/>
      <c r="M29" s="322">
        <v>44317</v>
      </c>
      <c r="N29" s="267"/>
      <c r="O29" s="267"/>
      <c r="P29" s="287">
        <v>74336.280152999956</v>
      </c>
      <c r="Q29" s="287">
        <v>1123146.9838029991</v>
      </c>
      <c r="R29" s="287">
        <v>323496.90061699989</v>
      </c>
      <c r="S29" s="287">
        <v>647994.64677400037</v>
      </c>
      <c r="T29" s="287">
        <v>2087984.3308800012</v>
      </c>
      <c r="U29" s="287">
        <v>348423.62644799973</v>
      </c>
      <c r="V29" s="287">
        <v>96822.363361000083</v>
      </c>
      <c r="W29" s="287">
        <v>1505.1988399999973</v>
      </c>
      <c r="X29" s="288"/>
      <c r="Y29" s="287">
        <f t="shared" si="3"/>
        <v>4703710.3308760002</v>
      </c>
      <c r="Z29" s="268"/>
    </row>
    <row r="30" spans="1:26">
      <c r="A30" s="264"/>
      <c r="B30" s="285">
        <v>44348</v>
      </c>
      <c r="C30" s="267"/>
      <c r="D30" s="267"/>
      <c r="E30" s="286">
        <v>76254.331534999947</v>
      </c>
      <c r="F30" s="286">
        <v>1250415.9268310007</v>
      </c>
      <c r="G30" s="286">
        <v>405739.8970859999</v>
      </c>
      <c r="H30" s="288"/>
      <c r="I30" s="287">
        <f t="shared" si="2"/>
        <v>1732410.1554520004</v>
      </c>
      <c r="J30" s="268"/>
      <c r="K30" s="289"/>
      <c r="L30" s="309"/>
      <c r="M30" s="322">
        <v>44348</v>
      </c>
      <c r="N30" s="267"/>
      <c r="O30" s="267"/>
      <c r="P30" s="287">
        <v>76254.331534999947</v>
      </c>
      <c r="Q30" s="287">
        <v>1250415.9268310007</v>
      </c>
      <c r="R30" s="287">
        <v>405739.8970859999</v>
      </c>
      <c r="S30" s="287">
        <v>678079.17503899941</v>
      </c>
      <c r="T30" s="287">
        <v>2622920.3197388719</v>
      </c>
      <c r="U30" s="287">
        <v>460941.33734500024</v>
      </c>
      <c r="V30" s="287">
        <v>89591.885736000011</v>
      </c>
      <c r="W30" s="287">
        <v>1926.5167600000023</v>
      </c>
      <c r="X30" s="288"/>
      <c r="Y30" s="287">
        <f t="shared" si="3"/>
        <v>5585869.3900708715</v>
      </c>
      <c r="Z30" s="268"/>
    </row>
    <row r="31" spans="1:26">
      <c r="A31" s="264"/>
      <c r="B31" s="285">
        <v>44378</v>
      </c>
      <c r="C31" s="267"/>
      <c r="D31" s="267"/>
      <c r="E31" s="286">
        <v>86200.667803999924</v>
      </c>
      <c r="F31" s="286">
        <v>1352287.8219210003</v>
      </c>
      <c r="G31" s="286">
        <v>448935.58986899984</v>
      </c>
      <c r="H31" s="288"/>
      <c r="I31" s="287">
        <f t="shared" si="2"/>
        <v>1887424.079594</v>
      </c>
      <c r="J31" s="268"/>
      <c r="K31" s="289"/>
      <c r="L31" s="309"/>
      <c r="M31" s="322">
        <v>44378</v>
      </c>
      <c r="N31" s="267"/>
      <c r="O31" s="267"/>
      <c r="P31" s="287">
        <v>86200.667803999924</v>
      </c>
      <c r="Q31" s="287">
        <v>1352287.8219210003</v>
      </c>
      <c r="R31" s="287">
        <v>448935.58986899984</v>
      </c>
      <c r="S31" s="287">
        <v>734133.46233300003</v>
      </c>
      <c r="T31" s="287">
        <v>2946464.9989440008</v>
      </c>
      <c r="U31" s="287">
        <v>459103.80208600004</v>
      </c>
      <c r="V31" s="287">
        <v>93542.705628999989</v>
      </c>
      <c r="W31" s="287">
        <v>2216.7503199999992</v>
      </c>
      <c r="X31" s="288"/>
      <c r="Y31" s="287">
        <f t="shared" si="3"/>
        <v>6122885.7989060013</v>
      </c>
      <c r="Z31" s="268"/>
    </row>
    <row r="32" spans="1:26">
      <c r="A32" s="264"/>
      <c r="B32" s="285">
        <v>44409</v>
      </c>
      <c r="C32" s="267"/>
      <c r="D32" s="267"/>
      <c r="E32" s="286">
        <v>79709.314944000056</v>
      </c>
      <c r="F32" s="286">
        <v>1284344.7750849994</v>
      </c>
      <c r="G32" s="286">
        <v>407521.38666999963</v>
      </c>
      <c r="H32" s="288"/>
      <c r="I32" s="287">
        <f t="shared" si="2"/>
        <v>1771575.4766989991</v>
      </c>
      <c r="J32" s="268"/>
      <c r="K32" s="289"/>
      <c r="L32" s="309"/>
      <c r="M32" s="322">
        <v>44409</v>
      </c>
      <c r="N32" s="267"/>
      <c r="O32" s="267"/>
      <c r="P32" s="287">
        <v>79709.314944000056</v>
      </c>
      <c r="Q32" s="287">
        <v>1284344.7750849994</v>
      </c>
      <c r="R32" s="287">
        <v>407521.38666999963</v>
      </c>
      <c r="S32" s="287">
        <v>702110.28141199984</v>
      </c>
      <c r="T32" s="287">
        <v>2596860.9861250222</v>
      </c>
      <c r="U32" s="287">
        <v>345522.21659600001</v>
      </c>
      <c r="V32" s="287">
        <v>89685.346145999894</v>
      </c>
      <c r="W32" s="287">
        <v>2016.401759999997</v>
      </c>
      <c r="X32" s="288"/>
      <c r="Y32" s="287">
        <f t="shared" si="3"/>
        <v>5507770.7087380206</v>
      </c>
      <c r="Z32" s="268"/>
    </row>
    <row r="33" spans="1:26">
      <c r="A33" s="264"/>
      <c r="B33" s="285">
        <v>44440</v>
      </c>
      <c r="C33" s="267"/>
      <c r="D33" s="267"/>
      <c r="E33" s="286">
        <v>62535.203974999997</v>
      </c>
      <c r="F33" s="286">
        <v>1091566.2117670004</v>
      </c>
      <c r="G33" s="286">
        <v>352664.57282100001</v>
      </c>
      <c r="H33" s="288"/>
      <c r="I33" s="287">
        <f t="shared" si="2"/>
        <v>1506765.9885630002</v>
      </c>
      <c r="J33" s="268"/>
      <c r="K33" s="289"/>
      <c r="L33" s="309"/>
      <c r="M33" s="322">
        <v>44440</v>
      </c>
      <c r="N33" s="267"/>
      <c r="O33" s="267"/>
      <c r="P33" s="287">
        <v>62535.203974999997</v>
      </c>
      <c r="Q33" s="287">
        <v>1091566.2117670004</v>
      </c>
      <c r="R33" s="287">
        <v>352664.57282100001</v>
      </c>
      <c r="S33" s="287">
        <v>654784.08299400005</v>
      </c>
      <c r="T33" s="287">
        <v>2271071.0954570728</v>
      </c>
      <c r="U33" s="287">
        <v>266100.5114299999</v>
      </c>
      <c r="V33" s="287">
        <v>85838.357728999938</v>
      </c>
      <c r="W33" s="287">
        <v>1646.1410399999986</v>
      </c>
      <c r="X33" s="288"/>
      <c r="Y33" s="287">
        <f t="shared" si="3"/>
        <v>4786206.1772130737</v>
      </c>
      <c r="Z33" s="268"/>
    </row>
    <row r="34" spans="1:26">
      <c r="A34" s="264"/>
      <c r="B34" s="285">
        <v>44470</v>
      </c>
      <c r="C34" s="267"/>
      <c r="D34" s="267"/>
      <c r="E34" s="286">
        <v>60106.580243000011</v>
      </c>
      <c r="F34" s="286">
        <v>1129162.6948360002</v>
      </c>
      <c r="G34" s="286">
        <v>349469.06200000021</v>
      </c>
      <c r="H34" s="288"/>
      <c r="I34" s="287">
        <f t="shared" si="2"/>
        <v>1538738.3370790004</v>
      </c>
      <c r="J34" s="268"/>
      <c r="K34" s="289"/>
      <c r="L34" s="309"/>
      <c r="M34" s="322">
        <v>44470</v>
      </c>
      <c r="N34" s="267"/>
      <c r="O34" s="267"/>
      <c r="P34" s="287">
        <v>60106.580243000011</v>
      </c>
      <c r="Q34" s="287">
        <v>1129162.6948360002</v>
      </c>
      <c r="R34" s="287">
        <v>349469.06200000021</v>
      </c>
      <c r="S34" s="287">
        <v>678921.68068399956</v>
      </c>
      <c r="T34" s="287">
        <v>2049474.1506960017</v>
      </c>
      <c r="U34" s="287">
        <v>220390.77932700005</v>
      </c>
      <c r="V34" s="287">
        <v>93572.436958000049</v>
      </c>
      <c r="W34" s="287">
        <v>1527.3171599999987</v>
      </c>
      <c r="X34" s="288"/>
      <c r="Y34" s="287">
        <f t="shared" si="3"/>
        <v>4582624.7019040026</v>
      </c>
      <c r="Z34" s="268"/>
    </row>
    <row r="35" spans="1:26">
      <c r="A35" s="264"/>
      <c r="B35" s="285">
        <v>44501</v>
      </c>
      <c r="C35" s="267"/>
      <c r="D35" s="267"/>
      <c r="E35" s="286">
        <v>65584.068528999953</v>
      </c>
      <c r="F35" s="286">
        <v>1193160.2724040006</v>
      </c>
      <c r="G35" s="286">
        <v>376161.67183799978</v>
      </c>
      <c r="H35" s="288"/>
      <c r="I35" s="287">
        <f t="shared" si="2"/>
        <v>1634906.0127710004</v>
      </c>
      <c r="J35" s="268"/>
      <c r="K35" s="289"/>
      <c r="L35" s="309"/>
      <c r="M35" s="322">
        <v>44501</v>
      </c>
      <c r="N35" s="267"/>
      <c r="O35" s="267"/>
      <c r="P35" s="287">
        <v>65584.068528999953</v>
      </c>
      <c r="Q35" s="287">
        <v>1193160.2724040006</v>
      </c>
      <c r="R35" s="287">
        <v>376161.67183799978</v>
      </c>
      <c r="S35" s="287">
        <v>661480.08396800049</v>
      </c>
      <c r="T35" s="287">
        <v>2031769.9551539994</v>
      </c>
      <c r="U35" s="287">
        <v>250777.96429600022</v>
      </c>
      <c r="V35" s="287">
        <v>91087.591861000008</v>
      </c>
      <c r="W35" s="287">
        <v>1562.6835599999977</v>
      </c>
      <c r="X35" s="288"/>
      <c r="Y35" s="287">
        <f t="shared" si="3"/>
        <v>4671584.2916099997</v>
      </c>
      <c r="Z35" s="268"/>
    </row>
    <row r="36" spans="1:26">
      <c r="A36" s="264"/>
      <c r="B36" s="323">
        <v>44531</v>
      </c>
      <c r="C36" s="267"/>
      <c r="D36" s="267"/>
      <c r="E36" s="286">
        <v>80354.734168000054</v>
      </c>
      <c r="F36" s="286">
        <v>1429839.793755</v>
      </c>
      <c r="G36" s="286">
        <v>442790.2023220004</v>
      </c>
      <c r="H36" s="288"/>
      <c r="I36" s="290">
        <f t="shared" si="2"/>
        <v>1952984.7302450004</v>
      </c>
      <c r="J36" s="268"/>
      <c r="K36" s="289"/>
      <c r="L36" s="309"/>
      <c r="M36" s="342">
        <v>44531</v>
      </c>
      <c r="N36" s="267"/>
      <c r="O36" s="267"/>
      <c r="P36" s="287">
        <v>80354.734168000054</v>
      </c>
      <c r="Q36" s="287">
        <v>1429839.793755</v>
      </c>
      <c r="R36" s="287">
        <v>442790.2023220004</v>
      </c>
      <c r="S36" s="287">
        <v>721771.65187800024</v>
      </c>
      <c r="T36" s="287">
        <v>2268694.5768306241</v>
      </c>
      <c r="U36" s="287">
        <v>267045.10747300007</v>
      </c>
      <c r="V36" s="287">
        <v>100681.27531100006</v>
      </c>
      <c r="W36" s="287">
        <v>2104.2555130000001</v>
      </c>
      <c r="X36" s="288"/>
      <c r="Y36" s="290">
        <f t="shared" si="3"/>
        <v>5313281.5972506246</v>
      </c>
      <c r="Z36" s="268"/>
    </row>
    <row r="37" spans="1:26">
      <c r="A37" s="264"/>
      <c r="B37" s="291" t="s">
        <v>82</v>
      </c>
      <c r="C37" s="267"/>
      <c r="D37" s="267"/>
      <c r="E37" s="292">
        <f>SUM(E25:E36)</f>
        <v>865826.17495899997</v>
      </c>
      <c r="F37" s="292">
        <f t="shared" ref="F37:G37" si="4">SUM(F25:F36)</f>
        <v>14839651.369741002</v>
      </c>
      <c r="G37" s="292">
        <f t="shared" si="4"/>
        <v>4591028.701599</v>
      </c>
      <c r="H37" s="288"/>
      <c r="I37" s="287">
        <f>SUM(I25:I36)</f>
        <v>20296506.246298999</v>
      </c>
      <c r="J37" s="268"/>
      <c r="L37" s="309"/>
      <c r="M37" s="343" t="s">
        <v>82</v>
      </c>
      <c r="N37" s="267"/>
      <c r="O37" s="267"/>
      <c r="P37" s="292">
        <f t="shared" ref="P37:W37" si="5">SUM(P25:P36)</f>
        <v>865826.17495899997</v>
      </c>
      <c r="Q37" s="292">
        <f t="shared" si="5"/>
        <v>14839651.369741002</v>
      </c>
      <c r="R37" s="292">
        <f t="shared" si="5"/>
        <v>4591028.701599</v>
      </c>
      <c r="S37" s="292">
        <f t="shared" si="5"/>
        <v>8140231.6999379992</v>
      </c>
      <c r="T37" s="292">
        <f t="shared" si="5"/>
        <v>27000315.772282094</v>
      </c>
      <c r="U37" s="292">
        <f t="shared" si="5"/>
        <v>3677726.5926990006</v>
      </c>
      <c r="V37" s="292">
        <f t="shared" si="5"/>
        <v>1128442.7958</v>
      </c>
      <c r="W37" s="292">
        <f t="shared" si="5"/>
        <v>21282.109112999991</v>
      </c>
      <c r="X37" s="288"/>
      <c r="Y37" s="292">
        <f>SUM(Y25:Y36)</f>
        <v>60264505.216131091</v>
      </c>
      <c r="Z37" s="268"/>
    </row>
    <row r="38" spans="1:26">
      <c r="A38" s="264"/>
      <c r="B38" s="279"/>
      <c r="C38" s="267"/>
      <c r="D38" s="267"/>
      <c r="E38" s="293"/>
      <c r="F38" s="293"/>
      <c r="G38" s="293"/>
      <c r="H38" s="267"/>
      <c r="I38" s="293"/>
      <c r="J38" s="268"/>
      <c r="L38" s="309"/>
      <c r="M38" s="267"/>
      <c r="N38" s="267"/>
      <c r="O38" s="267"/>
      <c r="P38" s="293"/>
      <c r="Q38" s="293"/>
      <c r="R38" s="293"/>
      <c r="S38" s="293"/>
      <c r="T38" s="316"/>
      <c r="U38" s="293"/>
      <c r="V38" s="293"/>
      <c r="W38" s="293"/>
      <c r="X38" s="267"/>
      <c r="Y38" s="293"/>
      <c r="Z38" s="268"/>
    </row>
    <row r="39" spans="1:26">
      <c r="B39" s="265" t="s">
        <v>191</v>
      </c>
      <c r="C39" s="294"/>
      <c r="D39" s="294"/>
      <c r="E39" s="294"/>
      <c r="F39" s="294"/>
      <c r="G39" s="294"/>
      <c r="H39" s="267"/>
      <c r="I39" s="267"/>
      <c r="J39" s="268"/>
      <c r="L39" s="279"/>
      <c r="M39" s="310" t="s">
        <v>191</v>
      </c>
      <c r="N39" s="294"/>
      <c r="O39" s="294"/>
      <c r="P39" s="294"/>
      <c r="Q39" s="294"/>
      <c r="R39" s="294"/>
      <c r="S39" s="294"/>
      <c r="T39" s="294"/>
      <c r="U39" s="294"/>
      <c r="V39" s="294"/>
      <c r="W39" s="267"/>
      <c r="X39" s="267"/>
      <c r="Y39" s="267"/>
      <c r="Z39" s="268"/>
    </row>
    <row r="40" spans="1:26">
      <c r="B40" s="281"/>
      <c r="C40" s="295"/>
      <c r="D40" s="295"/>
      <c r="E40" s="282" t="s">
        <v>189</v>
      </c>
      <c r="F40" s="282" t="s">
        <v>189</v>
      </c>
      <c r="G40" s="282" t="s">
        <v>189</v>
      </c>
      <c r="H40" s="267"/>
      <c r="I40" s="282"/>
      <c r="J40" s="268"/>
      <c r="L40" s="279"/>
      <c r="M40" s="295"/>
      <c r="N40" s="295"/>
      <c r="O40" s="295"/>
      <c r="P40" s="282" t="s">
        <v>189</v>
      </c>
      <c r="Q40" s="282" t="s">
        <v>189</v>
      </c>
      <c r="R40" s="282" t="s">
        <v>189</v>
      </c>
      <c r="S40" s="282" t="s">
        <v>189</v>
      </c>
      <c r="T40" s="282" t="s">
        <v>206</v>
      </c>
      <c r="U40" s="282" t="s">
        <v>206</v>
      </c>
      <c r="V40" s="282" t="s">
        <v>206</v>
      </c>
      <c r="W40" s="282" t="s">
        <v>206</v>
      </c>
      <c r="X40" s="267"/>
      <c r="Y40" s="282"/>
      <c r="Z40" s="268"/>
    </row>
    <row r="41" spans="1:26">
      <c r="B41" s="283" t="s">
        <v>190</v>
      </c>
      <c r="C41" s="284" t="s">
        <v>192</v>
      </c>
      <c r="D41" s="284" t="s">
        <v>193</v>
      </c>
      <c r="E41" s="284" t="s">
        <v>181</v>
      </c>
      <c r="F41" s="284" t="s">
        <v>182</v>
      </c>
      <c r="G41" s="284" t="s">
        <v>183</v>
      </c>
      <c r="H41" s="267"/>
      <c r="I41" s="284" t="s">
        <v>184</v>
      </c>
      <c r="J41" s="268"/>
      <c r="L41" s="279"/>
      <c r="M41" s="284" t="s">
        <v>190</v>
      </c>
      <c r="N41" s="284" t="s">
        <v>192</v>
      </c>
      <c r="O41" s="284" t="s">
        <v>193</v>
      </c>
      <c r="P41" s="284" t="s">
        <v>181</v>
      </c>
      <c r="Q41" s="284" t="s">
        <v>182</v>
      </c>
      <c r="R41" s="284" t="s">
        <v>183</v>
      </c>
      <c r="S41" s="284" t="s">
        <v>199</v>
      </c>
      <c r="T41" s="284" t="s">
        <v>200</v>
      </c>
      <c r="U41" s="284" t="s">
        <v>201</v>
      </c>
      <c r="V41" s="284" t="s">
        <v>199</v>
      </c>
      <c r="W41" s="284" t="s">
        <v>202</v>
      </c>
      <c r="X41" s="267"/>
      <c r="Y41" s="282" t="s">
        <v>184</v>
      </c>
      <c r="Z41" s="268"/>
    </row>
    <row r="42" spans="1:26">
      <c r="B42" s="296">
        <f>B25</f>
        <v>44197</v>
      </c>
      <c r="C42" s="282">
        <v>26</v>
      </c>
      <c r="D42" s="282">
        <v>9</v>
      </c>
      <c r="E42" s="286">
        <v>147.60404600000001</v>
      </c>
      <c r="F42" s="286">
        <v>2471.6019980000001</v>
      </c>
      <c r="G42" s="286">
        <v>668.160932</v>
      </c>
      <c r="H42" s="286"/>
      <c r="I42" s="287">
        <f t="shared" ref="I42:I54" si="6">SUM(E42:G42)</f>
        <v>3287.3669760000002</v>
      </c>
      <c r="J42" s="268"/>
      <c r="L42" s="309"/>
      <c r="M42" s="317">
        <f>M25</f>
        <v>44197</v>
      </c>
      <c r="N42" s="318">
        <v>26</v>
      </c>
      <c r="O42" s="318">
        <v>18</v>
      </c>
      <c r="P42" s="287">
        <v>143.36788000000001</v>
      </c>
      <c r="Q42" s="287">
        <v>2427.0620739999999</v>
      </c>
      <c r="R42" s="287">
        <v>678.39325499999995</v>
      </c>
      <c r="S42" s="287">
        <v>1000.163062</v>
      </c>
      <c r="T42" s="287">
        <v>3344.9386889000002</v>
      </c>
      <c r="U42" s="287">
        <v>442.993945</v>
      </c>
      <c r="V42" s="287">
        <v>141.53977599999999</v>
      </c>
      <c r="W42" s="287">
        <v>3.2668399999999997</v>
      </c>
      <c r="X42" s="287"/>
      <c r="Y42" s="292">
        <f t="shared" ref="Y42:Y54" si="7">SUM(P42:W42)</f>
        <v>8181.7255208999995</v>
      </c>
      <c r="Z42" s="268"/>
    </row>
    <row r="43" spans="1:26">
      <c r="B43" s="296">
        <f t="shared" ref="B43:B53" si="8">B26</f>
        <v>44228</v>
      </c>
      <c r="C43" s="282">
        <v>10</v>
      </c>
      <c r="D43" s="282">
        <v>8</v>
      </c>
      <c r="E43" s="286">
        <v>128.77115900000001</v>
      </c>
      <c r="F43" s="286">
        <v>2396.9835720000001</v>
      </c>
      <c r="G43" s="286">
        <v>756.57157800000004</v>
      </c>
      <c r="H43" s="267"/>
      <c r="I43" s="287">
        <f t="shared" si="6"/>
        <v>3282.326309</v>
      </c>
      <c r="J43" s="268"/>
      <c r="L43" s="309"/>
      <c r="M43" s="317">
        <f t="shared" ref="M43:M53" si="9">M26</f>
        <v>44228</v>
      </c>
      <c r="N43" s="318">
        <v>18</v>
      </c>
      <c r="O43" s="318">
        <v>19</v>
      </c>
      <c r="P43" s="287">
        <v>126.312912</v>
      </c>
      <c r="Q43" s="287">
        <v>2211.912722</v>
      </c>
      <c r="R43" s="287">
        <v>701.53905999999995</v>
      </c>
      <c r="S43" s="287">
        <v>995.92893100000003</v>
      </c>
      <c r="T43" s="287">
        <v>3377.614544</v>
      </c>
      <c r="U43" s="287">
        <v>387.51941499999998</v>
      </c>
      <c r="V43" s="287">
        <v>137.548723</v>
      </c>
      <c r="W43" s="287">
        <v>3.0055200000000002</v>
      </c>
      <c r="X43" s="288"/>
      <c r="Y43" s="287">
        <f t="shared" si="7"/>
        <v>7941.3818269999992</v>
      </c>
      <c r="Z43" s="268"/>
    </row>
    <row r="44" spans="1:26">
      <c r="B44" s="296">
        <f t="shared" si="8"/>
        <v>44256</v>
      </c>
      <c r="C44" s="282">
        <v>16</v>
      </c>
      <c r="D44" s="282">
        <v>8</v>
      </c>
      <c r="E44" s="286">
        <v>139.770805</v>
      </c>
      <c r="F44" s="286">
        <v>2329.6579849999998</v>
      </c>
      <c r="G44" s="286">
        <v>589.57084499999996</v>
      </c>
      <c r="H44" s="267"/>
      <c r="I44" s="287">
        <f t="shared" si="6"/>
        <v>3058.9996350000001</v>
      </c>
      <c r="J44" s="268"/>
      <c r="L44" s="309"/>
      <c r="M44" s="317">
        <f t="shared" si="9"/>
        <v>44256</v>
      </c>
      <c r="N44" s="318">
        <v>30</v>
      </c>
      <c r="O44" s="318">
        <v>8</v>
      </c>
      <c r="P44" s="287">
        <v>122.47126299999999</v>
      </c>
      <c r="Q44" s="287">
        <v>2283.9601870000001</v>
      </c>
      <c r="R44" s="287">
        <v>632.83033999999998</v>
      </c>
      <c r="S44" s="287">
        <v>935.73677399999997</v>
      </c>
      <c r="T44" s="287">
        <v>3085.8485540000001</v>
      </c>
      <c r="U44" s="287">
        <v>397.27183100000002</v>
      </c>
      <c r="V44" s="287">
        <v>140.46257199999999</v>
      </c>
      <c r="W44" s="287">
        <v>2.5946799999999999</v>
      </c>
      <c r="X44" s="288"/>
      <c r="Y44" s="287">
        <f t="shared" si="7"/>
        <v>7601.1762010000002</v>
      </c>
      <c r="Z44" s="268"/>
    </row>
    <row r="45" spans="1:26">
      <c r="A45" s="264"/>
      <c r="B45" s="296">
        <f t="shared" si="8"/>
        <v>44287</v>
      </c>
      <c r="C45" s="282">
        <v>12</v>
      </c>
      <c r="D45" s="282">
        <v>8</v>
      </c>
      <c r="E45" s="286">
        <v>113.51728900000001</v>
      </c>
      <c r="F45" s="286">
        <v>2106.970836</v>
      </c>
      <c r="G45" s="286">
        <v>611.61040000000003</v>
      </c>
      <c r="H45" s="288"/>
      <c r="I45" s="287">
        <f t="shared" si="6"/>
        <v>2832.0985249999999</v>
      </c>
      <c r="J45" s="268"/>
      <c r="L45" s="309"/>
      <c r="M45" s="317">
        <f t="shared" si="9"/>
        <v>44287</v>
      </c>
      <c r="N45" s="318">
        <v>6</v>
      </c>
      <c r="O45" s="318">
        <v>8</v>
      </c>
      <c r="P45" s="287">
        <v>117.419991</v>
      </c>
      <c r="Q45" s="287">
        <v>2109.748337</v>
      </c>
      <c r="R45" s="287">
        <v>545.35783800000002</v>
      </c>
      <c r="S45" s="287">
        <v>919.57329300000004</v>
      </c>
      <c r="T45" s="287">
        <v>2900.2865980000006</v>
      </c>
      <c r="U45" s="287">
        <v>363.05779999999999</v>
      </c>
      <c r="V45" s="287">
        <v>131.14482899999999</v>
      </c>
      <c r="W45" s="287">
        <v>2.2446799999999998</v>
      </c>
      <c r="X45" s="288"/>
      <c r="Y45" s="287">
        <f t="shared" si="7"/>
        <v>7088.8333659999998</v>
      </c>
      <c r="Z45" s="268"/>
    </row>
    <row r="46" spans="1:26">
      <c r="A46" s="264"/>
      <c r="B46" s="296">
        <f t="shared" si="8"/>
        <v>44317</v>
      </c>
      <c r="C46" s="282">
        <v>31</v>
      </c>
      <c r="D46" s="282">
        <v>18</v>
      </c>
      <c r="E46" s="286">
        <v>126.290398</v>
      </c>
      <c r="F46" s="286">
        <v>2062.8769139999999</v>
      </c>
      <c r="G46" s="286">
        <v>629.73143400000004</v>
      </c>
      <c r="H46" s="288"/>
      <c r="I46" s="287">
        <f t="shared" si="6"/>
        <v>2818.8987459999998</v>
      </c>
      <c r="J46" s="268"/>
      <c r="L46" s="309"/>
      <c r="M46" s="317">
        <f t="shared" si="9"/>
        <v>44317</v>
      </c>
      <c r="N46" s="318">
        <v>31</v>
      </c>
      <c r="O46" s="318">
        <v>18</v>
      </c>
      <c r="P46" s="287">
        <v>126.290398</v>
      </c>
      <c r="Q46" s="287">
        <v>2062.8769139999999</v>
      </c>
      <c r="R46" s="287">
        <v>629.73143400000004</v>
      </c>
      <c r="S46" s="287">
        <v>936.10025399999995</v>
      </c>
      <c r="T46" s="287">
        <v>3719.1052470000004</v>
      </c>
      <c r="U46" s="287">
        <v>616.90049199999999</v>
      </c>
      <c r="V46" s="287">
        <v>130.04316</v>
      </c>
      <c r="W46" s="287">
        <v>2.6399599999999999</v>
      </c>
      <c r="X46" s="288"/>
      <c r="Y46" s="287">
        <f t="shared" si="7"/>
        <v>8223.6878589999997</v>
      </c>
      <c r="Z46" s="268"/>
    </row>
    <row r="47" spans="1:26">
      <c r="A47" s="264"/>
      <c r="B47" s="296">
        <f t="shared" si="8"/>
        <v>44348</v>
      </c>
      <c r="C47" s="282">
        <v>28</v>
      </c>
      <c r="D47" s="282">
        <v>16</v>
      </c>
      <c r="E47" s="286">
        <v>149.08000899999999</v>
      </c>
      <c r="F47" s="286">
        <v>2894.1587169999998</v>
      </c>
      <c r="G47" s="286">
        <v>920.01486999999997</v>
      </c>
      <c r="H47" s="288"/>
      <c r="I47" s="287">
        <f t="shared" si="6"/>
        <v>3963.2535959999996</v>
      </c>
      <c r="J47" s="268"/>
      <c r="L47" s="309"/>
      <c r="M47" s="317">
        <f t="shared" si="9"/>
        <v>44348</v>
      </c>
      <c r="N47" s="318">
        <v>28</v>
      </c>
      <c r="O47" s="318">
        <v>17</v>
      </c>
      <c r="P47" s="287">
        <v>149.293117</v>
      </c>
      <c r="Q47" s="287">
        <v>2860.798233</v>
      </c>
      <c r="R47" s="287">
        <v>919.77993400000003</v>
      </c>
      <c r="S47" s="287">
        <v>1026.7268630000001</v>
      </c>
      <c r="T47" s="287">
        <v>4816.8096408249994</v>
      </c>
      <c r="U47" s="287">
        <v>741.23059499999999</v>
      </c>
      <c r="V47" s="287">
        <v>124.47404</v>
      </c>
      <c r="W47" s="287">
        <v>3.3691599999999999</v>
      </c>
      <c r="X47" s="288"/>
      <c r="Y47" s="287">
        <f t="shared" si="7"/>
        <v>10642.481582824999</v>
      </c>
      <c r="Z47" s="268"/>
    </row>
    <row r="48" spans="1:26">
      <c r="A48" s="264"/>
      <c r="B48" s="296">
        <f t="shared" si="8"/>
        <v>44378</v>
      </c>
      <c r="C48" s="282">
        <v>29</v>
      </c>
      <c r="D48" s="282">
        <v>17</v>
      </c>
      <c r="E48" s="286">
        <v>134.29065800000001</v>
      </c>
      <c r="F48" s="286">
        <v>2592.8544099999999</v>
      </c>
      <c r="G48" s="286">
        <v>830.22451799999999</v>
      </c>
      <c r="H48" s="288"/>
      <c r="I48" s="287">
        <f t="shared" si="6"/>
        <v>3557.3695859999998</v>
      </c>
      <c r="J48" s="268"/>
      <c r="L48" s="309"/>
      <c r="M48" s="317">
        <f t="shared" si="9"/>
        <v>44378</v>
      </c>
      <c r="N48" s="318">
        <v>6</v>
      </c>
      <c r="O48" s="318">
        <v>17</v>
      </c>
      <c r="P48" s="287">
        <v>144.77206200000001</v>
      </c>
      <c r="Q48" s="287">
        <v>2542.810731</v>
      </c>
      <c r="R48" s="287">
        <v>839.03038400000003</v>
      </c>
      <c r="S48" s="287">
        <v>1079.8239040000001</v>
      </c>
      <c r="T48" s="287">
        <v>5233.5075673749998</v>
      </c>
      <c r="U48" s="287">
        <v>767.37259700000004</v>
      </c>
      <c r="V48" s="287">
        <v>134.505021</v>
      </c>
      <c r="W48" s="287">
        <v>4.210799999999999</v>
      </c>
      <c r="X48" s="288"/>
      <c r="Y48" s="287">
        <f t="shared" si="7"/>
        <v>10746.033066375001</v>
      </c>
      <c r="Z48" s="268"/>
    </row>
    <row r="49" spans="1:26">
      <c r="A49" s="264"/>
      <c r="B49" s="296">
        <f t="shared" si="8"/>
        <v>44409</v>
      </c>
      <c r="C49" s="282">
        <v>11</v>
      </c>
      <c r="D49" s="282">
        <v>18</v>
      </c>
      <c r="E49" s="286">
        <v>140.98778999999999</v>
      </c>
      <c r="F49" s="286">
        <v>2718.9625040000001</v>
      </c>
      <c r="G49" s="286">
        <v>839.24756400000001</v>
      </c>
      <c r="H49" s="288"/>
      <c r="I49" s="287">
        <f t="shared" si="6"/>
        <v>3699.1978580000005</v>
      </c>
      <c r="J49" s="268"/>
      <c r="L49" s="309"/>
      <c r="M49" s="317">
        <f t="shared" si="9"/>
        <v>44409</v>
      </c>
      <c r="N49" s="318">
        <v>12</v>
      </c>
      <c r="O49" s="318">
        <v>18</v>
      </c>
      <c r="P49" s="287">
        <v>138.95858999999999</v>
      </c>
      <c r="Q49" s="287">
        <v>2683.6212059999998</v>
      </c>
      <c r="R49" s="287">
        <v>750.20204000000001</v>
      </c>
      <c r="S49" s="287">
        <v>1097.5091789999999</v>
      </c>
      <c r="T49" s="287">
        <v>5030.5863931249996</v>
      </c>
      <c r="U49" s="287">
        <v>610.63027199999999</v>
      </c>
      <c r="V49" s="287">
        <v>132.51993100000001</v>
      </c>
      <c r="W49" s="287">
        <v>4.0164799999999996</v>
      </c>
      <c r="X49" s="288"/>
      <c r="Y49" s="287">
        <f t="shared" si="7"/>
        <v>10448.044091125001</v>
      </c>
      <c r="Z49" s="268"/>
    </row>
    <row r="50" spans="1:26">
      <c r="A50" s="264"/>
      <c r="B50" s="296">
        <f t="shared" si="8"/>
        <v>44440</v>
      </c>
      <c r="C50" s="282">
        <v>8</v>
      </c>
      <c r="D50" s="282">
        <v>18</v>
      </c>
      <c r="E50" s="286">
        <v>112.723511</v>
      </c>
      <c r="F50" s="286">
        <v>2242.6509249999999</v>
      </c>
      <c r="G50" s="286">
        <v>728.96313199999997</v>
      </c>
      <c r="H50" s="288"/>
      <c r="I50" s="287">
        <f t="shared" si="6"/>
        <v>3084.3375679999999</v>
      </c>
      <c r="J50" s="268"/>
      <c r="L50" s="309"/>
      <c r="M50" s="317">
        <f t="shared" si="9"/>
        <v>44440</v>
      </c>
      <c r="N50" s="318">
        <v>9</v>
      </c>
      <c r="O50" s="318">
        <v>17</v>
      </c>
      <c r="P50" s="287">
        <v>110.781499</v>
      </c>
      <c r="Q50" s="287">
        <v>2114.8304469999998</v>
      </c>
      <c r="R50" s="287">
        <v>684.81320200000005</v>
      </c>
      <c r="S50" s="287">
        <v>1035.8081669999999</v>
      </c>
      <c r="T50" s="287">
        <v>4785.6041258250007</v>
      </c>
      <c r="U50" s="287">
        <v>491.04853700000001</v>
      </c>
      <c r="V50" s="287">
        <v>119.670126</v>
      </c>
      <c r="W50" s="287">
        <v>3.9035600000000001</v>
      </c>
      <c r="X50" s="288"/>
      <c r="Y50" s="287">
        <f t="shared" si="7"/>
        <v>9346.4596638250041</v>
      </c>
      <c r="Z50" s="268"/>
    </row>
    <row r="51" spans="1:26">
      <c r="A51" s="264"/>
      <c r="B51" s="296">
        <f t="shared" si="8"/>
        <v>44470</v>
      </c>
      <c r="C51" s="282">
        <v>12</v>
      </c>
      <c r="D51" s="282">
        <v>8</v>
      </c>
      <c r="E51" s="286">
        <v>119.84295299999999</v>
      </c>
      <c r="F51" s="286">
        <v>2105.3103000000001</v>
      </c>
      <c r="G51" s="286">
        <v>610.14372500000002</v>
      </c>
      <c r="H51" s="288"/>
      <c r="I51" s="287">
        <f t="shared" si="6"/>
        <v>2835.2969779999999</v>
      </c>
      <c r="J51" s="268"/>
      <c r="L51" s="309"/>
      <c r="M51" s="317">
        <f t="shared" si="9"/>
        <v>44470</v>
      </c>
      <c r="N51" s="318">
        <v>12</v>
      </c>
      <c r="O51" s="318">
        <v>8</v>
      </c>
      <c r="P51" s="287">
        <v>119.84295299999999</v>
      </c>
      <c r="Q51" s="287">
        <v>2105.3103000000001</v>
      </c>
      <c r="R51" s="287">
        <v>610.14372500000002</v>
      </c>
      <c r="S51" s="287">
        <v>913.59246099999996</v>
      </c>
      <c r="T51" s="287">
        <v>3047.3240200000005</v>
      </c>
      <c r="U51" s="287">
        <v>357.91244799999998</v>
      </c>
      <c r="V51" s="287">
        <v>137.15852599999999</v>
      </c>
      <c r="W51" s="287">
        <v>2.3694799999999998</v>
      </c>
      <c r="X51" s="288"/>
      <c r="Y51" s="287">
        <f t="shared" si="7"/>
        <v>7293.653913000001</v>
      </c>
      <c r="Z51" s="268"/>
    </row>
    <row r="52" spans="1:26">
      <c r="A52" s="264"/>
      <c r="B52" s="296">
        <f t="shared" si="8"/>
        <v>44501</v>
      </c>
      <c r="C52" s="282">
        <v>17</v>
      </c>
      <c r="D52" s="282">
        <v>8</v>
      </c>
      <c r="E52" s="286">
        <v>131.05031500000001</v>
      </c>
      <c r="F52" s="286">
        <v>2275.8863110000002</v>
      </c>
      <c r="G52" s="286">
        <v>678.71042</v>
      </c>
      <c r="H52" s="288"/>
      <c r="I52" s="287">
        <f t="shared" si="6"/>
        <v>3085.647046</v>
      </c>
      <c r="J52" s="268"/>
      <c r="L52" s="309"/>
      <c r="M52" s="317">
        <f t="shared" si="9"/>
        <v>44501</v>
      </c>
      <c r="N52" s="318">
        <v>22</v>
      </c>
      <c r="O52" s="318">
        <v>18</v>
      </c>
      <c r="P52" s="287">
        <v>111.256889</v>
      </c>
      <c r="Q52" s="287">
        <v>2055.7523620000002</v>
      </c>
      <c r="R52" s="287">
        <v>681.08726000000001</v>
      </c>
      <c r="S52" s="287">
        <v>961.95591400000001</v>
      </c>
      <c r="T52" s="287">
        <v>3273.4165110000004</v>
      </c>
      <c r="U52" s="287">
        <v>417.070491</v>
      </c>
      <c r="V52" s="287">
        <v>132.90489600000001</v>
      </c>
      <c r="W52" s="287">
        <v>2.6390799999999999</v>
      </c>
      <c r="X52" s="288"/>
      <c r="Y52" s="287">
        <f t="shared" si="7"/>
        <v>7636.0834030000015</v>
      </c>
      <c r="Z52" s="268"/>
    </row>
    <row r="53" spans="1:26">
      <c r="A53" s="264"/>
      <c r="B53" s="341">
        <f t="shared" si="8"/>
        <v>44531</v>
      </c>
      <c r="C53" s="284">
        <v>27</v>
      </c>
      <c r="D53" s="284">
        <v>18</v>
      </c>
      <c r="E53" s="286">
        <v>138.850109</v>
      </c>
      <c r="F53" s="286">
        <v>2555.3704269999998</v>
      </c>
      <c r="G53" s="286">
        <v>782.70765400000005</v>
      </c>
      <c r="H53" s="288"/>
      <c r="I53" s="290">
        <f t="shared" si="6"/>
        <v>3476.9281899999996</v>
      </c>
      <c r="J53" s="268"/>
      <c r="L53" s="309"/>
      <c r="M53" s="317">
        <f t="shared" si="9"/>
        <v>44531</v>
      </c>
      <c r="N53" s="318">
        <v>27</v>
      </c>
      <c r="O53" s="318">
        <v>18</v>
      </c>
      <c r="P53" s="287">
        <v>138.850109</v>
      </c>
      <c r="Q53" s="287">
        <v>2555.3704269999998</v>
      </c>
      <c r="R53" s="287">
        <v>782.70765400000005</v>
      </c>
      <c r="S53" s="287">
        <v>1047.5314149999999</v>
      </c>
      <c r="T53" s="287">
        <v>3557.3257368250001</v>
      </c>
      <c r="U53" s="287">
        <v>384.813784</v>
      </c>
      <c r="V53" s="287">
        <v>135.00055699999999</v>
      </c>
      <c r="W53" s="287">
        <v>3.5277179999999997</v>
      </c>
      <c r="X53" s="288"/>
      <c r="Y53" s="290">
        <f t="shared" si="7"/>
        <v>8605.1274008249984</v>
      </c>
      <c r="Z53" s="268"/>
    </row>
    <row r="54" spans="1:26">
      <c r="A54" s="264"/>
      <c r="B54" s="291" t="s">
        <v>82</v>
      </c>
      <c r="C54" s="267"/>
      <c r="D54" s="267"/>
      <c r="E54" s="292">
        <f>SUM(E42:E53)</f>
        <v>1582.7790419999999</v>
      </c>
      <c r="F54" s="292">
        <f t="shared" ref="F54:G54" si="10">SUM(F42:F53)</f>
        <v>28753.284898999998</v>
      </c>
      <c r="G54" s="292">
        <f t="shared" si="10"/>
        <v>8645.657072</v>
      </c>
      <c r="H54" s="288"/>
      <c r="I54" s="287">
        <f t="shared" si="6"/>
        <v>38981.721012999995</v>
      </c>
      <c r="J54" s="268"/>
      <c r="L54" s="309"/>
      <c r="M54" s="315" t="s">
        <v>82</v>
      </c>
      <c r="N54" s="262"/>
      <c r="O54" s="262"/>
      <c r="P54" s="292">
        <f>SUM(P42:P53)</f>
        <v>1549.617663</v>
      </c>
      <c r="Q54" s="292">
        <f t="shared" ref="Q54:W54" si="11">SUM(Q42:Q53)</f>
        <v>28014.053939999998</v>
      </c>
      <c r="R54" s="292">
        <f t="shared" si="11"/>
        <v>8455.6161260000008</v>
      </c>
      <c r="S54" s="292">
        <f t="shared" si="11"/>
        <v>11950.450216999998</v>
      </c>
      <c r="T54" s="292">
        <f t="shared" si="11"/>
        <v>46172.367626874999</v>
      </c>
      <c r="U54" s="292">
        <f t="shared" si="11"/>
        <v>5977.8222070000002</v>
      </c>
      <c r="V54" s="292">
        <f t="shared" si="11"/>
        <v>1596.9721569999999</v>
      </c>
      <c r="W54" s="292">
        <f t="shared" si="11"/>
        <v>37.787957999999996</v>
      </c>
      <c r="X54" s="288"/>
      <c r="Y54" s="287">
        <f t="shared" si="7"/>
        <v>103754.68789487501</v>
      </c>
      <c r="Z54" s="268"/>
    </row>
    <row r="55" spans="1:26">
      <c r="B55" s="279"/>
      <c r="C55" s="267"/>
      <c r="D55" s="267"/>
      <c r="E55" s="267"/>
      <c r="F55" s="267"/>
      <c r="G55" s="267"/>
      <c r="H55" s="267"/>
      <c r="I55" s="267"/>
      <c r="J55" s="268"/>
      <c r="L55" s="279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8"/>
    </row>
    <row r="56" spans="1:26">
      <c r="A56" s="264"/>
      <c r="B56" s="279"/>
      <c r="C56" s="267"/>
      <c r="D56" s="267"/>
      <c r="E56" s="297" t="s">
        <v>194</v>
      </c>
      <c r="F56" s="270"/>
      <c r="G56" s="293"/>
      <c r="H56" s="267"/>
      <c r="I56" s="293"/>
      <c r="J56" s="268"/>
      <c r="L56" s="309"/>
      <c r="M56" s="267"/>
      <c r="N56" s="267"/>
      <c r="O56" s="267"/>
      <c r="P56" s="297" t="s">
        <v>207</v>
      </c>
      <c r="Q56" s="270"/>
      <c r="R56" s="293"/>
      <c r="S56" s="293"/>
      <c r="T56" s="293"/>
      <c r="U56" s="293"/>
      <c r="V56" s="293"/>
      <c r="W56" s="293"/>
      <c r="X56" s="267"/>
      <c r="Y56" s="293"/>
      <c r="Z56" s="268"/>
    </row>
    <row r="57" spans="1:26">
      <c r="A57" s="264"/>
      <c r="B57" s="279"/>
      <c r="C57" s="267"/>
      <c r="D57" s="267"/>
      <c r="E57" s="267" t="s">
        <v>195</v>
      </c>
      <c r="F57" s="298">
        <v>0.75</v>
      </c>
      <c r="G57" s="293"/>
      <c r="H57" s="267"/>
      <c r="I57" s="293"/>
      <c r="J57" s="268"/>
      <c r="L57" s="309"/>
      <c r="M57" s="267"/>
      <c r="N57" s="267"/>
      <c r="O57" s="267"/>
      <c r="P57" s="267" t="s">
        <v>195</v>
      </c>
      <c r="Q57" s="298">
        <v>0.75</v>
      </c>
      <c r="R57" s="293"/>
      <c r="S57" s="293"/>
      <c r="T57" s="293"/>
      <c r="U57" s="293"/>
      <c r="V57" s="293"/>
      <c r="W57" s="293"/>
      <c r="X57" s="267"/>
      <c r="Y57" s="293"/>
      <c r="Z57" s="268"/>
    </row>
    <row r="58" spans="1:26">
      <c r="A58" s="264"/>
      <c r="B58" s="279"/>
      <c r="C58" s="267"/>
      <c r="D58" s="267"/>
      <c r="E58" s="267" t="s">
        <v>196</v>
      </c>
      <c r="F58" s="298">
        <f>1-F57</f>
        <v>0.25</v>
      </c>
      <c r="G58" s="293"/>
      <c r="H58" s="267"/>
      <c r="I58" s="293"/>
      <c r="J58" s="268"/>
      <c r="L58" s="309"/>
      <c r="M58" s="267"/>
      <c r="N58" s="267"/>
      <c r="O58" s="267"/>
      <c r="P58" s="267" t="s">
        <v>196</v>
      </c>
      <c r="Q58" s="298">
        <f>1-Q57</f>
        <v>0.25</v>
      </c>
      <c r="R58" s="293"/>
      <c r="S58" s="293"/>
      <c r="T58" s="293"/>
      <c r="U58" s="293"/>
      <c r="V58" s="293"/>
      <c r="W58" s="293"/>
      <c r="X58" s="267"/>
      <c r="Y58" s="293"/>
      <c r="Z58" s="268"/>
    </row>
    <row r="59" spans="1:26">
      <c r="A59" s="264"/>
      <c r="B59" s="299"/>
      <c r="C59" s="300"/>
      <c r="D59" s="300"/>
      <c r="E59" s="300"/>
      <c r="F59" s="300"/>
      <c r="G59" s="300"/>
      <c r="H59" s="274"/>
      <c r="I59" s="274"/>
      <c r="J59" s="275"/>
      <c r="L59" s="319"/>
      <c r="M59" s="320"/>
      <c r="N59" s="300"/>
      <c r="O59" s="300"/>
      <c r="P59" s="300"/>
      <c r="Q59" s="300"/>
      <c r="R59" s="300"/>
      <c r="S59" s="300"/>
      <c r="T59" s="300"/>
      <c r="U59" s="300"/>
      <c r="V59" s="321"/>
      <c r="W59" s="274"/>
      <c r="X59" s="274"/>
      <c r="Y59" s="274"/>
      <c r="Z59" s="275"/>
    </row>
    <row r="60" spans="1:26">
      <c r="A60" s="264"/>
      <c r="B60" s="301"/>
      <c r="C60" s="302"/>
      <c r="D60" s="302"/>
      <c r="E60" s="302"/>
      <c r="F60" s="302"/>
      <c r="G60" s="302"/>
    </row>
    <row r="61" spans="1:26">
      <c r="A61" s="301"/>
      <c r="B61" s="303"/>
      <c r="C61" s="303"/>
      <c r="D61" s="303"/>
      <c r="E61" s="303"/>
      <c r="F61" s="303"/>
      <c r="G61" s="304"/>
    </row>
    <row r="62" spans="1:26">
      <c r="A62" s="256"/>
    </row>
    <row r="63" spans="1:26">
      <c r="A63" s="301"/>
      <c r="C63" s="305"/>
      <c r="D63" s="305"/>
      <c r="E63" s="305"/>
      <c r="F63" s="306"/>
      <c r="G63" s="305"/>
    </row>
  </sheetData>
  <pageMargins left="0.25" right="0.25" top="0.5" bottom="0.25" header="0" footer="0.3"/>
  <pageSetup scale="70" orientation="landscape" r:id="rId1"/>
  <headerFooter>
    <oddFooter>&amp;C&amp;"arial"&amp;11Workpaper (8.1)  -  Actual Allocation Factors&amp;R&amp;"arial"&amp;11 Page &amp;P of &amp;N</oddFooter>
  </headerFooter>
  <rowBreaks count="1" manualBreakCount="1">
    <brk id="1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2022-06-15T07:00:00+00:00</OpenedDate>
    <SignificantOrder xmlns="dc463f71-b30c-4ab2-9473-d307f9d35888">false</SignificantOrder>
    <Date1 xmlns="dc463f71-b30c-4ab2-9473-d307f9d35888">2022-06-15T07:00:00+00:00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220441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A30A5079C749B4E9A8348B3095EF55B" ma:contentTypeVersion="20" ma:contentTypeDescription="" ma:contentTypeScope="" ma:versionID="6e0b337f0bcd296867945c6d8c5fb09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45B2DC-4AD1-473B-8157-C23F20560E55}"/>
</file>

<file path=customXml/itemProps2.xml><?xml version="1.0" encoding="utf-8"?>
<ds:datastoreItem xmlns:ds="http://schemas.openxmlformats.org/officeDocument/2006/customXml" ds:itemID="{24B55DF6-2760-4BA3-B9B4-3C1155B5D1B7}"/>
</file>

<file path=customXml/itemProps3.xml><?xml version="1.0" encoding="utf-8"?>
<ds:datastoreItem xmlns:ds="http://schemas.openxmlformats.org/officeDocument/2006/customXml" ds:itemID="{4A4E3F65-7552-46F9-98F6-67778E646C4B}"/>
</file>

<file path=customXml/itemProps4.xml><?xml version="1.0" encoding="utf-8"?>
<ds:datastoreItem xmlns:ds="http://schemas.openxmlformats.org/officeDocument/2006/customXml" ds:itemID="{1F784E62-210F-4239-8C8F-AA03521C2B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WIJAM NPC</vt:lpstr>
      <vt:lpstr>Net Position Balancing</vt:lpstr>
      <vt:lpstr>WIJAM NPC Before Balancing</vt:lpstr>
      <vt:lpstr>Actual NPC (Total System)</vt:lpstr>
      <vt:lpstr>Colstrip Unit #4</vt:lpstr>
      <vt:lpstr>Actual Factors</vt:lpstr>
      <vt:lpstr>Dollars</vt:lpstr>
      <vt:lpstr>DollarsNameA</vt:lpstr>
      <vt:lpstr>DollarsNameB</vt:lpstr>
      <vt:lpstr>DollarsNameC</vt:lpstr>
      <vt:lpstr>Month</vt:lpstr>
      <vt:lpstr>MWh</vt:lpstr>
      <vt:lpstr>MWhNameA</vt:lpstr>
      <vt:lpstr>MWhNameB</vt:lpstr>
      <vt:lpstr>MWhNameC</vt:lpstr>
      <vt:lpstr>'Actual NPC (Total System)'!Print_Area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p73570</dc:creator>
  <cp:lastModifiedBy>Painter, Jack</cp:lastModifiedBy>
  <cp:lastPrinted>2012-12-10T18:05:02Z</cp:lastPrinted>
  <dcterms:created xsi:type="dcterms:W3CDTF">2012-09-26T23:48:27Z</dcterms:created>
  <dcterms:modified xsi:type="dcterms:W3CDTF">2022-06-14T18:36:33Z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0x0101006E56B4D1795A2E4DB2F0B01679ED314A002A30A5079C749B4E9A8348B3095EF55B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