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8" windowWidth="23256" windowHeight="11568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45621" calcMode="manual" iterate="1" calcCompleted="0" calcOnSave="0"/>
</workbook>
</file>

<file path=xl/calcChain.xml><?xml version="1.0" encoding="utf-8"?>
<calcChain xmlns="http://schemas.openxmlformats.org/spreadsheetml/2006/main">
  <c r="C17" i="1" l="1"/>
  <c r="C9" i="1"/>
  <c r="C8" i="1"/>
  <c r="C6" i="1"/>
  <c r="D9" i="1" l="1"/>
  <c r="D8" i="1"/>
  <c r="D6" i="1"/>
  <c r="E8" i="1" l="1"/>
  <c r="E9" i="1"/>
  <c r="E6" i="1"/>
  <c r="D10" i="1" l="1"/>
  <c r="C10" i="1" l="1"/>
  <c r="E10" i="1" l="1"/>
  <c r="C11" i="1" l="1"/>
  <c r="C13" i="1" l="1"/>
  <c r="C15" i="1" s="1"/>
  <c r="D17" i="1" l="1"/>
  <c r="D11" i="1" l="1"/>
  <c r="D13" i="1" l="1"/>
  <c r="D15" i="1" s="1"/>
  <c r="E11" i="1"/>
  <c r="E13" i="1" s="1"/>
  <c r="E15" i="1" s="1"/>
</calcChain>
</file>

<file path=xl/sharedStrings.xml><?xml version="1.0" encoding="utf-8"?>
<sst xmlns="http://schemas.openxmlformats.org/spreadsheetml/2006/main" count="14" uniqueCount="14">
  <si>
    <t>Tax Reform Roll Forward</t>
  </si>
  <si>
    <t>Description</t>
  </si>
  <si>
    <t>Final Settlement</t>
  </si>
  <si>
    <t>Change Conversion Factor</t>
  </si>
  <si>
    <t>Change FIT Adjustment</t>
  </si>
  <si>
    <t>Change FIT on Tax Benefit of Proforma Interest</t>
  </si>
  <si>
    <t>Change FIT on All Adjustments</t>
  </si>
  <si>
    <t>Subtotal Changes</t>
  </si>
  <si>
    <t>Per 5/1/2018 rate change</t>
  </si>
  <si>
    <t>Line</t>
  </si>
  <si>
    <t>Electric</t>
  </si>
  <si>
    <t>Gas</t>
  </si>
  <si>
    <t>Combined</t>
  </si>
  <si>
    <t>Overall Effective 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</si>
</sst>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1" formatCode="_(* #,##0_);_(* \(#,##0\);_(* &quot;-&quot;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42" fontId="0" fillId="0" borderId="0" xfId="0" applyNumberFormat="1" applyFont="1"/>
    <xf numFmtId="0" fontId="0" fillId="0" borderId="2" xfId="0" applyFont="1" applyBorder="1"/>
    <xf numFmtId="41" fontId="0" fillId="0" borderId="0" xfId="0" applyNumberFormat="1" applyFont="1"/>
    <xf numFmtId="41" fontId="0" fillId="0" borderId="2" xfId="0" applyNumberFormat="1" applyFont="1" applyBorder="1"/>
    <xf numFmtId="42" fontId="0" fillId="0" borderId="3" xfId="0" applyNumberFormat="1" applyFont="1" applyBorder="1"/>
    <xf numFmtId="0" fontId="3" fillId="0" borderId="0" xfId="0" applyNumberFormat="1" applyFont="1" applyFill="1" applyAlignment="1"/>
    <xf numFmtId="10" fontId="0" fillId="0" borderId="3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P-1-Electric-Model-Tax-Reform-2017-GRC-(SETTLEMENT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WP-1-Gas-Model-Tax-Reform-2017-GRC-(SETTLEMEN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Summary"/>
      <sheetName val="ETR"/>
      <sheetName val="KJB-3,11 Def"/>
      <sheetName val="KJB-6,13 Cmn Adj"/>
      <sheetName val="KJB-7,14 El Adj"/>
      <sheetName val="Power Cost Bridge to A-1"/>
      <sheetName val="Exh.A-1"/>
      <sheetName val="RJR Prod O&amp;M"/>
      <sheetName val="PKW RY PC1"/>
      <sheetName val="MCC-2r page 7-30 Black Box"/>
      <sheetName val="Work Papers==&gt;"/>
      <sheetName val="Verify Pwr Costs"/>
      <sheetName val="Centralia Equity Kicker"/>
      <sheetName val="For Prod Adj Ratebase"/>
      <sheetName val="For Prod Adj Expense"/>
      <sheetName val="Trans Ratebase"/>
      <sheetName val="Trans OATT Revenue"/>
    </sheetNames>
    <sheetDataSet>
      <sheetData sheetId="0">
        <row r="5">
          <cell r="M5">
            <v>20160332.939331055</v>
          </cell>
        </row>
        <row r="7">
          <cell r="M7">
            <v>-18850116.414944723</v>
          </cell>
        </row>
        <row r="8">
          <cell r="M8">
            <v>-111722786.40669325</v>
          </cell>
        </row>
        <row r="9">
          <cell r="M9">
            <v>28744741.67125304</v>
          </cell>
        </row>
        <row r="10">
          <cell r="M10">
            <v>28930894.039018046</v>
          </cell>
        </row>
        <row r="22">
          <cell r="M22">
            <v>0.21927194185231999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ETR"/>
      <sheetName val="Gas Def Calc"/>
      <sheetName val="Gas Summary"/>
      <sheetName val="Gas Detail Pages"/>
      <sheetName val="Gas CRM"/>
    </sheetNames>
    <sheetDataSet>
      <sheetData sheetId="0">
        <row r="5">
          <cell r="M5">
            <v>-35465638.911241375</v>
          </cell>
        </row>
        <row r="7">
          <cell r="M7">
            <v>-2947622.4558179192</v>
          </cell>
        </row>
        <row r="8">
          <cell r="M8">
            <v>-34559817.495697975</v>
          </cell>
        </row>
        <row r="9">
          <cell r="M9">
            <v>9800114.3022501729</v>
          </cell>
        </row>
        <row r="10">
          <cell r="M10">
            <v>4118271.5831219535</v>
          </cell>
        </row>
        <row r="23">
          <cell r="M23">
            <v>0.21229366884139972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C17" sqref="C17"/>
    </sheetView>
  </sheetViews>
  <sheetFormatPr defaultColWidth="9.109375" defaultRowHeight="14.4" x14ac:dyDescent="0.3"/>
  <cols>
    <col min="1" max="1" width="4.33203125" style="3" customWidth="1"/>
    <col min="2" max="2" width="43.33203125" style="3" bestFit="1" customWidth="1"/>
    <col min="3" max="4" width="13.44140625" style="3" bestFit="1" customWidth="1"/>
    <col min="5" max="5" width="14.44140625" style="3" bestFit="1" customWidth="1"/>
    <col min="6" max="16384" width="9.109375" style="3"/>
  </cols>
  <sheetData>
    <row r="1" spans="1:5" ht="15" x14ac:dyDescent="0.25">
      <c r="A1" s="2" t="s">
        <v>0</v>
      </c>
    </row>
    <row r="4" spans="1:5" ht="15" x14ac:dyDescent="0.25">
      <c r="A4" s="1" t="s">
        <v>9</v>
      </c>
      <c r="B4" s="1" t="s">
        <v>1</v>
      </c>
      <c r="C4" s="1" t="s">
        <v>10</v>
      </c>
      <c r="D4" s="1" t="s">
        <v>11</v>
      </c>
      <c r="E4" s="1" t="s">
        <v>12</v>
      </c>
    </row>
    <row r="6" spans="1:5" ht="15" x14ac:dyDescent="0.25">
      <c r="A6" s="4">
        <v>1</v>
      </c>
      <c r="B6" s="10" t="s">
        <v>2</v>
      </c>
      <c r="C6" s="5">
        <f ca="1">[1]Rlfwd!$M$5</f>
        <v>20160332.939331055</v>
      </c>
      <c r="D6" s="5">
        <f ca="1">[2]Rlfwd!M5</f>
        <v>-35465638.911241375</v>
      </c>
      <c r="E6" s="5">
        <f ca="1">SUM(C6:D6)</f>
        <v>-15305305.97191032</v>
      </c>
    </row>
    <row r="7" spans="1:5" ht="15" x14ac:dyDescent="0.25">
      <c r="A7" s="4">
        <v>2</v>
      </c>
      <c r="B7" s="10"/>
      <c r="C7" s="6"/>
      <c r="D7" s="6"/>
      <c r="E7" s="6"/>
    </row>
    <row r="8" spans="1:5" ht="15" x14ac:dyDescent="0.25">
      <c r="A8" s="4">
        <v>3</v>
      </c>
      <c r="B8" s="10" t="s">
        <v>3</v>
      </c>
      <c r="C8" s="7">
        <f ca="1">[1]Rlfwd!$M$7</f>
        <v>-18850116.414944723</v>
      </c>
      <c r="D8" s="7">
        <f ca="1">[2]Rlfwd!M7</f>
        <v>-2947622.4558179192</v>
      </c>
      <c r="E8" s="7">
        <f t="shared" ref="E8:E11" ca="1" si="0">SUM(C8:D8)</f>
        <v>-21797738.870762642</v>
      </c>
    </row>
    <row r="9" spans="1:5" ht="15" x14ac:dyDescent="0.25">
      <c r="A9" s="4">
        <v>4</v>
      </c>
      <c r="B9" s="10" t="s">
        <v>4</v>
      </c>
      <c r="C9" s="7">
        <f ca="1">[1]Rlfwd!$M$8</f>
        <v>-111722786.40669325</v>
      </c>
      <c r="D9" s="7">
        <f ca="1">[2]Rlfwd!M8</f>
        <v>-34559817.495697975</v>
      </c>
      <c r="E9" s="7">
        <f t="shared" ca="1" si="0"/>
        <v>-146282603.90239123</v>
      </c>
    </row>
    <row r="10" spans="1:5" ht="15" x14ac:dyDescent="0.25">
      <c r="A10" s="4">
        <v>5</v>
      </c>
      <c r="B10" s="10" t="s">
        <v>5</v>
      </c>
      <c r="C10" s="7">
        <f ca="1">[1]Rlfwd!$M$9</f>
        <v>28744741.67125304</v>
      </c>
      <c r="D10" s="7">
        <f ca="1">[2]Rlfwd!M9</f>
        <v>9800114.3022501729</v>
      </c>
      <c r="E10" s="7">
        <f t="shared" ca="1" si="0"/>
        <v>38544855.973503217</v>
      </c>
    </row>
    <row r="11" spans="1:5" ht="15" x14ac:dyDescent="0.25">
      <c r="A11" s="4">
        <v>6</v>
      </c>
      <c r="B11" s="10" t="s">
        <v>6</v>
      </c>
      <c r="C11" s="7">
        <f ca="1">[1]Rlfwd!$M$10</f>
        <v>28930894.039018046</v>
      </c>
      <c r="D11" s="7">
        <f ca="1">[2]Rlfwd!M10</f>
        <v>4118271.5831219535</v>
      </c>
      <c r="E11" s="7">
        <f t="shared" ca="1" si="0"/>
        <v>33049165.622139998</v>
      </c>
    </row>
    <row r="12" spans="1:5" ht="15" x14ac:dyDescent="0.25">
      <c r="A12" s="4">
        <v>7</v>
      </c>
      <c r="B12" s="10"/>
      <c r="C12" s="8"/>
      <c r="D12" s="8"/>
      <c r="E12" s="8"/>
    </row>
    <row r="13" spans="1:5" ht="15" x14ac:dyDescent="0.25">
      <c r="A13" s="4">
        <v>8</v>
      </c>
      <c r="B13" s="10" t="s">
        <v>7</v>
      </c>
      <c r="C13" s="7">
        <f ca="1">SUM(C8:C12)</f>
        <v>-72897267.111366883</v>
      </c>
      <c r="D13" s="7">
        <f ca="1">SUM(D8:D12)</f>
        <v>-23589054.066143773</v>
      </c>
      <c r="E13" s="7">
        <f ca="1">SUM(E8:E12)</f>
        <v>-96486321.177510649</v>
      </c>
    </row>
    <row r="14" spans="1:5" ht="15" x14ac:dyDescent="0.25">
      <c r="A14" s="4">
        <v>9</v>
      </c>
      <c r="B14" s="10"/>
      <c r="C14" s="8"/>
      <c r="D14" s="8"/>
      <c r="E14" s="8"/>
    </row>
    <row r="15" spans="1:5" ht="15.75" thickBot="1" x14ac:dyDescent="0.3">
      <c r="A15" s="4">
        <v>10</v>
      </c>
      <c r="B15" s="10" t="s">
        <v>8</v>
      </c>
      <c r="C15" s="9">
        <f ca="1">C6+C13</f>
        <v>-52736934.172035828</v>
      </c>
      <c r="D15" s="9">
        <f ca="1">D6+D13</f>
        <v>-59054692.977385148</v>
      </c>
      <c r="E15" s="9">
        <f ca="1">E6+E13</f>
        <v>-111791627.14942098</v>
      </c>
    </row>
    <row r="16" spans="1:5" ht="15.75" thickTop="1" x14ac:dyDescent="0.25">
      <c r="A16" s="4">
        <v>11</v>
      </c>
    </row>
    <row r="17" spans="1:4" ht="15.75" thickBot="1" x14ac:dyDescent="0.3">
      <c r="A17" s="4">
        <v>12</v>
      </c>
      <c r="B17" s="3" t="s">
        <v>13</v>
      </c>
      <c r="C17" s="11">
        <f ca="1">[1]Rlfwd!$M$22</f>
        <v>0.21927194185231999</v>
      </c>
      <c r="D17" s="11">
        <f ca="1">[2]Rlfwd!$M$23</f>
        <v>0.21229366884139972</v>
      </c>
    </row>
    <row r="18" spans="1:4" ht="15.75" thickTop="1" x14ac:dyDescent="0.25"/>
  </sheetData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3C679FACBF767418D4D2AF9C5803E0B" ma:contentTypeVersion="76" ma:contentTypeDescription="" ma:contentTypeScope="" ma:versionID="f058cda35981f7a69f184a1697251f0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140D732-A621-4E97-846D-D9D020072F6F}"/>
</file>

<file path=customXml/itemProps2.xml><?xml version="1.0" encoding="utf-8"?>
<ds:datastoreItem xmlns:ds="http://schemas.openxmlformats.org/officeDocument/2006/customXml" ds:itemID="{70408EBA-921C-46DD-AD02-CC9CCC7427F5}"/>
</file>

<file path=customXml/itemProps3.xml><?xml version="1.0" encoding="utf-8"?>
<ds:datastoreItem xmlns:ds="http://schemas.openxmlformats.org/officeDocument/2006/customXml" ds:itemID="{83D1DE83-DEF6-4010-949A-1BD191BE6B81}"/>
</file>

<file path=customXml/itemProps4.xml><?xml version="1.0" encoding="utf-8"?>
<ds:datastoreItem xmlns:ds="http://schemas.openxmlformats.org/officeDocument/2006/customXml" ds:itemID="{AC617CAC-27B3-4790-9AA3-8B3836FFAC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SFree</dc:creator>
  <cp:lastModifiedBy>kbarnard</cp:lastModifiedBy>
  <cp:lastPrinted>2018-02-27T20:52:57Z</cp:lastPrinted>
  <dcterms:created xsi:type="dcterms:W3CDTF">2018-02-27T20:49:12Z</dcterms:created>
  <dcterms:modified xsi:type="dcterms:W3CDTF">2018-04-05T15:38:28Z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0x0101006E56B4D1795A2E4DB2F0B01679ED314A00A3C679FACBF767418D4D2AF9C5803E0B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