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g.wa.lcl\atg\DIV\PCC\ACTIVE\Cases\UG\UG_230393_PSE_LNG_Tracker_Tariff_Filing\1_Filings\Testimony_Direct_Response\PC\01 Drafts\Robert_Testimony_Exhibits_Workpapers\Robert_Workpapers_(C)\"/>
    </mc:Choice>
  </mc:AlternateContent>
  <bookViews>
    <workbookView xWindow="60570" yWindow="-380" windowWidth="21600" windowHeight="11240" tabRatio="776"/>
  </bookViews>
  <sheets>
    <sheet name="Pipeline Allocation" sheetId="3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3" l="1"/>
  <c r="C11" i="3"/>
  <c r="C9" i="3"/>
  <c r="D4" i="3"/>
  <c r="H2" i="3"/>
  <c r="H3" i="3" l="1"/>
  <c r="H5" i="3" s="1"/>
  <c r="H6" i="3" s="1"/>
  <c r="H7" i="3" s="1"/>
  <c r="C13" i="3" s="1"/>
  <c r="C14" i="3" s="1"/>
  <c r="C15" i="3" s="1"/>
</calcChain>
</file>

<file path=xl/sharedStrings.xml><?xml version="1.0" encoding="utf-8"?>
<sst xmlns="http://schemas.openxmlformats.org/spreadsheetml/2006/main" count="45" uniqueCount="39">
  <si>
    <t>Allocation of $23.3 to PSE ratepayers</t>
  </si>
  <si>
    <t>Maximum days delivery</t>
  </si>
  <si>
    <t>(a)</t>
  </si>
  <si>
    <t>Delivery to distribution system</t>
  </si>
  <si>
    <t>of the time</t>
  </si>
  <si>
    <t>(d)</t>
  </si>
  <si>
    <t>Days in a year</t>
  </si>
  <si>
    <t>(b)</t>
  </si>
  <si>
    <t>Delivery to Tacoma LNG Facility</t>
  </si>
  <si>
    <t>(e) = 100% - (d)</t>
  </si>
  <si>
    <t>Percent time delivery</t>
  </si>
  <si>
    <t>(c)  = (a)/(b)</t>
  </si>
  <si>
    <t>Percent of Delivery to Tacoma LNG Facility</t>
  </si>
  <si>
    <t>(f)</t>
  </si>
  <si>
    <t>Delivery to Tacoma LNG Facility on behalf of PSE Ratepayers</t>
  </si>
  <si>
    <t>(g) = (e)*(f)</t>
  </si>
  <si>
    <t>PSE Ratepayer Share</t>
  </si>
  <si>
    <t>(h) = (d) + (g)</t>
  </si>
  <si>
    <t>PSE Ratepayer Amount</t>
  </si>
  <si>
    <t>million</t>
  </si>
  <si>
    <t>(i) = (e) *$23.3 million</t>
  </si>
  <si>
    <t>Allocation of Pipeline Cost to PSE</t>
  </si>
  <si>
    <t>12-inch pipe cost</t>
  </si>
  <si>
    <t>$ million</t>
  </si>
  <si>
    <t>(j)</t>
  </si>
  <si>
    <t>`</t>
  </si>
  <si>
    <t>Upgrade to 16-inch pipe</t>
  </si>
  <si>
    <t>(k)</t>
  </si>
  <si>
    <t>Total pipe cost</t>
  </si>
  <si>
    <t>(l) = (j)+(k)</t>
  </si>
  <si>
    <t>(m) = (i)+(k)</t>
  </si>
  <si>
    <t>(n) = (m)/(l)</t>
  </si>
  <si>
    <t>Puget LNG Share</t>
  </si>
  <si>
    <t>(o) = 100%-(n)</t>
  </si>
  <si>
    <t>Amount driven around the track</t>
  </si>
  <si>
    <t>times by your friend going forward</t>
  </si>
  <si>
    <t>time by you going forward</t>
  </si>
  <si>
    <t>times by you in reverse</t>
  </si>
  <si>
    <t>total amount driven on the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</si>
</sst>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%"/>
    <numFmt numFmtId="167" formatCode="_(&quot;$&quot;* #,##0.0_);_(&quot;$&quot;* \(#,##0.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center"/>
    </xf>
    <xf numFmtId="166" fontId="0" fillId="0" borderId="0" xfId="1" applyNumberFormat="1" applyFont="1"/>
    <xf numFmtId="167" fontId="0" fillId="0" borderId="0" xfId="2" applyNumberFormat="1" applyFont="1"/>
    <xf numFmtId="0" fontId="0" fillId="0" borderId="1" xfId="0" applyBorder="1"/>
    <xf numFmtId="0" fontId="0" fillId="0" borderId="2" xfId="0" applyBorder="1"/>
    <xf numFmtId="167" fontId="0" fillId="0" borderId="0" xfId="0" applyNumberFormat="1"/>
  </cellXfs>
  <cellStyles count="6">
    <cellStyle name="Comma 2" xfId="4"/>
    <cellStyle name="Comma 3" xfId="5"/>
    <cellStyle name="Currency" xfId="2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/!alea/projects/WATG/archive/PSE%202022%20GRC/PSE%20LNG%202023/topics/design%20day/projection%20analysis/temperature%20data/SEATAC%20temps%203083094%20-%20marku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/!alea/projects/WATG/archive/PSE%202022%20GRC/PSE%20LNG%202023/topics/legal%20expenses/Chi-Squ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irical CDF (2)"/>
      <sheetName val="empirical CDF"/>
      <sheetName val="increasing mins"/>
      <sheetName val="winter minima"/>
      <sheetName val="winter data"/>
      <sheetName val="filter dates"/>
      <sheetName val="orig data"/>
      <sheetName val="filter dates 23"/>
      <sheetName val="winter data 23"/>
      <sheetName val="winter mins 23"/>
      <sheetName val="Figure for Testimony"/>
      <sheetName val="HDD maxes"/>
      <sheetName val="HDD maxes 1950 on"/>
      <sheetName val="HDD CDF"/>
      <sheetName val="HDD CDF 1950 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1950</v>
          </cell>
          <cell r="B2">
            <v>21</v>
          </cell>
        </row>
        <row r="3">
          <cell r="A3">
            <v>1951</v>
          </cell>
          <cell r="B3">
            <v>19</v>
          </cell>
        </row>
        <row r="4">
          <cell r="A4">
            <v>1952</v>
          </cell>
          <cell r="B4">
            <v>26</v>
          </cell>
        </row>
        <row r="5">
          <cell r="A5">
            <v>1953</v>
          </cell>
          <cell r="B5">
            <v>22</v>
          </cell>
        </row>
        <row r="6">
          <cell r="A6">
            <v>1954</v>
          </cell>
          <cell r="B6">
            <v>20</v>
          </cell>
        </row>
        <row r="7">
          <cell r="A7">
            <v>1955</v>
          </cell>
          <cell r="B7">
            <v>15</v>
          </cell>
        </row>
        <row r="8">
          <cell r="A8">
            <v>1956</v>
          </cell>
          <cell r="B8">
            <v>18.5</v>
          </cell>
        </row>
        <row r="9">
          <cell r="A9">
            <v>1957</v>
          </cell>
          <cell r="B9">
            <v>34</v>
          </cell>
        </row>
        <row r="10">
          <cell r="A10">
            <v>1958</v>
          </cell>
          <cell r="B10">
            <v>19.5</v>
          </cell>
        </row>
        <row r="11">
          <cell r="A11">
            <v>1959</v>
          </cell>
          <cell r="B11">
            <v>30</v>
          </cell>
        </row>
        <row r="12">
          <cell r="A12">
            <v>1960</v>
          </cell>
          <cell r="B12">
            <v>30</v>
          </cell>
        </row>
        <row r="13">
          <cell r="A13">
            <v>1961</v>
          </cell>
          <cell r="B13">
            <v>22</v>
          </cell>
        </row>
        <row r="14">
          <cell r="A14">
            <v>1962</v>
          </cell>
          <cell r="B14">
            <v>18</v>
          </cell>
        </row>
        <row r="15">
          <cell r="A15">
            <v>1963</v>
          </cell>
          <cell r="B15">
            <v>32</v>
          </cell>
        </row>
        <row r="16">
          <cell r="A16">
            <v>1964</v>
          </cell>
          <cell r="B16">
            <v>15</v>
          </cell>
        </row>
        <row r="17">
          <cell r="A17">
            <v>1965</v>
          </cell>
          <cell r="B17">
            <v>31.5</v>
          </cell>
        </row>
        <row r="18">
          <cell r="A18">
            <v>1966</v>
          </cell>
          <cell r="B18">
            <v>33.5</v>
          </cell>
        </row>
        <row r="19">
          <cell r="A19">
            <v>1967</v>
          </cell>
          <cell r="B19">
            <v>30.5</v>
          </cell>
        </row>
        <row r="20">
          <cell r="A20">
            <v>1968</v>
          </cell>
          <cell r="B20">
            <v>12</v>
          </cell>
        </row>
        <row r="21">
          <cell r="A21">
            <v>1969</v>
          </cell>
          <cell r="B21">
            <v>34.5</v>
          </cell>
        </row>
        <row r="22">
          <cell r="A22">
            <v>1970</v>
          </cell>
          <cell r="B22">
            <v>28</v>
          </cell>
        </row>
        <row r="23">
          <cell r="A23">
            <v>1971</v>
          </cell>
          <cell r="B23">
            <v>20.5</v>
          </cell>
        </row>
        <row r="24">
          <cell r="A24">
            <v>1972</v>
          </cell>
          <cell r="B24">
            <v>19</v>
          </cell>
        </row>
        <row r="25">
          <cell r="A25">
            <v>1973</v>
          </cell>
          <cell r="B25">
            <v>24</v>
          </cell>
        </row>
        <row r="26">
          <cell r="A26">
            <v>1974</v>
          </cell>
          <cell r="B26">
            <v>29.5</v>
          </cell>
        </row>
        <row r="27">
          <cell r="A27">
            <v>1975</v>
          </cell>
          <cell r="B27">
            <v>27.5</v>
          </cell>
        </row>
        <row r="28">
          <cell r="A28">
            <v>1976</v>
          </cell>
          <cell r="B28">
            <v>29.5</v>
          </cell>
        </row>
        <row r="29">
          <cell r="A29">
            <v>1977</v>
          </cell>
          <cell r="B29">
            <v>28.5</v>
          </cell>
        </row>
        <row r="30">
          <cell r="A30">
            <v>1978</v>
          </cell>
          <cell r="B30">
            <v>18.5</v>
          </cell>
        </row>
        <row r="31">
          <cell r="A31">
            <v>1979</v>
          </cell>
          <cell r="B31">
            <v>23</v>
          </cell>
        </row>
        <row r="32">
          <cell r="A32">
            <v>1980</v>
          </cell>
          <cell r="B32">
            <v>27.5</v>
          </cell>
        </row>
        <row r="33">
          <cell r="A33">
            <v>1981</v>
          </cell>
          <cell r="B33">
            <v>19.5</v>
          </cell>
        </row>
        <row r="34">
          <cell r="A34">
            <v>1982</v>
          </cell>
          <cell r="B34">
            <v>30.5</v>
          </cell>
        </row>
        <row r="35">
          <cell r="A35">
            <v>1983</v>
          </cell>
          <cell r="B35">
            <v>17</v>
          </cell>
        </row>
        <row r="36">
          <cell r="A36">
            <v>1984</v>
          </cell>
          <cell r="B36">
            <v>25.5</v>
          </cell>
        </row>
        <row r="37">
          <cell r="A37">
            <v>1985</v>
          </cell>
          <cell r="B37">
            <v>18</v>
          </cell>
        </row>
        <row r="38">
          <cell r="A38">
            <v>1986</v>
          </cell>
          <cell r="B38">
            <v>31</v>
          </cell>
        </row>
        <row r="39">
          <cell r="A39">
            <v>1987</v>
          </cell>
          <cell r="B39">
            <v>30</v>
          </cell>
        </row>
        <row r="40">
          <cell r="A40">
            <v>1988</v>
          </cell>
          <cell r="B40">
            <v>14.5</v>
          </cell>
        </row>
        <row r="41">
          <cell r="A41">
            <v>1989</v>
          </cell>
          <cell r="B41">
            <v>27.5</v>
          </cell>
        </row>
        <row r="42">
          <cell r="A42">
            <v>1990</v>
          </cell>
          <cell r="B42">
            <v>16</v>
          </cell>
        </row>
        <row r="43">
          <cell r="A43">
            <v>1991</v>
          </cell>
          <cell r="B43">
            <v>33</v>
          </cell>
        </row>
        <row r="44">
          <cell r="A44">
            <v>1992</v>
          </cell>
          <cell r="B44">
            <v>28</v>
          </cell>
        </row>
        <row r="45">
          <cell r="A45">
            <v>1993</v>
          </cell>
          <cell r="B45">
            <v>27</v>
          </cell>
        </row>
        <row r="46">
          <cell r="A46">
            <v>1994</v>
          </cell>
          <cell r="B46">
            <v>28</v>
          </cell>
        </row>
        <row r="47">
          <cell r="A47">
            <v>1995</v>
          </cell>
          <cell r="B47">
            <v>22.5</v>
          </cell>
        </row>
        <row r="48">
          <cell r="A48">
            <v>1996</v>
          </cell>
          <cell r="B48">
            <v>28</v>
          </cell>
        </row>
        <row r="49">
          <cell r="A49">
            <v>1997</v>
          </cell>
          <cell r="B49">
            <v>26</v>
          </cell>
        </row>
        <row r="50">
          <cell r="A50">
            <v>1998</v>
          </cell>
          <cell r="B50">
            <v>19.5</v>
          </cell>
        </row>
        <row r="51">
          <cell r="A51">
            <v>1999</v>
          </cell>
          <cell r="B51">
            <v>34</v>
          </cell>
        </row>
        <row r="52">
          <cell r="A52">
            <v>2000</v>
          </cell>
          <cell r="B52">
            <v>32.5</v>
          </cell>
        </row>
        <row r="53">
          <cell r="A53">
            <v>2001</v>
          </cell>
          <cell r="B53">
            <v>29.5</v>
          </cell>
        </row>
        <row r="54">
          <cell r="A54">
            <v>2002</v>
          </cell>
          <cell r="B54">
            <v>35</v>
          </cell>
        </row>
        <row r="55">
          <cell r="A55">
            <v>2003</v>
          </cell>
          <cell r="B55">
            <v>23</v>
          </cell>
        </row>
        <row r="56">
          <cell r="A56">
            <v>2004</v>
          </cell>
          <cell r="B56">
            <v>31</v>
          </cell>
        </row>
        <row r="57">
          <cell r="A57">
            <v>2005</v>
          </cell>
          <cell r="B57">
            <v>32</v>
          </cell>
        </row>
        <row r="58">
          <cell r="A58">
            <v>2006</v>
          </cell>
          <cell r="B58">
            <v>22.5</v>
          </cell>
        </row>
        <row r="59">
          <cell r="A59">
            <v>2007</v>
          </cell>
          <cell r="B59">
            <v>32</v>
          </cell>
        </row>
        <row r="60">
          <cell r="A60">
            <v>2008</v>
          </cell>
          <cell r="B60">
            <v>20</v>
          </cell>
        </row>
        <row r="61">
          <cell r="A61">
            <v>2009</v>
          </cell>
          <cell r="B61">
            <v>25</v>
          </cell>
        </row>
        <row r="62">
          <cell r="A62">
            <v>2010</v>
          </cell>
          <cell r="B62">
            <v>20.5</v>
          </cell>
        </row>
        <row r="63">
          <cell r="A63">
            <v>2011</v>
          </cell>
          <cell r="B63">
            <v>28.5</v>
          </cell>
        </row>
        <row r="64">
          <cell r="A64">
            <v>2012</v>
          </cell>
          <cell r="B64">
            <v>30</v>
          </cell>
        </row>
        <row r="65">
          <cell r="A65">
            <v>2013</v>
          </cell>
          <cell r="B65">
            <v>25</v>
          </cell>
        </row>
        <row r="66">
          <cell r="A66">
            <v>2014</v>
          </cell>
          <cell r="B66">
            <v>30</v>
          </cell>
        </row>
        <row r="67">
          <cell r="A67">
            <v>2015</v>
          </cell>
          <cell r="B67">
            <v>31.5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NG Legal Costs"/>
      <sheetName val="Chi-Squared"/>
      <sheetName val="t-test"/>
    </sheetNames>
    <sheetDataSet>
      <sheetData sheetId="0"/>
      <sheetData sheetId="1">
        <row r="2">
          <cell r="E2">
            <v>0</v>
          </cell>
          <cell r="F2">
            <v>17</v>
          </cell>
        </row>
        <row r="3">
          <cell r="E3">
            <v>1</v>
          </cell>
          <cell r="F3">
            <v>1</v>
          </cell>
        </row>
        <row r="4">
          <cell r="E4">
            <v>2</v>
          </cell>
          <cell r="F4">
            <v>8</v>
          </cell>
        </row>
        <row r="5">
          <cell r="E5">
            <v>3</v>
          </cell>
          <cell r="F5">
            <v>6</v>
          </cell>
        </row>
        <row r="6">
          <cell r="E6">
            <v>4</v>
          </cell>
          <cell r="F6">
            <v>8</v>
          </cell>
        </row>
        <row r="7">
          <cell r="E7">
            <v>5</v>
          </cell>
          <cell r="F7">
            <v>2</v>
          </cell>
        </row>
        <row r="8">
          <cell r="E8">
            <v>6</v>
          </cell>
          <cell r="F8">
            <v>7</v>
          </cell>
        </row>
        <row r="9">
          <cell r="E9">
            <v>7</v>
          </cell>
          <cell r="F9">
            <v>1</v>
          </cell>
        </row>
        <row r="10">
          <cell r="E10">
            <v>8</v>
          </cell>
          <cell r="F10">
            <v>13</v>
          </cell>
        </row>
        <row r="11">
          <cell r="E11">
            <v>9</v>
          </cell>
          <cell r="F11">
            <v>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G11" sqref="G11"/>
    </sheetView>
  </sheetViews>
  <sheetFormatPr defaultRowHeight="14.5" x14ac:dyDescent="0.35"/>
  <cols>
    <col min="1" max="1" width="10.6328125" customWidth="1"/>
    <col min="2" max="2" width="10.453125" customWidth="1"/>
    <col min="3" max="3" width="11.81640625" customWidth="1"/>
    <col min="5" max="5" width="12.6328125" customWidth="1"/>
    <col min="7" max="7" width="37" customWidth="1"/>
    <col min="8" max="8" width="20.1796875" bestFit="1" customWidth="1"/>
    <col min="9" max="9" width="10.54296875" bestFit="1" customWidth="1"/>
    <col min="10" max="10" width="21" customWidth="1"/>
  </cols>
  <sheetData>
    <row r="1" spans="1:10" x14ac:dyDescent="0.35">
      <c r="G1" s="3" t="s">
        <v>0</v>
      </c>
    </row>
    <row r="2" spans="1:10" x14ac:dyDescent="0.35">
      <c r="A2" t="s">
        <v>1</v>
      </c>
      <c r="D2">
        <v>10</v>
      </c>
      <c r="E2" s="4" t="s">
        <v>2</v>
      </c>
      <c r="G2" t="s">
        <v>3</v>
      </c>
      <c r="H2" s="2">
        <f>D4</f>
        <v>2.7397260273972601E-2</v>
      </c>
      <c r="I2" t="s">
        <v>4</v>
      </c>
      <c r="J2" s="4" t="s">
        <v>5</v>
      </c>
    </row>
    <row r="3" spans="1:10" x14ac:dyDescent="0.35">
      <c r="A3" t="s">
        <v>6</v>
      </c>
      <c r="D3">
        <v>365</v>
      </c>
      <c r="E3" s="4" t="s">
        <v>7</v>
      </c>
      <c r="G3" t="s">
        <v>8</v>
      </c>
      <c r="H3" s="5">
        <f>1-H2</f>
        <v>0.9726027397260274</v>
      </c>
      <c r="I3" t="s">
        <v>4</v>
      </c>
      <c r="J3" s="4" t="s">
        <v>9</v>
      </c>
    </row>
    <row r="4" spans="1:10" x14ac:dyDescent="0.35">
      <c r="A4" t="s">
        <v>10</v>
      </c>
      <c r="D4" s="5">
        <f>D2/D3</f>
        <v>2.7397260273972601E-2</v>
      </c>
      <c r="E4" s="4" t="s">
        <v>11</v>
      </c>
      <c r="G4" t="s">
        <v>12</v>
      </c>
      <c r="H4" s="5">
        <v>0.1</v>
      </c>
      <c r="J4" s="4" t="s">
        <v>13</v>
      </c>
    </row>
    <row r="5" spans="1:10" ht="29" x14ac:dyDescent="0.35">
      <c r="G5" s="1" t="s">
        <v>14</v>
      </c>
      <c r="H5" s="5">
        <f>H3*H4</f>
        <v>9.7260273972602743E-2</v>
      </c>
      <c r="J5" s="4" t="s">
        <v>15</v>
      </c>
    </row>
    <row r="6" spans="1:10" x14ac:dyDescent="0.35">
      <c r="G6" t="s">
        <v>16</v>
      </c>
      <c r="H6" s="2">
        <f>H2+H5</f>
        <v>0.12465753424657534</v>
      </c>
      <c r="J6" s="4" t="s">
        <v>17</v>
      </c>
    </row>
    <row r="7" spans="1:10" x14ac:dyDescent="0.35">
      <c r="G7" t="s">
        <v>18</v>
      </c>
      <c r="H7" s="6">
        <f>H6*23.3</f>
        <v>2.9045205479452054</v>
      </c>
      <c r="I7" t="s">
        <v>19</v>
      </c>
      <c r="J7" s="4" t="s">
        <v>20</v>
      </c>
    </row>
    <row r="8" spans="1:10" x14ac:dyDescent="0.35">
      <c r="A8" s="3" t="s">
        <v>21</v>
      </c>
    </row>
    <row r="9" spans="1:10" x14ac:dyDescent="0.35">
      <c r="A9" t="s">
        <v>22</v>
      </c>
      <c r="C9">
        <f>23.3</f>
        <v>23.3</v>
      </c>
      <c r="D9" t="s">
        <v>23</v>
      </c>
      <c r="E9" s="4" t="s">
        <v>24</v>
      </c>
      <c r="F9" t="s">
        <v>25</v>
      </c>
    </row>
    <row r="10" spans="1:10" x14ac:dyDescent="0.35">
      <c r="A10" s="7" t="s">
        <v>26</v>
      </c>
      <c r="B10" s="7"/>
      <c r="C10" s="7">
        <v>4.0999999999999996</v>
      </c>
      <c r="D10" s="7" t="s">
        <v>23</v>
      </c>
      <c r="E10" s="4" t="s">
        <v>27</v>
      </c>
    </row>
    <row r="11" spans="1:10" x14ac:dyDescent="0.35">
      <c r="A11" t="s">
        <v>28</v>
      </c>
      <c r="C11">
        <f>SUM(C9:C10)</f>
        <v>27.4</v>
      </c>
      <c r="D11" s="8" t="s">
        <v>23</v>
      </c>
      <c r="E11" s="4" t="s">
        <v>29</v>
      </c>
    </row>
    <row r="13" spans="1:10" x14ac:dyDescent="0.35">
      <c r="A13" t="s">
        <v>18</v>
      </c>
      <c r="C13" s="9">
        <f>C10+H7</f>
        <v>7.0045205479452051</v>
      </c>
      <c r="D13" t="s">
        <v>23</v>
      </c>
      <c r="E13" s="4" t="s">
        <v>30</v>
      </c>
    </row>
    <row r="14" spans="1:10" x14ac:dyDescent="0.35">
      <c r="A14" t="s">
        <v>16</v>
      </c>
      <c r="C14" s="5">
        <f xml:space="preserve"> C13/C11</f>
        <v>0.25563943605639433</v>
      </c>
      <c r="E14" s="4" t="s">
        <v>31</v>
      </c>
    </row>
    <row r="15" spans="1:10" x14ac:dyDescent="0.35">
      <c r="A15" t="s">
        <v>32</v>
      </c>
      <c r="C15" s="2">
        <f>1-C14</f>
        <v>0.74436056394360572</v>
      </c>
      <c r="E15" s="4" t="s">
        <v>33</v>
      </c>
    </row>
    <row r="18" spans="1:3" x14ac:dyDescent="0.35">
      <c r="A18" s="3" t="s">
        <v>34</v>
      </c>
    </row>
    <row r="19" spans="1:3" x14ac:dyDescent="0.35">
      <c r="A19">
        <v>9</v>
      </c>
      <c r="B19" t="s">
        <v>35</v>
      </c>
    </row>
    <row r="20" spans="1:3" x14ac:dyDescent="0.35">
      <c r="A20">
        <v>1</v>
      </c>
      <c r="B20" t="s">
        <v>36</v>
      </c>
    </row>
    <row r="21" spans="1:3" x14ac:dyDescent="0.35">
      <c r="A21" s="7">
        <v>0.3</v>
      </c>
      <c r="B21" s="7" t="s">
        <v>37</v>
      </c>
      <c r="C21" s="7"/>
    </row>
    <row r="22" spans="1:3" x14ac:dyDescent="0.35">
      <c r="A22">
        <f>SUM(A19:A21)</f>
        <v>10.3</v>
      </c>
      <c r="B22" t="s">
        <v>38</v>
      </c>
    </row>
  </sheetData>
  <pageMargins left="0.7" right="0.7" top="0.75" bottom="0.75" header="0.3" footer="0.3"/>
  <pageSetup scale="8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2023-09-08T07:00:00+00:00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2B00D7-69E7-41E0-8ED4-3834F3AF5255}"/>
</file>

<file path=customXml/itemProps2.xml><?xml version="1.0" encoding="utf-8"?>
<ds:datastoreItem xmlns:ds="http://schemas.openxmlformats.org/officeDocument/2006/customXml" ds:itemID="{232B076A-A35C-4170-96CD-74360F3F7C36}"/>
</file>

<file path=customXml/itemProps3.xml><?xml version="1.0" encoding="utf-8"?>
<ds:datastoreItem xmlns:ds="http://schemas.openxmlformats.org/officeDocument/2006/customXml" ds:itemID="{26CE054E-6CA9-45CB-BA65-6AAA2F84B6FF}"/>
</file>

<file path=customXml/itemProps4.xml><?xml version="1.0" encoding="utf-8"?>
<ds:datastoreItem xmlns:ds="http://schemas.openxmlformats.org/officeDocument/2006/customXml" ds:itemID="{0595950F-D9F1-4D24-8483-BEC5BBC7C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Pipeline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Earle</dc:creator>
  <cp:lastModifiedBy>Hartman, Brice C (ATG)</cp:lastModifiedBy>
  <cp:lastPrinted>2023-09-03T18:33:23Z</cp:lastPrinted>
  <dcterms:created xsi:type="dcterms:W3CDTF">2023-09-01T14:27:50Z</dcterms:created>
  <dcterms:modified xsi:type="dcterms:W3CDTF">2023-09-07T20:36:51Z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