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2" windowHeight="12816"/>
  </bookViews>
  <sheets>
    <sheet name="JAP-12 Pages 1-4" sheetId="1" r:id="rId1"/>
    <sheet name="JAP-12 Pages 5-6" sheetId="2" r:id="rId2"/>
  </sheets>
  <externalReferences>
    <externalReference r:id="rId3"/>
  </externalReferences>
  <definedNames>
    <definedName name="_COM1">'JAP-12 Pages 1-4'!$125:$127</definedName>
    <definedName name="_DIR235">'JAP-12 Pages 1-4'!$74:$75</definedName>
    <definedName name="_DIR252">'JAP-12 Pages 1-4'!$32:$34</definedName>
    <definedName name="_DIR380">'JAP-12 Pages 1-4'!$26:$28</definedName>
    <definedName name="_DIR386">'JAP-12 Pages 1-4'!$35:$37</definedName>
    <definedName name="_DIR904">'JAP-12 Pages 1-4'!$71:$73</definedName>
    <definedName name="_EXP903">'JAP-12 Pages 5-6'!$108:$110</definedName>
    <definedName name="_EXP908">'JAP-12 Pages 5-6'!$111:$113</definedName>
    <definedName name="_EXP912">'JAP-12 Pages 5-6'!$114:$116</definedName>
    <definedName name="_OTH903">'JAP-12 Pages 1-4'!$68:$70</definedName>
    <definedName name="_OTH908">'JAP-12 Pages 1-4'!$77:$79</definedName>
    <definedName name="A_MAINS">'JAP-12 Pages 1-4'!$149:$150</definedName>
    <definedName name="BASE">'JAP-12 Pages 5-6'!$54:$56</definedName>
    <definedName name="CASE">[1]INPUTS!$C$11</definedName>
    <definedName name="COM1GS">'JAP-12 Pages 1-4'!$134:$136</definedName>
    <definedName name="COM1XT_COM">'JAP-12 Pages 1-4'!$128:$130</definedName>
    <definedName name="COM1XT_DEM">'JAP-12 Pages 1-4'!$197:$199</definedName>
    <definedName name="CSI">'JAP-12 Pages 5-6'!$48:$50</definedName>
    <definedName name="CUSINSTL">'JAP-12 Pages 5-6'!$9:$11</definedName>
    <definedName name="CUST">'JAP-12 Pages 1-4'!$5:$7</definedName>
    <definedName name="CUSTACC">'JAP-12 Pages 5-6'!$45:$47</definedName>
    <definedName name="CUSTXT">'JAP-12 Pages 1-4'!$8:$10</definedName>
    <definedName name="DIR_CASALES">'JAP-12 Pages 1-4'!$44:$46</definedName>
    <definedName name="DIR_CATRNSP">'JAP-12 Pages 1-4'!$47:$49</definedName>
    <definedName name="DIR_CSI_910">'JAP-12 Pages 1-4'!$65:$66</definedName>
    <definedName name="DIR_CSISALES_908">'JAP-12 Pages 1-4'!$50:$52</definedName>
    <definedName name="DIR_CSITRNSP_908">'JAP-12 Pages 1-4'!$53:$55</definedName>
    <definedName name="DIR_CUSTXT">'JAP-12 Pages 1-4'!$11:$13</definedName>
    <definedName name="DIR_DSALES">'JAP-12 Pages 1-4'!$38:$40</definedName>
    <definedName name="DIR_DTRNSP">'JAP-12 Pages 1-4'!$41:$43</definedName>
    <definedName name="DIR408_SALES">'JAP-12 Pages 1-4'!$89:$91</definedName>
    <definedName name="DIR408_TRNSPT">'JAP-12 Pages 1-4'!$92:$94</definedName>
    <definedName name="DIR920_TRNSPT">'JAP-12 Pages 1-4'!$77:$78</definedName>
    <definedName name="DIR921_TRNSPT">'JAP-12 Pages 1-4'!$80:$81</definedName>
    <definedName name="DIR926_SALES">'JAP-12 Pages 1-4'!$83:$85</definedName>
    <definedName name="DIR926_TRNSPT">'JAP-12 Pages 1-4'!$86:$88</definedName>
    <definedName name="DIST_OML">'JAP-12 Pages 5-6'!$39:$41</definedName>
    <definedName name="DISTOM">'JAP-12 Pages 5-6'!$78:$80</definedName>
    <definedName name="DISTPT">'JAP-12 Pages 5-6'!$24:$26</definedName>
    <definedName name="DMAINS">'JAP-12 Pages 5-6'!$42:$44</definedName>
    <definedName name="DMAINS_SERV">'JAP-12 Pages 5-6'!$69:$71</definedName>
    <definedName name="DMAINT">'JAP-12 Pages 5-6'!$81:$83</definedName>
    <definedName name="DSERV">'JAP-12 Pages 5-6'!$66:$68</definedName>
    <definedName name="EffTax">[1]INPUTS!$F$36</definedName>
    <definedName name="FTAX">[1]INPUTS!$F$35</definedName>
    <definedName name="GAS">'JAP-12 Pages 5-6'!$33:$35</definedName>
    <definedName name="GASREV">'JAP-12 Pages 1-4'!$107:$109</definedName>
    <definedName name="GENPLT">'JAP-12 Pages 5-6'!$63:$65</definedName>
    <definedName name="GNRL_PLT">'JAP-12 Pages 1-4'!$149:$150</definedName>
    <definedName name="INDUSMR">'JAP-12 Pages 5-6'!$3:$5</definedName>
    <definedName name="JP_Bal">[1]ACCOUNTS!$AG$31</definedName>
    <definedName name="JPTF2_COM">'JAP-12 Pages 1-4'!$146:$148</definedName>
    <definedName name="JPTF2_DEM">'JAP-12 Pages 1-4'!$179:$181</definedName>
    <definedName name="LNGPLT">'JAP-12 Pages 5-6'!$75:$77</definedName>
    <definedName name="Load_Factor">[1]ACCOUNTS!$AG$167</definedName>
    <definedName name="LSTORPT">'JAP-12 Pages 5-6'!$117:$117</definedName>
    <definedName name="MR_EXP">'JAP-12 Pages 5-6'!$57:$59</definedName>
    <definedName name="MRHREG">'JAP-12 Pages 5-6'!$6:$8</definedName>
    <definedName name="MTRS_385">'JAP-12 Pages 1-4'!$20:$22</definedName>
    <definedName name="MTRS_CUS">'JAP-12 Pages 1-4'!$14:$16</definedName>
    <definedName name="MTRS_INST">'JAP-12 Pages 1-4'!$17:$19</definedName>
    <definedName name="NETPLT">'JAP-12 Pages 5-6'!$72:$74</definedName>
    <definedName name="OM">'JAP-12 Pages 5-6'!$51:$53</definedName>
    <definedName name="OML">'JAP-12 Pages 5-6'!$15:$17</definedName>
    <definedName name="OTHREV">'JAP-12 Pages 1-4'!$101:$103</definedName>
    <definedName name="PA_MAINS">'JAP-12 Pages 1-4'!$158:$160</definedName>
    <definedName name="PAVG">'JAP-12 Pages 1-4'!$155:$157</definedName>
    <definedName name="PDAY">'JAP-12 Pages 1-4'!$167:$169</definedName>
    <definedName name="PDAYXT">'JAP-12 Pages 1-4'!$170:$172</definedName>
    <definedName name="PDAYXT_COM">'JAP-12 Pages 1-4'!$137:$139</definedName>
    <definedName name="PLT">'JAP-12 Pages 5-6'!$12:$14</definedName>
    <definedName name="PLTXR">'JAP-12 Pages 5-6'!$27:$29</definedName>
    <definedName name="_xlnm.Print_Area" localSheetId="0">'JAP-12 Pages 1-4'!$A$3:$N$201</definedName>
    <definedName name="_xlnm.Print_Area" localSheetId="1">'JAP-12 Pages 5-6'!$A$3:$C$117</definedName>
    <definedName name="_xlnm.Print_Titles" localSheetId="0">'JAP-12 Pages 1-4'!$1:$2</definedName>
    <definedName name="_xlnm.Print_Titles" localSheetId="1">'JAP-12 Pages 5-6'!$2:$2</definedName>
    <definedName name="PROD_OML">'JAP-12 Pages 5-6'!$30:$32</definedName>
    <definedName name="PRODPT">'JAP-12 Pages 5-6'!$18:$20</definedName>
    <definedName name="RB.T">'JAP-12 Pages 5-6'!$A$117</definedName>
    <definedName name="RCF">[1]INPUTS!$F$48</definedName>
    <definedName name="ResUnc">[1]INPUTS!$F$43</definedName>
    <definedName name="ROD">[1]INPUTS!$F$30</definedName>
    <definedName name="ROE">[1]INPUTS!$F$31</definedName>
    <definedName name="ROR">[1]INPUTS!$F$29</definedName>
    <definedName name="SALES_902">'JAP-12 Pages 1-4'!$59:$61</definedName>
    <definedName name="SALESREV">'JAP-12 Pages 1-4'!$104:$106</definedName>
    <definedName name="SEAS2_COM">'JAP-12 Pages 1-4'!$143:$145</definedName>
    <definedName name="SEAS2_DEM">'JAP-12 Pages 1-4'!$173:$175</definedName>
    <definedName name="SEAS3_COM">'JAP-12 Pages 1-4'!$131:$133</definedName>
    <definedName name="SEAS3_DEM">'JAP-12 Pages 1-4'!$176:$178</definedName>
    <definedName name="SERV">'JAP-12 Pages 1-4'!$23:$25</definedName>
    <definedName name="SGTREV">'JAP-12 Pages 1-4'!$119:$121</definedName>
    <definedName name="STAX">[1]INPUTS!$F$34</definedName>
    <definedName name="STOR_OML">'JAP-12 Pages 5-6'!$60:$62</definedName>
    <definedName name="STORPT">'JAP-12 Pages 5-6'!$36:$38</definedName>
    <definedName name="STREV">'JAP-12 Pages 1-4'!$122:$124</definedName>
    <definedName name="STRREV">'JAP-12 Pages 1-4'!$110:$111</definedName>
    <definedName name="TF1_COM">'JAP-12 Pages 1-4'!$140:$142</definedName>
    <definedName name="TF1_DEM">'JAP-12 Pages 1-4'!$200:$202</definedName>
    <definedName name="TRANPT">'JAP-12 Pages 5-6'!$21:$23</definedName>
    <definedName name="TRANS_902">'JAP-12 Pages 1-4'!$62:$64</definedName>
    <definedName name="TRANSCUS">'JAP-12 Pages 1-4'!$56:$58</definedName>
    <definedName name="TRANSREV">'JAP-12 Pages 1-4'!$116:$118</definedName>
  </definedNames>
  <calcPr calcId="145621" calcMode="manual" iterate="1" iterateDelta="1E-4" calcCompleted="0" calcOnSave="0"/>
</workbook>
</file>

<file path=xl/calcChain.xml><?xml version="1.0" encoding="utf-8"?>
<calcChain xmlns="http://schemas.openxmlformats.org/spreadsheetml/2006/main">
  <c r="A241" i="1" l="1"/>
  <c r="D240" i="1"/>
  <c r="A240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7" i="1"/>
  <c r="A237" i="1"/>
  <c r="A238" i="1" s="1"/>
  <c r="S236" i="1"/>
  <c r="R236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A235" i="1"/>
  <c r="D234" i="1"/>
  <c r="A234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1" i="1"/>
  <c r="A231" i="1"/>
  <c r="A232" i="1" s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A229" i="1"/>
  <c r="D228" i="1"/>
  <c r="A228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5" i="1"/>
  <c r="A225" i="1"/>
  <c r="A226" i="1" s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A223" i="1"/>
  <c r="D222" i="1"/>
  <c r="A222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19" i="1"/>
  <c r="A219" i="1"/>
  <c r="A220" i="1" s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A217" i="1"/>
  <c r="D216" i="1"/>
  <c r="A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3" i="1"/>
  <c r="A213" i="1"/>
  <c r="A214" i="1" s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A211" i="1"/>
  <c r="D210" i="1"/>
  <c r="A210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7" i="1"/>
  <c r="A207" i="1"/>
  <c r="A208" i="1" s="1"/>
  <c r="S206" i="1"/>
  <c r="R206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A205" i="1"/>
  <c r="D204" i="1"/>
  <c r="A204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L201" i="1"/>
  <c r="K201" i="1"/>
  <c r="J201" i="1"/>
  <c r="I201" i="1"/>
  <c r="H201" i="1"/>
  <c r="G201" i="1"/>
  <c r="F201" i="1"/>
  <c r="E201" i="1"/>
  <c r="D201" i="1" s="1"/>
  <c r="A201" i="1"/>
  <c r="A202" i="1" s="1"/>
  <c r="S200" i="1"/>
  <c r="R200" i="1"/>
  <c r="Q200" i="1"/>
  <c r="P200" i="1"/>
  <c r="O200" i="1"/>
  <c r="N200" i="1"/>
  <c r="M200" i="1"/>
  <c r="L200" i="1"/>
  <c r="K200" i="1"/>
  <c r="A199" i="1"/>
  <c r="L198" i="1"/>
  <c r="L197" i="1" s="1"/>
  <c r="K198" i="1"/>
  <c r="J198" i="1"/>
  <c r="I198" i="1"/>
  <c r="H198" i="1"/>
  <c r="G198" i="1"/>
  <c r="F198" i="1"/>
  <c r="E198" i="1"/>
  <c r="D198" i="1"/>
  <c r="A198" i="1"/>
  <c r="S197" i="1"/>
  <c r="R197" i="1"/>
  <c r="Q197" i="1"/>
  <c r="P197" i="1"/>
  <c r="O197" i="1"/>
  <c r="N197" i="1"/>
  <c r="M197" i="1"/>
  <c r="K197" i="1"/>
  <c r="I197" i="1"/>
  <c r="E197" i="1"/>
  <c r="D195" i="1"/>
  <c r="A195" i="1"/>
  <c r="A196" i="1" s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A193" i="1"/>
  <c r="D192" i="1"/>
  <c r="A192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89" i="1"/>
  <c r="A189" i="1"/>
  <c r="A190" i="1" s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A187" i="1"/>
  <c r="D186" i="1"/>
  <c r="A186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3" i="1"/>
  <c r="A183" i="1"/>
  <c r="A184" i="1" s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A181" i="1"/>
  <c r="L180" i="1"/>
  <c r="L179" i="1" s="1"/>
  <c r="K180" i="1"/>
  <c r="K179" i="1" s="1"/>
  <c r="J180" i="1"/>
  <c r="I180" i="1"/>
  <c r="H180" i="1"/>
  <c r="G180" i="1"/>
  <c r="F180" i="1"/>
  <c r="E180" i="1"/>
  <c r="D180" i="1"/>
  <c r="I179" i="1" s="1"/>
  <c r="A180" i="1"/>
  <c r="S179" i="1"/>
  <c r="R179" i="1"/>
  <c r="Q179" i="1"/>
  <c r="P179" i="1"/>
  <c r="O179" i="1"/>
  <c r="N179" i="1"/>
  <c r="M179" i="1"/>
  <c r="E179" i="1"/>
  <c r="L177" i="1"/>
  <c r="K177" i="1"/>
  <c r="J177" i="1"/>
  <c r="I177" i="1"/>
  <c r="H177" i="1"/>
  <c r="G177" i="1"/>
  <c r="F177" i="1"/>
  <c r="E177" i="1"/>
  <c r="D177" i="1" s="1"/>
  <c r="H176" i="1" s="1"/>
  <c r="A177" i="1"/>
  <c r="A178" i="1" s="1"/>
  <c r="S176" i="1"/>
  <c r="R176" i="1"/>
  <c r="Q176" i="1"/>
  <c r="P176" i="1"/>
  <c r="O176" i="1"/>
  <c r="N176" i="1"/>
  <c r="M176" i="1"/>
  <c r="L176" i="1"/>
  <c r="K176" i="1"/>
  <c r="A175" i="1"/>
  <c r="L174" i="1"/>
  <c r="L173" i="1" s="1"/>
  <c r="K174" i="1"/>
  <c r="K173" i="1" s="1"/>
  <c r="J174" i="1"/>
  <c r="I174" i="1"/>
  <c r="H174" i="1"/>
  <c r="G174" i="1"/>
  <c r="F174" i="1"/>
  <c r="E174" i="1"/>
  <c r="D174" i="1"/>
  <c r="E173" i="1" s="1"/>
  <c r="A174" i="1"/>
  <c r="S173" i="1"/>
  <c r="R173" i="1"/>
  <c r="Q173" i="1"/>
  <c r="P173" i="1"/>
  <c r="O173" i="1"/>
  <c r="N173" i="1"/>
  <c r="M173" i="1"/>
  <c r="L171" i="1"/>
  <c r="K171" i="1"/>
  <c r="J171" i="1"/>
  <c r="J170" i="1" s="1"/>
  <c r="I171" i="1"/>
  <c r="H171" i="1"/>
  <c r="G171" i="1"/>
  <c r="F171" i="1"/>
  <c r="E171" i="1"/>
  <c r="A171" i="1"/>
  <c r="A172" i="1" s="1"/>
  <c r="S170" i="1"/>
  <c r="R170" i="1"/>
  <c r="Q170" i="1"/>
  <c r="P170" i="1"/>
  <c r="O170" i="1"/>
  <c r="N170" i="1"/>
  <c r="M170" i="1"/>
  <c r="L170" i="1"/>
  <c r="K170" i="1"/>
  <c r="A169" i="1"/>
  <c r="D168" i="1"/>
  <c r="A168" i="1"/>
  <c r="S167" i="1"/>
  <c r="R167" i="1"/>
  <c r="Q167" i="1"/>
  <c r="P167" i="1"/>
  <c r="O167" i="1"/>
  <c r="N167" i="1"/>
  <c r="M167" i="1"/>
  <c r="L167" i="1"/>
  <c r="D165" i="1"/>
  <c r="A165" i="1"/>
  <c r="A166" i="1" s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A163" i="1"/>
  <c r="D162" i="1"/>
  <c r="A162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59" i="1"/>
  <c r="A159" i="1"/>
  <c r="A160" i="1" s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A157" i="1"/>
  <c r="D156" i="1"/>
  <c r="A156" i="1"/>
  <c r="S155" i="1"/>
  <c r="R155" i="1"/>
  <c r="Q155" i="1"/>
  <c r="P155" i="1"/>
  <c r="O155" i="1"/>
  <c r="N155" i="1"/>
  <c r="M155" i="1"/>
  <c r="L155" i="1"/>
  <c r="D150" i="1"/>
  <c r="A150" i="1"/>
  <c r="A151" i="1" s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A148" i="1"/>
  <c r="D147" i="1"/>
  <c r="A147" i="1"/>
  <c r="S146" i="1"/>
  <c r="R146" i="1"/>
  <c r="Q146" i="1"/>
  <c r="P146" i="1"/>
  <c r="O146" i="1"/>
  <c r="N146" i="1"/>
  <c r="M146" i="1"/>
  <c r="L146" i="1"/>
  <c r="K146" i="1"/>
  <c r="I146" i="1"/>
  <c r="E146" i="1"/>
  <c r="D144" i="1"/>
  <c r="A144" i="1"/>
  <c r="A145" i="1" s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A142" i="1"/>
  <c r="D141" i="1"/>
  <c r="A141" i="1"/>
  <c r="S140" i="1"/>
  <c r="R140" i="1"/>
  <c r="Q140" i="1"/>
  <c r="P140" i="1"/>
  <c r="O140" i="1"/>
  <c r="N140" i="1"/>
  <c r="M140" i="1"/>
  <c r="L140" i="1"/>
  <c r="K140" i="1"/>
  <c r="I140" i="1"/>
  <c r="E140" i="1"/>
  <c r="D138" i="1"/>
  <c r="A138" i="1"/>
  <c r="A139" i="1" s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A136" i="1"/>
  <c r="L135" i="1"/>
  <c r="L134" i="1" s="1"/>
  <c r="K135" i="1"/>
  <c r="J135" i="1"/>
  <c r="I135" i="1"/>
  <c r="H135" i="1"/>
  <c r="G135" i="1"/>
  <c r="F135" i="1"/>
  <c r="E135" i="1"/>
  <c r="D135" i="1"/>
  <c r="A135" i="1"/>
  <c r="S134" i="1"/>
  <c r="R134" i="1"/>
  <c r="Q134" i="1"/>
  <c r="P134" i="1"/>
  <c r="O134" i="1"/>
  <c r="N134" i="1"/>
  <c r="M134" i="1"/>
  <c r="D132" i="1"/>
  <c r="A132" i="1"/>
  <c r="A133" i="1" s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A130" i="1"/>
  <c r="D129" i="1"/>
  <c r="A129" i="1"/>
  <c r="S128" i="1"/>
  <c r="R128" i="1"/>
  <c r="Q128" i="1"/>
  <c r="P128" i="1"/>
  <c r="O128" i="1"/>
  <c r="N128" i="1"/>
  <c r="M128" i="1"/>
  <c r="L128" i="1"/>
  <c r="K128" i="1"/>
  <c r="I128" i="1"/>
  <c r="E128" i="1"/>
  <c r="D126" i="1"/>
  <c r="A126" i="1"/>
  <c r="A127" i="1" s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A124" i="1"/>
  <c r="L123" i="1"/>
  <c r="L122" i="1" s="1"/>
  <c r="K123" i="1"/>
  <c r="J123" i="1"/>
  <c r="I123" i="1"/>
  <c r="I111" i="1" s="1"/>
  <c r="H123" i="1"/>
  <c r="G123" i="1"/>
  <c r="F123" i="1"/>
  <c r="E123" i="1"/>
  <c r="E111" i="1" s="1"/>
  <c r="D123" i="1"/>
  <c r="J122" i="1" s="1"/>
  <c r="A123" i="1"/>
  <c r="S122" i="1"/>
  <c r="R122" i="1"/>
  <c r="Q122" i="1"/>
  <c r="P122" i="1"/>
  <c r="O122" i="1"/>
  <c r="N122" i="1"/>
  <c r="M122" i="1"/>
  <c r="E122" i="1"/>
  <c r="L120" i="1"/>
  <c r="K120" i="1"/>
  <c r="J120" i="1"/>
  <c r="I120" i="1"/>
  <c r="H120" i="1"/>
  <c r="G120" i="1"/>
  <c r="F120" i="1"/>
  <c r="E120" i="1"/>
  <c r="D120" i="1" s="1"/>
  <c r="H119" i="1" s="1"/>
  <c r="A120" i="1"/>
  <c r="A121" i="1" s="1"/>
  <c r="S119" i="1"/>
  <c r="R119" i="1"/>
  <c r="Q119" i="1"/>
  <c r="P119" i="1"/>
  <c r="O119" i="1"/>
  <c r="N119" i="1"/>
  <c r="M119" i="1"/>
  <c r="L119" i="1"/>
  <c r="G119" i="1"/>
  <c r="A118" i="1"/>
  <c r="D117" i="1"/>
  <c r="A117" i="1"/>
  <c r="S116" i="1"/>
  <c r="R116" i="1"/>
  <c r="Q116" i="1"/>
  <c r="P116" i="1"/>
  <c r="O116" i="1"/>
  <c r="N116" i="1"/>
  <c r="M116" i="1"/>
  <c r="L116" i="1"/>
  <c r="J116" i="1"/>
  <c r="I116" i="1"/>
  <c r="F116" i="1"/>
  <c r="E116" i="1"/>
  <c r="D114" i="1"/>
  <c r="A114" i="1"/>
  <c r="A115" i="1" s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K111" i="1"/>
  <c r="J111" i="1"/>
  <c r="H111" i="1"/>
  <c r="G111" i="1"/>
  <c r="F111" i="1"/>
  <c r="A111" i="1"/>
  <c r="A112" i="1" s="1"/>
  <c r="S110" i="1"/>
  <c r="R110" i="1"/>
  <c r="Q110" i="1"/>
  <c r="P110" i="1"/>
  <c r="O110" i="1"/>
  <c r="N110" i="1"/>
  <c r="M110" i="1"/>
  <c r="A109" i="1"/>
  <c r="D108" i="1"/>
  <c r="A108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5" i="1"/>
  <c r="A105" i="1"/>
  <c r="A106" i="1" s="1"/>
  <c r="S104" i="1"/>
  <c r="R104" i="1"/>
  <c r="Q104" i="1"/>
  <c r="P104" i="1"/>
  <c r="O104" i="1"/>
  <c r="N104" i="1"/>
  <c r="M104" i="1"/>
  <c r="L104" i="1"/>
  <c r="K104" i="1"/>
  <c r="I104" i="1"/>
  <c r="H104" i="1"/>
  <c r="E104" i="1"/>
  <c r="A103" i="1"/>
  <c r="D102" i="1"/>
  <c r="A102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96" i="1"/>
  <c r="A96" i="1"/>
  <c r="A97" i="1" s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A94" i="1"/>
  <c r="D93" i="1"/>
  <c r="A93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0" i="1"/>
  <c r="L89" i="1" s="1"/>
  <c r="A90" i="1"/>
  <c r="A91" i="1" s="1"/>
  <c r="S89" i="1"/>
  <c r="R89" i="1"/>
  <c r="Q89" i="1"/>
  <c r="P89" i="1"/>
  <c r="O89" i="1"/>
  <c r="N89" i="1"/>
  <c r="M89" i="1"/>
  <c r="K89" i="1"/>
  <c r="I89" i="1"/>
  <c r="H89" i="1"/>
  <c r="A88" i="1"/>
  <c r="D87" i="1"/>
  <c r="A87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4" i="1"/>
  <c r="L83" i="1" s="1"/>
  <c r="A84" i="1"/>
  <c r="A85" i="1" s="1"/>
  <c r="S83" i="1"/>
  <c r="R83" i="1"/>
  <c r="Q83" i="1"/>
  <c r="P83" i="1"/>
  <c r="O83" i="1"/>
  <c r="N83" i="1"/>
  <c r="M83" i="1"/>
  <c r="K83" i="1"/>
  <c r="I83" i="1"/>
  <c r="H83" i="1"/>
  <c r="A82" i="1"/>
  <c r="D81" i="1"/>
  <c r="A81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78" i="1"/>
  <c r="A78" i="1"/>
  <c r="A79" i="1" s="1"/>
  <c r="S77" i="1"/>
  <c r="R77" i="1"/>
  <c r="Q77" i="1"/>
  <c r="P77" i="1"/>
  <c r="O77" i="1"/>
  <c r="N77" i="1"/>
  <c r="M77" i="1"/>
  <c r="L77" i="1"/>
  <c r="I77" i="1"/>
  <c r="H77" i="1"/>
  <c r="E77" i="1"/>
  <c r="A76" i="1"/>
  <c r="D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2" i="1"/>
  <c r="E71" i="1" s="1"/>
  <c r="A72" i="1"/>
  <c r="A73" i="1" s="1"/>
  <c r="S71" i="1"/>
  <c r="R71" i="1"/>
  <c r="Q71" i="1"/>
  <c r="P71" i="1"/>
  <c r="O71" i="1"/>
  <c r="N71" i="1"/>
  <c r="M71" i="1"/>
  <c r="K71" i="1"/>
  <c r="J71" i="1"/>
  <c r="I71" i="1"/>
  <c r="A70" i="1"/>
  <c r="D69" i="1"/>
  <c r="A69" i="1"/>
  <c r="D66" i="1"/>
  <c r="S65" i="1"/>
  <c r="R65" i="1"/>
  <c r="Q65" i="1"/>
  <c r="P65" i="1"/>
  <c r="O65" i="1"/>
  <c r="N65" i="1"/>
  <c r="M65" i="1"/>
  <c r="L65" i="1"/>
  <c r="K65" i="1"/>
  <c r="H65" i="1"/>
  <c r="G65" i="1"/>
  <c r="E65" i="1"/>
  <c r="A64" i="1"/>
  <c r="D63" i="1"/>
  <c r="J62" i="1" s="1"/>
  <c r="A63" i="1"/>
  <c r="S62" i="1"/>
  <c r="R62" i="1"/>
  <c r="Q62" i="1"/>
  <c r="P62" i="1"/>
  <c r="O62" i="1"/>
  <c r="N62" i="1"/>
  <c r="M62" i="1"/>
  <c r="L62" i="1"/>
  <c r="F62" i="1"/>
  <c r="E62" i="1"/>
  <c r="D60" i="1"/>
  <c r="J59" i="1" s="1"/>
  <c r="A60" i="1"/>
  <c r="A61" i="1" s="1"/>
  <c r="S59" i="1"/>
  <c r="R59" i="1"/>
  <c r="Q59" i="1"/>
  <c r="P59" i="1"/>
  <c r="O59" i="1"/>
  <c r="N59" i="1"/>
  <c r="M59" i="1"/>
  <c r="L59" i="1"/>
  <c r="K59" i="1"/>
  <c r="I59" i="1"/>
  <c r="H59" i="1"/>
  <c r="G59" i="1"/>
  <c r="E59" i="1"/>
  <c r="A58" i="1"/>
  <c r="S57" i="1"/>
  <c r="R57" i="1"/>
  <c r="Q57" i="1"/>
  <c r="Q56" i="1" s="1"/>
  <c r="P57" i="1"/>
  <c r="P56" i="1" s="1"/>
  <c r="O57" i="1"/>
  <c r="L57" i="1"/>
  <c r="K57" i="1"/>
  <c r="J57" i="1"/>
  <c r="I57" i="1"/>
  <c r="H57" i="1"/>
  <c r="G57" i="1"/>
  <c r="F57" i="1"/>
  <c r="E57" i="1"/>
  <c r="A57" i="1"/>
  <c r="S56" i="1"/>
  <c r="R56" i="1"/>
  <c r="O56" i="1"/>
  <c r="N56" i="1"/>
  <c r="M56" i="1"/>
  <c r="L56" i="1"/>
  <c r="D54" i="1"/>
  <c r="A54" i="1"/>
  <c r="A55" i="1" s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A52" i="1"/>
  <c r="D51" i="1"/>
  <c r="A51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48" i="1"/>
  <c r="A48" i="1"/>
  <c r="A49" i="1" s="1"/>
  <c r="S47" i="1"/>
  <c r="R47" i="1"/>
  <c r="Q47" i="1"/>
  <c r="P47" i="1"/>
  <c r="O47" i="1"/>
  <c r="N47" i="1"/>
  <c r="M47" i="1"/>
  <c r="L47" i="1"/>
  <c r="I47" i="1"/>
  <c r="H47" i="1"/>
  <c r="E47" i="1"/>
  <c r="A46" i="1"/>
  <c r="D45" i="1"/>
  <c r="A45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2" i="1"/>
  <c r="I41" i="1" s="1"/>
  <c r="A42" i="1"/>
  <c r="A43" i="1" s="1"/>
  <c r="S41" i="1"/>
  <c r="R41" i="1"/>
  <c r="Q41" i="1"/>
  <c r="P41" i="1"/>
  <c r="O41" i="1"/>
  <c r="N41" i="1"/>
  <c r="M41" i="1"/>
  <c r="L41" i="1"/>
  <c r="E41" i="1"/>
  <c r="A40" i="1"/>
  <c r="D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6" i="1"/>
  <c r="A36" i="1"/>
  <c r="A37" i="1" s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A34" i="1"/>
  <c r="D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0" i="1"/>
  <c r="A30" i="1"/>
  <c r="A31" i="1" s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A28" i="1"/>
  <c r="D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4" i="1"/>
  <c r="A24" i="1"/>
  <c r="A25" i="1" s="1"/>
  <c r="S23" i="1"/>
  <c r="R23" i="1"/>
  <c r="Q23" i="1"/>
  <c r="P23" i="1"/>
  <c r="O23" i="1"/>
  <c r="N23" i="1"/>
  <c r="M23" i="1"/>
  <c r="L23" i="1"/>
  <c r="K23" i="1"/>
  <c r="J23" i="1"/>
  <c r="I23" i="1"/>
  <c r="H23" i="1"/>
  <c r="E23" i="1"/>
  <c r="A22" i="1"/>
  <c r="D21" i="1"/>
  <c r="A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18" i="1"/>
  <c r="A18" i="1"/>
  <c r="A19" i="1" s="1"/>
  <c r="S17" i="1"/>
  <c r="R17" i="1"/>
  <c r="Q17" i="1"/>
  <c r="P17" i="1"/>
  <c r="O17" i="1"/>
  <c r="N17" i="1"/>
  <c r="M17" i="1"/>
  <c r="L17" i="1"/>
  <c r="J17" i="1"/>
  <c r="I17" i="1"/>
  <c r="H17" i="1"/>
  <c r="E17" i="1"/>
  <c r="A16" i="1"/>
  <c r="D15" i="1"/>
  <c r="A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A13" i="1"/>
  <c r="S12" i="1"/>
  <c r="S11" i="1" s="1"/>
  <c r="R12" i="1"/>
  <c r="R11" i="1" s="1"/>
  <c r="Q12" i="1"/>
  <c r="P12" i="1"/>
  <c r="P11" i="1" s="1"/>
  <c r="O12" i="1"/>
  <c r="O11" i="1" s="1"/>
  <c r="L12" i="1"/>
  <c r="L11" i="1" s="1"/>
  <c r="K12" i="1"/>
  <c r="J12" i="1"/>
  <c r="I12" i="1"/>
  <c r="H12" i="1"/>
  <c r="G12" i="1"/>
  <c r="F12" i="1"/>
  <c r="E12" i="1"/>
  <c r="E11" i="1" s="1"/>
  <c r="D12" i="1"/>
  <c r="G11" i="1" s="1"/>
  <c r="A12" i="1"/>
  <c r="Q11" i="1"/>
  <c r="N11" i="1"/>
  <c r="M11" i="1"/>
  <c r="K11" i="1"/>
  <c r="I11" i="1"/>
  <c r="D9" i="1"/>
  <c r="J8" i="1" s="1"/>
  <c r="A9" i="1"/>
  <c r="A10" i="1" s="1"/>
  <c r="S8" i="1"/>
  <c r="R8" i="1"/>
  <c r="Q8" i="1"/>
  <c r="P8" i="1"/>
  <c r="O8" i="1"/>
  <c r="N8" i="1"/>
  <c r="M8" i="1"/>
  <c r="L8" i="1"/>
  <c r="K8" i="1"/>
  <c r="I8" i="1"/>
  <c r="H8" i="1"/>
  <c r="G8" i="1"/>
  <c r="E8" i="1"/>
  <c r="A7" i="1"/>
  <c r="D6" i="1"/>
  <c r="I5" i="1" s="1"/>
  <c r="A6" i="1"/>
  <c r="S5" i="1"/>
  <c r="R5" i="1"/>
  <c r="Q5" i="1"/>
  <c r="P5" i="1"/>
  <c r="O5" i="1"/>
  <c r="N5" i="1"/>
  <c r="M5" i="1"/>
  <c r="L5" i="1"/>
  <c r="F5" i="1"/>
  <c r="E5" i="1"/>
  <c r="I110" i="1" l="1"/>
  <c r="I119" i="1"/>
  <c r="J134" i="1"/>
  <c r="F134" i="1"/>
  <c r="H155" i="1"/>
  <c r="J155" i="1"/>
  <c r="K155" i="1"/>
  <c r="G155" i="1"/>
  <c r="F155" i="1"/>
  <c r="H173" i="1"/>
  <c r="I200" i="1"/>
  <c r="E200" i="1"/>
  <c r="H200" i="1"/>
  <c r="J11" i="1"/>
  <c r="H41" i="1"/>
  <c r="I62" i="1"/>
  <c r="D111" i="1"/>
  <c r="J119" i="1"/>
  <c r="E155" i="1"/>
  <c r="H167" i="1"/>
  <c r="F167" i="1"/>
  <c r="K167" i="1"/>
  <c r="G167" i="1"/>
  <c r="J167" i="1"/>
  <c r="I176" i="1"/>
  <c r="G200" i="1"/>
  <c r="F200" i="1"/>
  <c r="J200" i="1"/>
  <c r="K17" i="1"/>
  <c r="G17" i="1"/>
  <c r="F17" i="1"/>
  <c r="D57" i="1"/>
  <c r="E56" i="1"/>
  <c r="I56" i="1"/>
  <c r="J65" i="1"/>
  <c r="F65" i="1"/>
  <c r="I65" i="1"/>
  <c r="E83" i="1"/>
  <c r="E89" i="1"/>
  <c r="G104" i="1"/>
  <c r="J104" i="1"/>
  <c r="F104" i="1"/>
  <c r="F110" i="1"/>
  <c r="K110" i="1"/>
  <c r="H116" i="1"/>
  <c r="K116" i="1"/>
  <c r="G116" i="1"/>
  <c r="K119" i="1"/>
  <c r="I122" i="1"/>
  <c r="E134" i="1"/>
  <c r="H146" i="1"/>
  <c r="J146" i="1"/>
  <c r="G146" i="1"/>
  <c r="F146" i="1"/>
  <c r="I155" i="1"/>
  <c r="E167" i="1"/>
  <c r="D171" i="1"/>
  <c r="I170" i="1"/>
  <c r="G176" i="1"/>
  <c r="F176" i="1"/>
  <c r="J176" i="1"/>
  <c r="G179" i="1"/>
  <c r="H11" i="1"/>
  <c r="K41" i="1"/>
  <c r="G41" i="1"/>
  <c r="J41" i="1"/>
  <c r="F41" i="1"/>
  <c r="H62" i="1"/>
  <c r="K62" i="1"/>
  <c r="G62" i="1"/>
  <c r="G71" i="1"/>
  <c r="F71" i="1"/>
  <c r="H122" i="1"/>
  <c r="H134" i="1"/>
  <c r="J173" i="1"/>
  <c r="F173" i="1"/>
  <c r="H5" i="1"/>
  <c r="K5" i="1"/>
  <c r="G5" i="1"/>
  <c r="J110" i="1"/>
  <c r="F119" i="1"/>
  <c r="F122" i="1"/>
  <c r="J5" i="1"/>
  <c r="F11" i="1"/>
  <c r="G23" i="1"/>
  <c r="F23" i="1"/>
  <c r="K47" i="1"/>
  <c r="G47" i="1"/>
  <c r="J47" i="1"/>
  <c r="F47" i="1"/>
  <c r="H71" i="1"/>
  <c r="L71" i="1"/>
  <c r="K77" i="1"/>
  <c r="G77" i="1"/>
  <c r="J77" i="1"/>
  <c r="F77" i="1"/>
  <c r="G83" i="1"/>
  <c r="J83" i="1"/>
  <c r="F83" i="1"/>
  <c r="G89" i="1"/>
  <c r="J89" i="1"/>
  <c r="F89" i="1"/>
  <c r="G110" i="1"/>
  <c r="G122" i="1"/>
  <c r="K122" i="1"/>
  <c r="H128" i="1"/>
  <c r="F128" i="1"/>
  <c r="G128" i="1"/>
  <c r="J128" i="1"/>
  <c r="I134" i="1"/>
  <c r="G134" i="1"/>
  <c r="K134" i="1"/>
  <c r="H140" i="1"/>
  <c r="G140" i="1"/>
  <c r="J140" i="1"/>
  <c r="F140" i="1"/>
  <c r="I167" i="1"/>
  <c r="F170" i="1"/>
  <c r="I173" i="1"/>
  <c r="G173" i="1"/>
  <c r="F179" i="1"/>
  <c r="J179" i="1"/>
  <c r="H179" i="1"/>
  <c r="G197" i="1"/>
  <c r="J197" i="1"/>
  <c r="F197" i="1"/>
  <c r="H197" i="1"/>
  <c r="E119" i="1"/>
  <c r="E170" i="1"/>
  <c r="E176" i="1"/>
  <c r="F8" i="1"/>
  <c r="F59" i="1"/>
  <c r="H170" i="1" l="1"/>
  <c r="G170" i="1"/>
  <c r="E110" i="1"/>
  <c r="L110" i="1"/>
  <c r="H110" i="1"/>
  <c r="H56" i="1"/>
  <c r="F56" i="1"/>
  <c r="J56" i="1"/>
  <c r="K56" i="1"/>
  <c r="G56" i="1"/>
</calcChain>
</file>

<file path=xl/sharedStrings.xml><?xml version="1.0" encoding="utf-8"?>
<sst xmlns="http://schemas.openxmlformats.org/spreadsheetml/2006/main" count="311" uniqueCount="186">
  <si>
    <t>Name</t>
  </si>
  <si>
    <t>Description</t>
  </si>
  <si>
    <t>Classifier</t>
  </si>
  <si>
    <t>Total</t>
  </si>
  <si>
    <t>CUSTOMER EXTERNAL ALLOCATORS</t>
  </si>
  <si>
    <t>CUST</t>
  </si>
  <si>
    <t>Average Customers</t>
  </si>
  <si>
    <t>CUS</t>
  </si>
  <si>
    <t>CUSTXT</t>
  </si>
  <si>
    <t>Customers (excl. transport)</t>
  </si>
  <si>
    <t>DIR_CUSTXT</t>
  </si>
  <si>
    <t>DIRS</t>
  </si>
  <si>
    <t>MTRS_CUS</t>
  </si>
  <si>
    <t>Customer Meters - Acc 381</t>
  </si>
  <si>
    <t>MTRS_INST</t>
  </si>
  <si>
    <t>Meters Installation - Acc 382</t>
  </si>
  <si>
    <t>MTRS_385</t>
  </si>
  <si>
    <t>Regulators - Acc 385</t>
  </si>
  <si>
    <t>SERV</t>
  </si>
  <si>
    <t>Services</t>
  </si>
  <si>
    <t>DIR380</t>
  </si>
  <si>
    <t>Distr. Plant - Services</t>
  </si>
  <si>
    <t>~</t>
  </si>
  <si>
    <t>DIR252</t>
  </si>
  <si>
    <t>Cust. Adv. in Aid of Construction (# cust)</t>
  </si>
  <si>
    <t>DIR386</t>
  </si>
  <si>
    <t>Rental Property</t>
  </si>
  <si>
    <t>DIR_DSALES</t>
  </si>
  <si>
    <t>Direct Distr. Assignment to Sales</t>
  </si>
  <si>
    <t>DIR_DTRNSP</t>
  </si>
  <si>
    <t>Direct Distr. Assignment to Transport</t>
  </si>
  <si>
    <t>DIRT</t>
  </si>
  <si>
    <t>DIR_CASALES</t>
  </si>
  <si>
    <t>Direct Cust. Acct. Assignment to Sales</t>
  </si>
  <si>
    <t>DIR_CATRNSP</t>
  </si>
  <si>
    <t>Direct Cust. Acct. Assignment to Transport</t>
  </si>
  <si>
    <t>DIR_CSISALES_908</t>
  </si>
  <si>
    <t>Direct Cust. Service Assignment to Sales_908</t>
  </si>
  <si>
    <t>DIR_CSITRNSP_908</t>
  </si>
  <si>
    <t>Direct Cust. Service Assignment to Transport_908</t>
  </si>
  <si>
    <t>TRANSCUS</t>
  </si>
  <si>
    <t>Transport Customers</t>
  </si>
  <si>
    <t>SALES_902</t>
  </si>
  <si>
    <t>Sales Meter Reading Costs</t>
  </si>
  <si>
    <t>TRANS_902</t>
  </si>
  <si>
    <t>Transport Meter Reading Costs</t>
  </si>
  <si>
    <t>DIR_CSI_910</t>
  </si>
  <si>
    <t>Direct Cust. Service Assignment to 910</t>
  </si>
  <si>
    <t>DIR904</t>
  </si>
  <si>
    <t xml:space="preserve">Uncollectibles </t>
  </si>
  <si>
    <t>DIR235</t>
  </si>
  <si>
    <t>Customer Deposit</t>
  </si>
  <si>
    <t>DIR920_TRNSPT</t>
  </si>
  <si>
    <t>Acct. 920 Direct Assignment to Transport</t>
  </si>
  <si>
    <t>DIR921_TRNSPT</t>
  </si>
  <si>
    <t>Acct. 921 Direct Assignment to Transport</t>
  </si>
  <si>
    <t>DIR926_SALES</t>
  </si>
  <si>
    <t>Acct. 926 Direct Assignment to Sales</t>
  </si>
  <si>
    <t>DIR926_TRNSPT</t>
  </si>
  <si>
    <t>Acct. 926 Direct Assignment to Transport</t>
  </si>
  <si>
    <t>DIR408_SALES</t>
  </si>
  <si>
    <t>Acct. 408 Direct Assignment to Sales</t>
  </si>
  <si>
    <t>DIR408_TRNSPT</t>
  </si>
  <si>
    <t>Acct. 408 Direct Assignment to Transport</t>
  </si>
  <si>
    <t>COMMODITY EXTERNAL ALLOCATORS</t>
  </si>
  <si>
    <t>OTHREV</t>
  </si>
  <si>
    <t>Other Operating Revenue</t>
  </si>
  <si>
    <t>COM</t>
  </si>
  <si>
    <t>SALESREV</t>
  </si>
  <si>
    <t>Sales Margin Revenue</t>
  </si>
  <si>
    <t>GASREV</t>
  </si>
  <si>
    <t>Gas Cost Recovery Revenue</t>
  </si>
  <si>
    <t>STRREV</t>
  </si>
  <si>
    <t>Sales, Transportation and Rental Margin Revenue</t>
  </si>
  <si>
    <t>TRANSREV</t>
  </si>
  <si>
    <t>Margin Revenue from Transportation for Others</t>
  </si>
  <si>
    <t>SGTREV</t>
  </si>
  <si>
    <t>Sales, Gas &amp; Transportation Revenue</t>
  </si>
  <si>
    <t>STREV</t>
  </si>
  <si>
    <t>Sales &amp; Transportation Margin Revenue</t>
  </si>
  <si>
    <t>COM1</t>
  </si>
  <si>
    <t>Weather Normalized Volumes</t>
  </si>
  <si>
    <t>COM1XT_COM</t>
  </si>
  <si>
    <t>Weather Normalized Volumes (excl. Transportation)</t>
  </si>
  <si>
    <t>SEAS3_COM</t>
  </si>
  <si>
    <t>Seasonal 3</t>
  </si>
  <si>
    <t>COM1GS</t>
  </si>
  <si>
    <t>PDAYXT_COM</t>
  </si>
  <si>
    <t>Peak Day (excl. transport)</t>
  </si>
  <si>
    <t>TF1_COM</t>
  </si>
  <si>
    <t>TF-1 Allocator (Annual, Winter &amp; Peak Day Sales)</t>
  </si>
  <si>
    <t>SEAS2_COM</t>
  </si>
  <si>
    <t>Seasonal 2</t>
  </si>
  <si>
    <t>JPTF2_COM</t>
  </si>
  <si>
    <t>TF-2 Allocator (Seasonal Sales &amp; Peak Day x Transport)</t>
  </si>
  <si>
    <t>A_MAINS</t>
  </si>
  <si>
    <t>Average for Mains</t>
  </si>
  <si>
    <t>DEMAND EXTERNAL ALLOCATORS</t>
  </si>
  <si>
    <t>PAVG</t>
  </si>
  <si>
    <t>Peak and Average</t>
  </si>
  <si>
    <t>DEM</t>
  </si>
  <si>
    <t>PA_MAINS</t>
  </si>
  <si>
    <t>Peak and Average for Mains</t>
  </si>
  <si>
    <t>PDAY</t>
  </si>
  <si>
    <t>Peak Day (Design Day)</t>
  </si>
  <si>
    <t>PDAYXT</t>
  </si>
  <si>
    <t>SEAS2_DEM</t>
  </si>
  <si>
    <t>SEAS3_DEM</t>
  </si>
  <si>
    <t>JPTF2_DEM</t>
  </si>
  <si>
    <t>TF-2 Allocator (Seas.Sales &amp; Peak Day x Transport)</t>
  </si>
  <si>
    <t>COM1XT_DEM</t>
  </si>
  <si>
    <t>Weather Normalized Volumes x Transport</t>
  </si>
  <si>
    <t>TF1_DEM</t>
  </si>
  <si>
    <t>Line Ref.</t>
  </si>
  <si>
    <t>INDUSMR</t>
  </si>
  <si>
    <t>Industrial Measurement &amp; Regulation (Acct. 385)</t>
  </si>
  <si>
    <t>MRHREG</t>
  </si>
  <si>
    <t>Meters &amp; House Regulators (Accts. 381 &amp; 383)</t>
  </si>
  <si>
    <t/>
  </si>
  <si>
    <t>CUSINSTL</t>
  </si>
  <si>
    <t>Customer Installation (Accts. 382 &amp; 384)</t>
  </si>
  <si>
    <t>PLT</t>
  </si>
  <si>
    <t>Plant - Prod., Stor.(x JP Bal.), Trans., Distr.</t>
  </si>
  <si>
    <t>OML</t>
  </si>
  <si>
    <t>O&amp;M Labor Expense (excluding JP Balancing Exp.)</t>
  </si>
  <si>
    <t>PRODPT</t>
  </si>
  <si>
    <t>Production Plant</t>
  </si>
  <si>
    <t>TRANPT</t>
  </si>
  <si>
    <t>Transmission Plant</t>
  </si>
  <si>
    <t>DISTPT</t>
  </si>
  <si>
    <t>Distribution Plant excluding Rentals</t>
  </si>
  <si>
    <t>PLTXR</t>
  </si>
  <si>
    <t>Plant excluding Rentals</t>
  </si>
  <si>
    <t>PROD_OML</t>
  </si>
  <si>
    <t>Production O&amp;M Labor Exp. (Accounts 717 - 742)</t>
  </si>
  <si>
    <t>GAS</t>
  </si>
  <si>
    <t>Gas Costs</t>
  </si>
  <si>
    <t>STORPT</t>
  </si>
  <si>
    <t>Underground Storage Plant</t>
  </si>
  <si>
    <t>DIST_OML</t>
  </si>
  <si>
    <t>Distribution O&amp;M Labor Exp. (Accounts 871 - 894)</t>
  </si>
  <si>
    <t>DMAINS</t>
  </si>
  <si>
    <t>Mains Plant (Account 376)</t>
  </si>
  <si>
    <t>CUSTACC</t>
  </si>
  <si>
    <t>Customer Account Expense (Accounts 902 - 904)</t>
  </si>
  <si>
    <t>CSI</t>
  </si>
  <si>
    <t>Customer Service &amp; Information Expense (Accounts 908 &amp; 909)</t>
  </si>
  <si>
    <t>OM</t>
  </si>
  <si>
    <t>O&amp;M Expenses Excluding Gas &amp; A&amp;G</t>
  </si>
  <si>
    <t>BASE</t>
  </si>
  <si>
    <t>Rate Base</t>
  </si>
  <si>
    <t>MR_EXP</t>
  </si>
  <si>
    <t>Meter Reading Expenses</t>
  </si>
  <si>
    <t>STOR_OML</t>
  </si>
  <si>
    <t>Undergroung Storage O&amp;M Labor (Excluding JP Bal.)</t>
  </si>
  <si>
    <t>GENPLT</t>
  </si>
  <si>
    <t>General Plant</t>
  </si>
  <si>
    <t>DSERV</t>
  </si>
  <si>
    <t>Distribution Service Plant (Account 380)</t>
  </si>
  <si>
    <t>DMAINS_SERV</t>
  </si>
  <si>
    <t>Distribution Mains &amp; Services Plant (Accounts 376 &amp; 380)</t>
  </si>
  <si>
    <t>NETPLT</t>
  </si>
  <si>
    <t>Net Plant - Prod., Stor. (x JP Bal.), Trans., Distr.</t>
  </si>
  <si>
    <t>LNGPLT</t>
  </si>
  <si>
    <t>Local Storage (LNG) Plant</t>
  </si>
  <si>
    <t>DISTOM</t>
  </si>
  <si>
    <t>Distribution O&amp;M Operating Exp. (Accounts 871 - 879)</t>
  </si>
  <si>
    <t>DMAINT</t>
  </si>
  <si>
    <t>Distr. O&amp;M Maintenance (Accounts 887 - 893)</t>
  </si>
  <si>
    <t>EXP903</t>
  </si>
  <si>
    <t>Customer Collection &amp; Record Expenses (Account 903)</t>
  </si>
  <si>
    <t>EXP908</t>
  </si>
  <si>
    <t>Customer Assistance Expenses (Account 908)</t>
  </si>
  <si>
    <t>EXP912</t>
  </si>
  <si>
    <t>Demonstrating &amp; Selling Expenses (Account 912)</t>
  </si>
  <si>
    <t>LSTORPT</t>
  </si>
  <si>
    <t>Local Storage Plant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</si>
  <si>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</si>
  <si>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</si>
  <si>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</si>
  <si>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</si>
  <si>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</si>
  <si>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</si>
  <si>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</si>
  <si>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Rentals</t>
  </si>
  <si>
    <t>Actual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</si>
</sst>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0.000%"/>
    <numFmt numFmtId="166" formatCode="_(* #,##0.0000_);_(* \(#,##0.0000\);_(* &quot;-&quot;_);_(@_)"/>
    <numFmt numFmtId="167" formatCode="_(* #,##0_);_(* \(#,##0\);_(* &quot;-&quot;??_);_(@_)"/>
    <numFmt numFmtId="168" formatCode="_(* #,##0.00000_);_(* \(#,##0.00000\);_(* &quot;-&quot;??_);_(@_)"/>
    <numFmt numFmtId="169" formatCode="0.0000000"/>
    <numFmt numFmtId="170" formatCode="d\.mmm\.yy"/>
    <numFmt numFmtId="171" formatCode="#."/>
    <numFmt numFmtId="172" formatCode="_(* ###0_);_(* \(###0\);_(* &quot;-&quot;_);_(@_)"/>
    <numFmt numFmtId="173" formatCode="&quot;$&quot;#,##0\ ;\(&quot;$&quot;#,##0\)"/>
    <numFmt numFmtId="174" formatCode="mmmm\ d\,\ yyyy"/>
    <numFmt numFmtId="175" formatCode="00000"/>
    <numFmt numFmtId="176" formatCode="_([$€-2]* #,##0.00_);_([$€-2]* \(#,##0.00\);_([$€-2]* &quot;-&quot;??_)"/>
    <numFmt numFmtId="177" formatCode="0.00_)"/>
    <numFmt numFmtId="178" formatCode="&quot;$&quot;#,##0;\-&quot;$&quot;#,##0"/>
    <numFmt numFmtId="179" formatCode="#,##0.00\ ;\(#,##0.00\)"/>
    <numFmt numFmtId="180" formatCode="#,##0.00000000000;[Red]\-#,##0.00000000000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&quot;$&quot;#,##0.00"/>
  </numFmts>
  <fonts count="6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sz val="8"/>
      <name val="Helv"/>
    </font>
    <font>
      <sz val="11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5">
    <xf numFmtId="164" fontId="0" fillId="0" borderId="0">
      <alignment horizontal="left" wrapText="1"/>
    </xf>
    <xf numFmtId="43" fontId="19" fillId="0" borderId="0" applyFont="0" applyFill="0" applyBorder="0" applyAlignment="0" applyProtection="0"/>
    <xf numFmtId="10" fontId="19" fillId="0" borderId="10"/>
    <xf numFmtId="0" fontId="24" fillId="0" borderId="0" applyNumberFormat="0" applyFill="0" applyBorder="0" applyAlignment="0" applyProtection="0"/>
    <xf numFmtId="41" fontId="19" fillId="33" borderId="0"/>
    <xf numFmtId="0" fontId="18" fillId="0" borderId="0">
      <alignment horizontal="left" vertical="center"/>
    </xf>
    <xf numFmtId="0" fontId="20" fillId="33" borderId="0">
      <alignment horizontal="left" wrapText="1"/>
    </xf>
    <xf numFmtId="41" fontId="22" fillId="34" borderId="10">
      <alignment horizontal="left"/>
      <protection locked="0"/>
    </xf>
    <xf numFmtId="41" fontId="23" fillId="34" borderId="10">
      <alignment horizontal="left"/>
      <protection locked="0"/>
    </xf>
    <xf numFmtId="0" fontId="19" fillId="0" borderId="0"/>
    <xf numFmtId="168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4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27" fillId="0" borderId="0"/>
    <xf numFmtId="0" fontId="27" fillId="0" borderId="0"/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0" fontId="27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4" fontId="19" fillId="0" borderId="0">
      <alignment horizontal="left" wrapText="1"/>
    </xf>
    <xf numFmtId="0" fontId="27" fillId="0" borderId="0"/>
    <xf numFmtId="0" fontId="27" fillId="0" borderId="0"/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9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0" fontId="27" fillId="0" borderId="0"/>
    <xf numFmtId="0" fontId="27" fillId="0" borderId="0"/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168" fontId="19" fillId="0" borderId="0">
      <alignment horizontal="left" wrapText="1"/>
    </xf>
    <xf numFmtId="0" fontId="27" fillId="0" borderId="0"/>
    <xf numFmtId="0" fontId="28" fillId="35" borderId="0" applyNumberFormat="0" applyBorder="0" applyAlignment="0" applyProtection="0"/>
    <xf numFmtId="0" fontId="1" fillId="10" borderId="0" applyNumberFormat="0" applyBorder="0" applyAlignment="0" applyProtection="0"/>
    <xf numFmtId="0" fontId="28" fillId="35" borderId="0" applyNumberFormat="0" applyBorder="0" applyAlignment="0" applyProtection="0"/>
    <xf numFmtId="0" fontId="1" fillId="35" borderId="0" applyNumberFormat="0" applyBorder="0" applyAlignment="0" applyProtection="0"/>
    <xf numFmtId="0" fontId="28" fillId="36" borderId="0" applyNumberFormat="0" applyBorder="0" applyAlignment="0" applyProtection="0"/>
    <xf numFmtId="0" fontId="1" fillId="14" borderId="0" applyNumberFormat="0" applyBorder="0" applyAlignment="0" applyProtection="0"/>
    <xf numFmtId="0" fontId="28" fillId="36" borderId="0" applyNumberFormat="0" applyBorder="0" applyAlignment="0" applyProtection="0"/>
    <xf numFmtId="0" fontId="1" fillId="36" borderId="0" applyNumberFormat="0" applyBorder="0" applyAlignment="0" applyProtection="0"/>
    <xf numFmtId="0" fontId="28" fillId="37" borderId="0" applyNumberFormat="0" applyBorder="0" applyAlignment="0" applyProtection="0"/>
    <xf numFmtId="0" fontId="1" fillId="18" borderId="0" applyNumberFormat="0" applyBorder="0" applyAlignment="0" applyProtection="0"/>
    <xf numFmtId="0" fontId="28" fillId="37" borderId="0" applyNumberFormat="0" applyBorder="0" applyAlignment="0" applyProtection="0"/>
    <xf numFmtId="0" fontId="1" fillId="37" borderId="0" applyNumberFormat="0" applyBorder="0" applyAlignment="0" applyProtection="0"/>
    <xf numFmtId="0" fontId="28" fillId="38" borderId="0" applyNumberFormat="0" applyBorder="0" applyAlignment="0" applyProtection="0"/>
    <xf numFmtId="0" fontId="1" fillId="22" borderId="0" applyNumberFormat="0" applyBorder="0" applyAlignment="0" applyProtection="0"/>
    <xf numFmtId="0" fontId="28" fillId="38" borderId="0" applyNumberFormat="0" applyBorder="0" applyAlignment="0" applyProtection="0"/>
    <xf numFmtId="0" fontId="1" fillId="38" borderId="0" applyNumberFormat="0" applyBorder="0" applyAlignment="0" applyProtection="0"/>
    <xf numFmtId="0" fontId="28" fillId="39" borderId="0" applyNumberFormat="0" applyBorder="0" applyAlignment="0" applyProtection="0"/>
    <xf numFmtId="0" fontId="1" fillId="26" borderId="0" applyNumberFormat="0" applyBorder="0" applyAlignment="0" applyProtection="0"/>
    <xf numFmtId="0" fontId="28" fillId="39" borderId="0" applyNumberFormat="0" applyBorder="0" applyAlignment="0" applyProtection="0"/>
    <xf numFmtId="0" fontId="1" fillId="26" borderId="0" applyNumberFormat="0" applyBorder="0" applyAlignment="0" applyProtection="0"/>
    <xf numFmtId="0" fontId="28" fillId="40" borderId="0" applyNumberFormat="0" applyBorder="0" applyAlignment="0" applyProtection="0"/>
    <xf numFmtId="0" fontId="1" fillId="30" borderId="0" applyNumberFormat="0" applyBorder="0" applyAlignment="0" applyProtection="0"/>
    <xf numFmtId="0" fontId="28" fillId="40" borderId="0" applyNumberFormat="0" applyBorder="0" applyAlignment="0" applyProtection="0"/>
    <xf numFmtId="0" fontId="1" fillId="30" borderId="0" applyNumberFormat="0" applyBorder="0" applyAlignment="0" applyProtection="0"/>
    <xf numFmtId="0" fontId="28" fillId="41" borderId="0" applyNumberFormat="0" applyBorder="0" applyAlignment="0" applyProtection="0"/>
    <xf numFmtId="0" fontId="1" fillId="11" borderId="0" applyNumberFormat="0" applyBorder="0" applyAlignment="0" applyProtection="0"/>
    <xf numFmtId="0" fontId="28" fillId="41" borderId="0" applyNumberFormat="0" applyBorder="0" applyAlignment="0" applyProtection="0"/>
    <xf numFmtId="0" fontId="1" fillId="11" borderId="0" applyNumberFormat="0" applyBorder="0" applyAlignment="0" applyProtection="0"/>
    <xf numFmtId="0" fontId="28" fillId="42" borderId="0" applyNumberFormat="0" applyBorder="0" applyAlignment="0" applyProtection="0"/>
    <xf numFmtId="0" fontId="1" fillId="15" borderId="0" applyNumberFormat="0" applyBorder="0" applyAlignment="0" applyProtection="0"/>
    <xf numFmtId="0" fontId="28" fillId="42" borderId="0" applyNumberFormat="0" applyBorder="0" applyAlignment="0" applyProtection="0"/>
    <xf numFmtId="0" fontId="1" fillId="15" borderId="0" applyNumberFormat="0" applyBorder="0" applyAlignment="0" applyProtection="0"/>
    <xf numFmtId="0" fontId="28" fillId="43" borderId="0" applyNumberFormat="0" applyBorder="0" applyAlignment="0" applyProtection="0"/>
    <xf numFmtId="0" fontId="1" fillId="19" borderId="0" applyNumberFormat="0" applyBorder="0" applyAlignment="0" applyProtection="0"/>
    <xf numFmtId="0" fontId="28" fillId="43" borderId="0" applyNumberFormat="0" applyBorder="0" applyAlignment="0" applyProtection="0"/>
    <xf numFmtId="0" fontId="1" fillId="43" borderId="0" applyNumberFormat="0" applyBorder="0" applyAlignment="0" applyProtection="0"/>
    <xf numFmtId="0" fontId="28" fillId="38" borderId="0" applyNumberFormat="0" applyBorder="0" applyAlignment="0" applyProtection="0"/>
    <xf numFmtId="0" fontId="1" fillId="23" borderId="0" applyNumberFormat="0" applyBorder="0" applyAlignment="0" applyProtection="0"/>
    <xf numFmtId="0" fontId="28" fillId="38" borderId="0" applyNumberFormat="0" applyBorder="0" applyAlignment="0" applyProtection="0"/>
    <xf numFmtId="0" fontId="1" fillId="23" borderId="0" applyNumberFormat="0" applyBorder="0" applyAlignment="0" applyProtection="0"/>
    <xf numFmtId="0" fontId="28" fillId="41" borderId="0" applyNumberFormat="0" applyBorder="0" applyAlignment="0" applyProtection="0"/>
    <xf numFmtId="0" fontId="1" fillId="27" borderId="0" applyNumberFormat="0" applyBorder="0" applyAlignment="0" applyProtection="0"/>
    <xf numFmtId="0" fontId="28" fillId="41" borderId="0" applyNumberFormat="0" applyBorder="0" applyAlignment="0" applyProtection="0"/>
    <xf numFmtId="0" fontId="1" fillId="27" borderId="0" applyNumberFormat="0" applyBorder="0" applyAlignment="0" applyProtection="0"/>
    <xf numFmtId="0" fontId="28" fillId="44" borderId="0" applyNumberFormat="0" applyBorder="0" applyAlignment="0" applyProtection="0"/>
    <xf numFmtId="0" fontId="1" fillId="31" borderId="0" applyNumberFormat="0" applyBorder="0" applyAlignment="0" applyProtection="0"/>
    <xf numFmtId="0" fontId="28" fillId="44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43" borderId="0" applyNumberFormat="0" applyBorder="0" applyAlignment="0" applyProtection="0"/>
    <xf numFmtId="0" fontId="17" fillId="20" borderId="0" applyNumberFormat="0" applyBorder="0" applyAlignment="0" applyProtection="0"/>
    <xf numFmtId="0" fontId="17" fillId="45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46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170" fontId="29" fillId="0" borderId="0" applyFill="0" applyBorder="0" applyAlignment="0"/>
    <xf numFmtId="170" fontId="29" fillId="0" borderId="0" applyFill="0" applyBorder="0" applyAlignment="0"/>
    <xf numFmtId="170" fontId="29" fillId="0" borderId="0" applyFill="0" applyBorder="0" applyAlignment="0"/>
    <xf numFmtId="0" fontId="11" fillId="6" borderId="4" applyNumberFormat="0" applyAlignment="0" applyProtection="0"/>
    <xf numFmtId="0" fontId="30" fillId="47" borderId="11" applyNumberFormat="0" applyAlignment="0" applyProtection="0"/>
    <xf numFmtId="0" fontId="13" fillId="7" borderId="7" applyNumberFormat="0" applyAlignment="0" applyProtection="0"/>
    <xf numFmtId="41" fontId="19" fillId="48" borderId="0"/>
    <xf numFmtId="41" fontId="19" fillId="48" borderId="0"/>
    <xf numFmtId="41" fontId="19" fillId="48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21" fillId="0" borderId="0" applyFill="0" applyBorder="0" applyAlignment="0" applyProtection="0"/>
    <xf numFmtId="0" fontId="33" fillId="0" borderId="0"/>
    <xf numFmtId="0" fontId="33" fillId="0" borderId="0"/>
    <xf numFmtId="0" fontId="34" fillId="0" borderId="0"/>
    <xf numFmtId="0" fontId="34" fillId="0" borderId="0"/>
    <xf numFmtId="0" fontId="35" fillId="0" borderId="0"/>
    <xf numFmtId="0" fontId="36" fillId="0" borderId="0"/>
    <xf numFmtId="0" fontId="36" fillId="0" borderId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171" fontId="39" fillId="0" borderId="0">
      <protection locked="0"/>
    </xf>
    <xf numFmtId="0" fontId="35" fillId="0" borderId="0"/>
    <xf numFmtId="0" fontId="36" fillId="0" borderId="0"/>
    <xf numFmtId="0" fontId="34" fillId="0" borderId="0"/>
    <xf numFmtId="0" fontId="34" fillId="0" borderId="0"/>
    <xf numFmtId="0" fontId="36" fillId="0" borderId="0"/>
    <xf numFmtId="0" fontId="40" fillId="0" borderId="0" applyNumberFormat="0" applyAlignment="0">
      <alignment horizontal="left"/>
    </xf>
    <xf numFmtId="0" fontId="40" fillId="0" borderId="0" applyNumberFormat="0" applyAlignment="0">
      <alignment horizontal="left"/>
    </xf>
    <xf numFmtId="0" fontId="40" fillId="0" borderId="0" applyNumberFormat="0" applyAlignment="0">
      <alignment horizontal="left"/>
    </xf>
    <xf numFmtId="0" fontId="41" fillId="0" borderId="0" applyNumberFormat="0" applyAlignment="0"/>
    <xf numFmtId="0" fontId="41" fillId="0" borderId="0" applyNumberFormat="0" applyAlignment="0"/>
    <xf numFmtId="0" fontId="41" fillId="0" borderId="0" applyNumberFormat="0" applyAlignment="0"/>
    <xf numFmtId="0" fontId="33" fillId="0" borderId="0"/>
    <xf numFmtId="0" fontId="35" fillId="0" borderId="0"/>
    <xf numFmtId="0" fontId="36" fillId="0" borderId="0"/>
    <xf numFmtId="0" fontId="34" fillId="0" borderId="0"/>
    <xf numFmtId="0" fontId="34" fillId="0" borderId="0"/>
    <xf numFmtId="0" fontId="36" fillId="0" borderId="0"/>
    <xf numFmtId="0" fontId="33" fillId="0" borderId="0"/>
    <xf numFmtId="0" fontId="35" fillId="0" borderId="0"/>
    <xf numFmtId="0" fontId="36" fillId="0" borderId="0"/>
    <xf numFmtId="0" fontId="36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5" fontId="21" fillId="0" borderId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5" fontId="21" fillId="0" borderId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19" fillId="0" borderId="0" applyFont="0" applyFill="0" applyBorder="0" applyAlignment="0" applyProtection="0"/>
    <xf numFmtId="174" fontId="21" fillId="0" borderId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8" fillId="0" borderId="0" applyFont="0" applyFill="0" applyBorder="0" applyAlignment="0" applyProtection="0"/>
    <xf numFmtId="164" fontId="19" fillId="0" borderId="0"/>
    <xf numFmtId="175" fontId="19" fillId="0" borderId="0"/>
    <xf numFmtId="175" fontId="19" fillId="0" borderId="0"/>
    <xf numFmtId="175" fontId="19" fillId="0" borderId="0"/>
    <xf numFmtId="176" fontId="19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2" fontId="21" fillId="0" borderId="0" applyFill="0" applyBorder="0" applyAlignment="0" applyProtection="0"/>
    <xf numFmtId="2" fontId="38" fillId="0" borderId="0" applyFont="0" applyFill="0" applyBorder="0" applyAlignment="0" applyProtection="0"/>
    <xf numFmtId="2" fontId="38" fillId="0" borderId="0" applyFont="0" applyFill="0" applyBorder="0" applyAlignment="0" applyProtection="0"/>
    <xf numFmtId="2" fontId="21" fillId="0" borderId="0" applyFill="0" applyBorder="0" applyAlignment="0" applyProtection="0"/>
    <xf numFmtId="2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2" fontId="38" fillId="0" borderId="0" applyFont="0" applyFill="0" applyBorder="0" applyAlignment="0" applyProtection="0"/>
    <xf numFmtId="0" fontId="33" fillId="0" borderId="0"/>
    <xf numFmtId="0" fontId="6" fillId="2" borderId="0" applyNumberFormat="0" applyBorder="0" applyAlignment="0" applyProtection="0"/>
    <xf numFmtId="38" fontId="24" fillId="48" borderId="0" applyNumberFormat="0" applyBorder="0" applyAlignment="0" applyProtection="0"/>
    <xf numFmtId="38" fontId="24" fillId="48" borderId="0" applyNumberFormat="0" applyBorder="0" applyAlignment="0" applyProtection="0"/>
    <xf numFmtId="38" fontId="24" fillId="48" borderId="0" applyNumberFormat="0" applyBorder="0" applyAlignment="0" applyProtection="0"/>
    <xf numFmtId="38" fontId="24" fillId="48" borderId="0" applyNumberFormat="0" applyBorder="0" applyAlignment="0" applyProtection="0"/>
    <xf numFmtId="38" fontId="24" fillId="48" borderId="0" applyNumberFormat="0" applyBorder="0" applyAlignment="0" applyProtection="0"/>
    <xf numFmtId="0" fontId="26" fillId="0" borderId="12" applyNumberFormat="0" applyAlignment="0" applyProtection="0">
      <alignment horizontal="left"/>
    </xf>
    <xf numFmtId="0" fontId="26" fillId="0" borderId="12" applyNumberFormat="0" applyAlignment="0" applyProtection="0">
      <alignment horizontal="left"/>
    </xf>
    <xf numFmtId="0" fontId="26" fillId="0" borderId="12" applyNumberFormat="0" applyAlignment="0" applyProtection="0">
      <alignment horizontal="left"/>
    </xf>
    <xf numFmtId="0" fontId="26" fillId="0" borderId="13">
      <alignment horizontal="left"/>
    </xf>
    <xf numFmtId="0" fontId="26" fillId="0" borderId="13">
      <alignment horizontal="left"/>
    </xf>
    <xf numFmtId="0" fontId="26" fillId="0" borderId="13">
      <alignment horizontal="left"/>
    </xf>
    <xf numFmtId="0" fontId="3" fillId="0" borderId="1" applyNumberFormat="0" applyFill="0" applyAlignment="0" applyProtection="0"/>
    <xf numFmtId="0" fontId="42" fillId="0" borderId="14" applyNumberFormat="0" applyFill="0" applyAlignment="0" applyProtection="0"/>
    <xf numFmtId="0" fontId="4" fillId="0" borderId="2" applyNumberFormat="0" applyFill="0" applyAlignment="0" applyProtection="0"/>
    <xf numFmtId="0" fontId="43" fillId="0" borderId="15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38" fontId="44" fillId="0" borderId="0"/>
    <xf numFmtId="38" fontId="44" fillId="0" borderId="0"/>
    <xf numFmtId="38" fontId="44" fillId="0" borderId="0"/>
    <xf numFmtId="40" fontId="44" fillId="0" borderId="0"/>
    <xf numFmtId="40" fontId="44" fillId="0" borderId="0"/>
    <xf numFmtId="40" fontId="44" fillId="0" borderId="0"/>
    <xf numFmtId="10" fontId="24" fillId="33" borderId="16" applyNumberFormat="0" applyBorder="0" applyAlignment="0" applyProtection="0"/>
    <xf numFmtId="10" fontId="24" fillId="33" borderId="16" applyNumberFormat="0" applyBorder="0" applyAlignment="0" applyProtection="0"/>
    <xf numFmtId="10" fontId="24" fillId="33" borderId="16" applyNumberFormat="0" applyBorder="0" applyAlignment="0" applyProtection="0"/>
    <xf numFmtId="10" fontId="24" fillId="33" borderId="16" applyNumberFormat="0" applyBorder="0" applyAlignment="0" applyProtection="0"/>
    <xf numFmtId="10" fontId="24" fillId="33" borderId="16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10" fontId="22" fillId="34" borderId="10">
      <alignment horizontal="right"/>
      <protection locked="0"/>
    </xf>
    <xf numFmtId="41" fontId="23" fillId="34" borderId="10">
      <alignment horizontal="left"/>
      <protection locked="0"/>
    </xf>
    <xf numFmtId="0" fontId="24" fillId="48" borderId="0"/>
    <xf numFmtId="0" fontId="24" fillId="48" borderId="0"/>
    <xf numFmtId="0" fontId="24" fillId="48" borderId="0"/>
    <xf numFmtId="3" fontId="45" fillId="0" borderId="0" applyFill="0" applyBorder="0" applyAlignment="0" applyProtection="0"/>
    <xf numFmtId="0" fontId="12" fillId="0" borderId="6" applyNumberFormat="0" applyFill="0" applyAlignment="0" applyProtection="0"/>
    <xf numFmtId="44" fontId="20" fillId="0" borderId="17" applyNumberFormat="0" applyFont="0" applyAlignment="0">
      <alignment horizontal="center"/>
    </xf>
    <xf numFmtId="44" fontId="20" fillId="0" borderId="17" applyNumberFormat="0" applyFont="0" applyAlignment="0">
      <alignment horizontal="center"/>
    </xf>
    <xf numFmtId="44" fontId="20" fillId="0" borderId="17" applyNumberFormat="0" applyFont="0" applyAlignment="0">
      <alignment horizontal="center"/>
    </xf>
    <xf numFmtId="44" fontId="20" fillId="0" borderId="17" applyNumberFormat="0" applyFont="0" applyAlignment="0">
      <alignment horizontal="center"/>
    </xf>
    <xf numFmtId="44" fontId="20" fillId="0" borderId="18" applyNumberFormat="0" applyFont="0" applyAlignment="0">
      <alignment horizontal="center"/>
    </xf>
    <xf numFmtId="44" fontId="20" fillId="0" borderId="18" applyNumberFormat="0" applyFont="0" applyAlignment="0">
      <alignment horizontal="center"/>
    </xf>
    <xf numFmtId="44" fontId="20" fillId="0" borderId="18" applyNumberFormat="0" applyFont="0" applyAlignment="0">
      <alignment horizontal="center"/>
    </xf>
    <xf numFmtId="44" fontId="20" fillId="0" borderId="18" applyNumberFormat="0" applyFont="0" applyAlignment="0">
      <alignment horizontal="center"/>
    </xf>
    <xf numFmtId="0" fontId="8" fillId="4" borderId="0" applyNumberFormat="0" applyBorder="0" applyAlignment="0" applyProtection="0"/>
    <xf numFmtId="37" fontId="46" fillId="0" borderId="0"/>
    <xf numFmtId="37" fontId="46" fillId="0" borderId="0"/>
    <xf numFmtId="37" fontId="46" fillId="0" borderId="0"/>
    <xf numFmtId="177" fontId="47" fillId="0" borderId="0"/>
    <xf numFmtId="178" fontId="19" fillId="0" borderId="0"/>
    <xf numFmtId="178" fontId="19" fillId="0" borderId="0"/>
    <xf numFmtId="178" fontId="19" fillId="0" borderId="0"/>
    <xf numFmtId="179" fontId="19" fillId="0" borderId="0"/>
    <xf numFmtId="180" fontId="19" fillId="0" borderId="0"/>
    <xf numFmtId="180" fontId="19" fillId="0" borderId="0"/>
    <xf numFmtId="180" fontId="19" fillId="0" borderId="0"/>
    <xf numFmtId="18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19" fillId="0" borderId="0">
      <alignment horizontal="left" wrapText="1"/>
    </xf>
    <xf numFmtId="0" fontId="19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2" fillId="0" borderId="0"/>
    <xf numFmtId="0" fontId="28" fillId="0" borderId="0"/>
    <xf numFmtId="0" fontId="31" fillId="0" borderId="0"/>
    <xf numFmtId="0" fontId="1" fillId="0" borderId="0"/>
    <xf numFmtId="0" fontId="32" fillId="0" borderId="0"/>
    <xf numFmtId="174" fontId="19" fillId="0" borderId="0">
      <alignment horizontal="left" wrapText="1"/>
    </xf>
    <xf numFmtId="0" fontId="1" fillId="0" borderId="0"/>
    <xf numFmtId="0" fontId="19" fillId="0" borderId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28" fillId="49" borderId="19" applyNumberFormat="0" applyFont="0" applyAlignment="0" applyProtection="0"/>
    <xf numFmtId="0" fontId="28" fillId="49" borderId="19" applyNumberFormat="0" applyFont="0" applyAlignment="0" applyProtection="0"/>
    <xf numFmtId="0" fontId="28" fillId="49" borderId="19" applyNumberFormat="0" applyFont="0" applyAlignment="0" applyProtection="0"/>
    <xf numFmtId="0" fontId="28" fillId="49" borderId="19" applyNumberFormat="0" applyFont="0" applyAlignment="0" applyProtection="0"/>
    <xf numFmtId="0" fontId="10" fillId="6" borderId="5" applyNumberFormat="0" applyAlignment="0" applyProtection="0"/>
    <xf numFmtId="0" fontId="33" fillId="0" borderId="0"/>
    <xf numFmtId="0" fontId="33" fillId="0" borderId="0"/>
    <xf numFmtId="0" fontId="34" fillId="0" borderId="0"/>
    <xf numFmtId="0" fontId="34" fillId="0" borderId="0"/>
    <xf numFmtId="0" fontId="35" fillId="0" borderId="0"/>
    <xf numFmtId="0" fontId="36" fillId="0" borderId="0"/>
    <xf numFmtId="0" fontId="34" fillId="0" borderId="0"/>
    <xf numFmtId="0" fontId="34" fillId="0" borderId="0"/>
    <xf numFmtId="0" fontId="36" fillId="0" borderId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8" fillId="0" borderId="0" applyFont="0" applyFill="0" applyBorder="0" applyAlignment="0" applyProtection="0"/>
    <xf numFmtId="41" fontId="19" fillId="50" borderId="10"/>
    <xf numFmtId="41" fontId="19" fillId="50" borderId="10"/>
    <xf numFmtId="41" fontId="19" fillId="50" borderId="10"/>
    <xf numFmtId="0" fontId="48" fillId="0" borderId="0" applyNumberFormat="0" applyFont="0" applyFill="0" applyBorder="0" applyAlignment="0" applyProtection="0">
      <alignment horizontal="left"/>
    </xf>
    <xf numFmtId="0" fontId="48" fillId="0" borderId="0" applyNumberFormat="0" applyFont="0" applyFill="0" applyBorder="0" applyAlignment="0" applyProtection="0">
      <alignment horizontal="left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49" fillId="0" borderId="20">
      <alignment horizontal="center"/>
    </xf>
    <xf numFmtId="0" fontId="49" fillId="0" borderId="20">
      <alignment horizontal="center"/>
    </xf>
    <xf numFmtId="0" fontId="49" fillId="0" borderId="20">
      <alignment horizontal="center"/>
    </xf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0" fontId="48" fillId="51" borderId="0" applyNumberFormat="0" applyFont="0" applyBorder="0" applyAlignment="0" applyProtection="0"/>
    <xf numFmtId="0" fontId="48" fillId="51" borderId="0" applyNumberFormat="0" applyFont="0" applyBorder="0" applyAlignment="0" applyProtection="0"/>
    <xf numFmtId="0" fontId="48" fillId="51" borderId="0" applyNumberFormat="0" applyFont="0" applyBorder="0" applyAlignment="0" applyProtection="0"/>
    <xf numFmtId="0" fontId="35" fillId="0" borderId="0"/>
    <xf numFmtId="0" fontId="36" fillId="0" borderId="0"/>
    <xf numFmtId="0" fontId="36" fillId="0" borderId="0"/>
    <xf numFmtId="3" fontId="50" fillId="0" borderId="0" applyFill="0" applyBorder="0" applyAlignment="0" applyProtection="0"/>
    <xf numFmtId="0" fontId="51" fillId="0" borderId="0"/>
    <xf numFmtId="0" fontId="52" fillId="0" borderId="0"/>
    <xf numFmtId="0" fontId="52" fillId="0" borderId="0"/>
    <xf numFmtId="3" fontId="50" fillId="0" borderId="0" applyFill="0" applyBorder="0" applyAlignment="0" applyProtection="0"/>
    <xf numFmtId="42" fontId="19" fillId="33" borderId="0"/>
    <xf numFmtId="0" fontId="34" fillId="52" borderId="0"/>
    <xf numFmtId="0" fontId="53" fillId="52" borderId="21"/>
    <xf numFmtId="0" fontId="54" fillId="53" borderId="22"/>
    <xf numFmtId="0" fontId="55" fillId="52" borderId="23"/>
    <xf numFmtId="42" fontId="19" fillId="33" borderId="0"/>
    <xf numFmtId="42" fontId="19" fillId="33" borderId="24">
      <alignment vertical="center"/>
    </xf>
    <xf numFmtId="42" fontId="19" fillId="33" borderId="24">
      <alignment vertical="center"/>
    </xf>
    <xf numFmtId="42" fontId="56" fillId="34" borderId="13">
      <alignment vertical="center"/>
    </xf>
    <xf numFmtId="42" fontId="56" fillId="34" borderId="13">
      <alignment vertical="center"/>
    </xf>
    <xf numFmtId="42" fontId="19" fillId="33" borderId="24">
      <alignment vertical="center"/>
    </xf>
    <xf numFmtId="0" fontId="20" fillId="33" borderId="25" applyNumberFormat="0">
      <alignment horizontal="center" vertical="center" wrapText="1"/>
    </xf>
    <xf numFmtId="0" fontId="20" fillId="33" borderId="25" applyNumberFormat="0">
      <alignment horizontal="center" vertical="center" wrapText="1"/>
    </xf>
    <xf numFmtId="0" fontId="20" fillId="33" borderId="25" applyNumberFormat="0">
      <alignment horizontal="center" vertical="center" wrapText="1"/>
    </xf>
    <xf numFmtId="10" fontId="19" fillId="33" borderId="0"/>
    <xf numFmtId="10" fontId="19" fillId="33" borderId="0"/>
    <xf numFmtId="10" fontId="19" fillId="33" borderId="0"/>
    <xf numFmtId="181" fontId="19" fillId="33" borderId="0"/>
    <xf numFmtId="181" fontId="19" fillId="33" borderId="0"/>
    <xf numFmtId="181" fontId="19" fillId="33" borderId="0"/>
    <xf numFmtId="181" fontId="19" fillId="33" borderId="0"/>
    <xf numFmtId="181" fontId="19" fillId="33" borderId="0"/>
    <xf numFmtId="42" fontId="19" fillId="33" borderId="0"/>
    <xf numFmtId="167" fontId="44" fillId="0" borderId="0" applyBorder="0" applyAlignment="0"/>
    <xf numFmtId="42" fontId="19" fillId="33" borderId="26">
      <alignment horizontal="left"/>
    </xf>
    <xf numFmtId="42" fontId="19" fillId="33" borderId="26">
      <alignment horizontal="left"/>
    </xf>
    <xf numFmtId="42" fontId="57" fillId="33" borderId="26">
      <alignment horizontal="left"/>
    </xf>
    <xf numFmtId="42" fontId="57" fillId="33" borderId="26">
      <alignment horizontal="left"/>
    </xf>
    <xf numFmtId="42" fontId="19" fillId="33" borderId="26">
      <alignment horizontal="left"/>
    </xf>
    <xf numFmtId="181" fontId="57" fillId="33" borderId="26">
      <alignment horizontal="left"/>
    </xf>
    <xf numFmtId="167" fontId="44" fillId="0" borderId="0" applyBorder="0" applyAlignment="0"/>
    <xf numFmtId="14" fontId="31" fillId="0" borderId="0" applyNumberFormat="0" applyFill="0" applyBorder="0" applyAlignment="0" applyProtection="0">
      <alignment horizontal="left"/>
    </xf>
    <xf numFmtId="182" fontId="19" fillId="0" borderId="0" applyFont="0" applyFill="0" applyAlignment="0">
      <alignment horizontal="right"/>
    </xf>
    <xf numFmtId="182" fontId="19" fillId="0" borderId="0" applyFont="0" applyFill="0" applyAlignment="0">
      <alignment horizontal="right"/>
    </xf>
    <xf numFmtId="182" fontId="19" fillId="0" borderId="0" applyFont="0" applyFill="0" applyAlignment="0">
      <alignment horizontal="right"/>
    </xf>
    <xf numFmtId="4" fontId="58" fillId="34" borderId="27" applyNumberFormat="0" applyProtection="0">
      <alignment vertical="center"/>
    </xf>
    <xf numFmtId="4" fontId="59" fillId="34" borderId="27" applyNumberFormat="0" applyProtection="0">
      <alignment vertical="center"/>
    </xf>
    <xf numFmtId="4" fontId="58" fillId="34" borderId="27" applyNumberFormat="0" applyProtection="0">
      <alignment horizontal="left" vertical="center" indent="1"/>
    </xf>
    <xf numFmtId="4" fontId="58" fillId="34" borderId="27" applyNumberFormat="0" applyProtection="0">
      <alignment horizontal="left" vertical="center" indent="1"/>
    </xf>
    <xf numFmtId="0" fontId="19" fillId="54" borderId="27" applyNumberFormat="0" applyProtection="0">
      <alignment horizontal="left" vertical="center" indent="1"/>
    </xf>
    <xf numFmtId="4" fontId="58" fillId="55" borderId="27" applyNumberFormat="0" applyProtection="0">
      <alignment horizontal="right" vertical="center"/>
    </xf>
    <xf numFmtId="4" fontId="58" fillId="56" borderId="27" applyNumberFormat="0" applyProtection="0">
      <alignment horizontal="right" vertical="center"/>
    </xf>
    <xf numFmtId="4" fontId="58" fillId="57" borderId="27" applyNumberFormat="0" applyProtection="0">
      <alignment horizontal="right" vertical="center"/>
    </xf>
    <xf numFmtId="4" fontId="58" fillId="58" borderId="27" applyNumberFormat="0" applyProtection="0">
      <alignment horizontal="right" vertical="center"/>
    </xf>
    <xf numFmtId="4" fontId="58" fillId="59" borderId="27" applyNumberFormat="0" applyProtection="0">
      <alignment horizontal="right" vertical="center"/>
    </xf>
    <xf numFmtId="4" fontId="58" fillId="60" borderId="27" applyNumberFormat="0" applyProtection="0">
      <alignment horizontal="right" vertical="center"/>
    </xf>
    <xf numFmtId="4" fontId="58" fillId="61" borderId="27" applyNumberFormat="0" applyProtection="0">
      <alignment horizontal="right" vertical="center"/>
    </xf>
    <xf numFmtId="4" fontId="58" fillId="62" borderId="27" applyNumberFormat="0" applyProtection="0">
      <alignment horizontal="right" vertical="center"/>
    </xf>
    <xf numFmtId="4" fontId="58" fillId="63" borderId="27" applyNumberFormat="0" applyProtection="0">
      <alignment horizontal="right" vertical="center"/>
    </xf>
    <xf numFmtId="4" fontId="60" fillId="64" borderId="27" applyNumberFormat="0" applyProtection="0">
      <alignment horizontal="left" vertical="center" indent="1"/>
    </xf>
    <xf numFmtId="4" fontId="58" fillId="65" borderId="28" applyNumberFormat="0" applyProtection="0">
      <alignment horizontal="left" vertical="center" indent="1"/>
    </xf>
    <xf numFmtId="4" fontId="61" fillId="66" borderId="0" applyNumberFormat="0" applyProtection="0">
      <alignment horizontal="left" vertical="center" indent="1"/>
    </xf>
    <xf numFmtId="0" fontId="19" fillId="54" borderId="27" applyNumberFormat="0" applyProtection="0">
      <alignment horizontal="left" vertical="center" indent="1"/>
    </xf>
    <xf numFmtId="4" fontId="58" fillId="65" borderId="27" applyNumberFormat="0" applyProtection="0">
      <alignment horizontal="left" vertical="center" indent="1"/>
    </xf>
    <xf numFmtId="4" fontId="58" fillId="67" borderId="27" applyNumberFormat="0" applyProtection="0">
      <alignment horizontal="left" vertical="center" indent="1"/>
    </xf>
    <xf numFmtId="0" fontId="19" fillId="67" borderId="27" applyNumberFormat="0" applyProtection="0">
      <alignment horizontal="left" vertical="center" indent="1"/>
    </xf>
    <xf numFmtId="0" fontId="19" fillId="67" borderId="27" applyNumberFormat="0" applyProtection="0">
      <alignment horizontal="left" vertical="center" indent="1"/>
    </xf>
    <xf numFmtId="0" fontId="19" fillId="68" borderId="27" applyNumberFormat="0" applyProtection="0">
      <alignment horizontal="left" vertical="center" indent="1"/>
    </xf>
    <xf numFmtId="0" fontId="19" fillId="68" borderId="27" applyNumberFormat="0" applyProtection="0">
      <alignment horizontal="left" vertical="center" indent="1"/>
    </xf>
    <xf numFmtId="0" fontId="19" fillId="48" borderId="27" applyNumberFormat="0" applyProtection="0">
      <alignment horizontal="left" vertical="center" indent="1"/>
    </xf>
    <xf numFmtId="0" fontId="19" fillId="48" borderId="27" applyNumberFormat="0" applyProtection="0">
      <alignment horizontal="left" vertical="center" indent="1"/>
    </xf>
    <xf numFmtId="0" fontId="19" fillId="54" borderId="27" applyNumberFormat="0" applyProtection="0">
      <alignment horizontal="left" vertical="center" indent="1"/>
    </xf>
    <xf numFmtId="0" fontId="19" fillId="54" borderId="27" applyNumberFormat="0" applyProtection="0">
      <alignment horizontal="left" vertical="center" indent="1"/>
    </xf>
    <xf numFmtId="4" fontId="58" fillId="69" borderId="27" applyNumberFormat="0" applyProtection="0">
      <alignment vertical="center"/>
    </xf>
    <xf numFmtId="4" fontId="59" fillId="69" borderId="27" applyNumberFormat="0" applyProtection="0">
      <alignment vertical="center"/>
    </xf>
    <xf numFmtId="4" fontId="58" fillId="69" borderId="27" applyNumberFormat="0" applyProtection="0">
      <alignment horizontal="left" vertical="center" indent="1"/>
    </xf>
    <xf numFmtId="4" fontId="58" fillId="69" borderId="27" applyNumberFormat="0" applyProtection="0">
      <alignment horizontal="left" vertical="center" indent="1"/>
    </xf>
    <xf numFmtId="4" fontId="58" fillId="65" borderId="27" applyNumberFormat="0" applyProtection="0">
      <alignment horizontal="right" vertical="center"/>
    </xf>
    <xf numFmtId="4" fontId="59" fillId="65" borderId="27" applyNumberFormat="0" applyProtection="0">
      <alignment horizontal="right" vertical="center"/>
    </xf>
    <xf numFmtId="0" fontId="19" fillId="54" borderId="27" applyNumberFormat="0" applyProtection="0">
      <alignment horizontal="left" vertical="center" indent="1"/>
    </xf>
    <xf numFmtId="0" fontId="19" fillId="54" borderId="27" applyNumberFormat="0" applyProtection="0">
      <alignment horizontal="left" vertical="center" indent="1"/>
    </xf>
    <xf numFmtId="0" fontId="62" fillId="0" borderId="0"/>
    <xf numFmtId="4" fontId="25" fillId="65" borderId="27" applyNumberFormat="0" applyProtection="0">
      <alignment horizontal="right" vertical="center"/>
    </xf>
    <xf numFmtId="39" fontId="19" fillId="70" borderId="0"/>
    <xf numFmtId="39" fontId="19" fillId="70" borderId="0"/>
    <xf numFmtId="39" fontId="19" fillId="70" borderId="0"/>
    <xf numFmtId="39" fontId="19" fillId="70" borderId="0"/>
    <xf numFmtId="38" fontId="24" fillId="0" borderId="29"/>
    <xf numFmtId="38" fontId="24" fillId="0" borderId="29"/>
    <xf numFmtId="38" fontId="24" fillId="0" borderId="29"/>
    <xf numFmtId="38" fontId="24" fillId="0" borderId="29"/>
    <xf numFmtId="38" fontId="24" fillId="0" borderId="29"/>
    <xf numFmtId="38" fontId="44" fillId="0" borderId="26"/>
    <xf numFmtId="38" fontId="44" fillId="0" borderId="26"/>
    <xf numFmtId="38" fontId="44" fillId="0" borderId="26"/>
    <xf numFmtId="39" fontId="31" fillId="71" borderId="0"/>
    <xf numFmtId="164" fontId="19" fillId="0" borderId="0">
      <alignment horizontal="left" wrapText="1"/>
    </xf>
    <xf numFmtId="168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164" fontId="19" fillId="0" borderId="0">
      <alignment horizontal="left" wrapText="1"/>
    </xf>
    <xf numFmtId="40" fontId="63" fillId="0" borderId="0" applyBorder="0">
      <alignment horizontal="right"/>
    </xf>
    <xf numFmtId="41" fontId="56" fillId="33" borderId="0">
      <alignment horizontal="left"/>
    </xf>
    <xf numFmtId="0" fontId="19" fillId="0" borderId="0" applyNumberFormat="0" applyBorder="0" applyAlignment="0"/>
    <xf numFmtId="0" fontId="2" fillId="0" borderId="0" applyNumberFormat="0" applyFill="0" applyBorder="0" applyAlignment="0" applyProtection="0"/>
    <xf numFmtId="0" fontId="34" fillId="0" borderId="0"/>
    <xf numFmtId="0" fontId="53" fillId="52" borderId="0"/>
    <xf numFmtId="183" fontId="64" fillId="33" borderId="0">
      <alignment horizontal="left" vertical="center"/>
    </xf>
    <xf numFmtId="183" fontId="65" fillId="0" borderId="0">
      <alignment horizontal="left" vertical="center"/>
    </xf>
    <xf numFmtId="183" fontId="65" fillId="0" borderId="0">
      <alignment horizontal="left" vertical="center"/>
    </xf>
    <xf numFmtId="0" fontId="20" fillId="33" borderId="0">
      <alignment horizontal="left" wrapText="1"/>
    </xf>
    <xf numFmtId="0" fontId="20" fillId="33" borderId="0">
      <alignment horizontal="left" wrapText="1"/>
    </xf>
    <xf numFmtId="0" fontId="16" fillId="0" borderId="9" applyNumberFormat="0" applyFill="0" applyAlignment="0" applyProtection="0"/>
    <xf numFmtId="0" fontId="66" fillId="0" borderId="30" applyNumberFormat="0" applyFill="0" applyAlignment="0" applyProtection="0"/>
    <xf numFmtId="0" fontId="35" fillId="0" borderId="31"/>
    <xf numFmtId="0" fontId="36" fillId="0" borderId="31"/>
    <xf numFmtId="0" fontId="36" fillId="0" borderId="31"/>
    <xf numFmtId="0" fontId="14" fillId="0" borderId="0" applyNumberFormat="0" applyFill="0" applyBorder="0" applyAlignment="0" applyProtection="0"/>
  </cellStyleXfs>
  <cellXfs count="26">
    <xf numFmtId="164" fontId="0" fillId="0" borderId="0" xfId="0">
      <alignment horizontal="left" wrapText="1"/>
    </xf>
    <xf numFmtId="41" fontId="19" fillId="0" borderId="0" xfId="4" applyFont="1" applyFill="1"/>
    <xf numFmtId="0" fontId="20" fillId="0" borderId="0" xfId="6" applyFont="1" applyFill="1" applyAlignment="1">
      <alignment horizontal="centerContinuous"/>
    </xf>
    <xf numFmtId="0" fontId="20" fillId="0" borderId="0" xfId="6" applyFont="1" applyFill="1">
      <alignment horizontal="left" wrapText="1"/>
    </xf>
    <xf numFmtId="41" fontId="19" fillId="0" borderId="10" xfId="8" applyFont="1" applyFill="1">
      <alignment horizontal="left"/>
      <protection locked="0"/>
    </xf>
    <xf numFmtId="41" fontId="19" fillId="0" borderId="10" xfId="7" applyFont="1" applyFill="1">
      <alignment horizontal="left"/>
      <protection locked="0"/>
    </xf>
    <xf numFmtId="166" fontId="19" fillId="0" borderId="10" xfId="8" applyNumberFormat="1" applyFont="1" applyFill="1">
      <alignment horizontal="left"/>
      <protection locked="0"/>
    </xf>
    <xf numFmtId="166" fontId="19" fillId="0" borderId="10" xfId="7" applyNumberFormat="1" applyFont="1" applyFill="1">
      <alignment horizontal="left"/>
      <protection locked="0"/>
    </xf>
    <xf numFmtId="0" fontId="20" fillId="0" borderId="0" xfId="6" applyFont="1" applyFill="1" applyAlignment="1">
      <alignment horizontal="center" wrapText="1"/>
    </xf>
    <xf numFmtId="41" fontId="20" fillId="0" borderId="0" xfId="6" applyNumberFormat="1" applyFont="1" applyFill="1" applyAlignment="1">
      <alignment horizontal="center" wrapText="1"/>
    </xf>
    <xf numFmtId="0" fontId="20" fillId="0" borderId="0" xfId="6" applyFont="1" applyFill="1" applyAlignment="1">
      <alignment horizontal="centerContinuous" wrapText="1"/>
    </xf>
    <xf numFmtId="0" fontId="19" fillId="0" borderId="0" xfId="0" applyNumberFormat="1" applyFont="1" applyFill="1" applyAlignment="1"/>
    <xf numFmtId="10" fontId="19" fillId="0" borderId="10" xfId="2" applyFont="1" applyFill="1"/>
    <xf numFmtId="41" fontId="19" fillId="0" borderId="0" xfId="0" quotePrefix="1" applyNumberFormat="1" applyFont="1" applyFill="1" applyAlignment="1">
      <alignment horizontal="left"/>
    </xf>
    <xf numFmtId="41" fontId="19" fillId="0" borderId="0" xfId="0" applyNumberFormat="1" applyFont="1" applyFill="1" applyAlignment="1"/>
    <xf numFmtId="41" fontId="19" fillId="0" borderId="10" xfId="8" applyNumberFormat="1" applyFont="1" applyFill="1">
      <alignment horizontal="left"/>
      <protection locked="0"/>
    </xf>
    <xf numFmtId="5" fontId="24" fillId="0" borderId="0" xfId="3" applyNumberFormat="1" applyFont="1" applyFill="1" applyAlignment="1">
      <alignment horizontal="centerContinuous"/>
    </xf>
    <xf numFmtId="0" fontId="19" fillId="0" borderId="0" xfId="0" applyNumberFormat="1" applyFont="1" applyFill="1" applyAlignment="1">
      <alignment horizontal="centerContinuous"/>
    </xf>
    <xf numFmtId="10" fontId="19" fillId="0" borderId="0" xfId="0" applyNumberFormat="1" applyFont="1" applyFill="1" applyAlignment="1"/>
    <xf numFmtId="165" fontId="19" fillId="0" borderId="10" xfId="2" applyNumberFormat="1" applyFont="1" applyFill="1"/>
    <xf numFmtId="41" fontId="19" fillId="0" borderId="10" xfId="7" quotePrefix="1" applyFont="1" applyFill="1" applyAlignment="1">
      <alignment horizontal="left"/>
      <protection locked="0"/>
    </xf>
    <xf numFmtId="166" fontId="19" fillId="0" borderId="0" xfId="4" applyNumberFormat="1" applyFont="1" applyFill="1"/>
    <xf numFmtId="167" fontId="19" fillId="0" borderId="10" xfId="1" applyNumberFormat="1" applyFont="1" applyFill="1" applyBorder="1" applyAlignment="1" applyProtection="1">
      <alignment horizontal="left"/>
      <protection locked="0"/>
    </xf>
    <xf numFmtId="41" fontId="19" fillId="0" borderId="0" xfId="4" applyNumberFormat="1" applyFont="1" applyFill="1"/>
    <xf numFmtId="43" fontId="19" fillId="0" borderId="0" xfId="0" applyNumberFormat="1" applyFont="1" applyFill="1" applyAlignment="1"/>
    <xf numFmtId="0" fontId="26" fillId="0" borderId="0" xfId="6" applyFont="1" applyFill="1" applyAlignment="1">
      <alignment horizontal="left"/>
    </xf>
  </cellXfs>
  <cellStyles count="635">
    <cellStyle name="_x0013_" xfId="9"/>
    <cellStyle name="_09GRC Gas Transport For Review" xfId="10"/>
    <cellStyle name="_4.06E Pass Throughs" xfId="11"/>
    <cellStyle name="_4.06E Pass Throughs 2" xfId="12"/>
    <cellStyle name="_4.06E Pass Throughs 3" xfId="13"/>
    <cellStyle name="_4.06E Pass Throughs_04 07E Wild Horse Wind Expansion (C) (2)" xfId="14"/>
    <cellStyle name="_4.06E Pass Throughs_4 31 Regulatory Assets and Liabilities  7 06- Exhibit D" xfId="15"/>
    <cellStyle name="_4.06E Pass Throughs_4 32 Regulatory Assets and Liabilities  7 06- Exhibit D" xfId="16"/>
    <cellStyle name="_4.06E Pass Throughs_Book9" xfId="17"/>
    <cellStyle name="_4.13E Montana Energy Tax" xfId="18"/>
    <cellStyle name="_4.13E Montana Energy Tax 2" xfId="19"/>
    <cellStyle name="_4.13E Montana Energy Tax 3" xfId="20"/>
    <cellStyle name="_4.13E Montana Energy Tax_04 07E Wild Horse Wind Expansion (C) (2)" xfId="21"/>
    <cellStyle name="_4.13E Montana Energy Tax_4 31 Regulatory Assets and Liabilities  7 06- Exhibit D" xfId="22"/>
    <cellStyle name="_4.13E Montana Energy Tax_4 32 Regulatory Assets and Liabilities  7 06- Exhibit D" xfId="23"/>
    <cellStyle name="_4.13E Montana Energy Tax_Book9" xfId="24"/>
    <cellStyle name="_AURORA WIP" xfId="25"/>
    <cellStyle name="_Book1" xfId="26"/>
    <cellStyle name="_Book1 (2)" xfId="27"/>
    <cellStyle name="_Book1 (2) 2" xfId="28"/>
    <cellStyle name="_Book1 (2) 3" xfId="29"/>
    <cellStyle name="_Book1 (2)_04 07E Wild Horse Wind Expansion (C) (2)" xfId="30"/>
    <cellStyle name="_Book1 (2)_4 31 Regulatory Assets and Liabilities  7 06- Exhibit D" xfId="31"/>
    <cellStyle name="_Book1 (2)_4 32 Regulatory Assets and Liabilities  7 06- Exhibit D" xfId="32"/>
    <cellStyle name="_Book1 (2)_ACCOUNTS" xfId="33"/>
    <cellStyle name="_Book1 (2)_Book9" xfId="34"/>
    <cellStyle name="_Book1 (2)_Gas Rev Req Model (2010 GRC)" xfId="35"/>
    <cellStyle name="_Book1 2" xfId="36"/>
    <cellStyle name="_Book1 3" xfId="37"/>
    <cellStyle name="_Book1_4 31 Regulatory Assets and Liabilities  7 06- Exhibit D" xfId="38"/>
    <cellStyle name="_Book1_4 32 Regulatory Assets and Liabilities  7 06- Exhibit D" xfId="39"/>
    <cellStyle name="_Book1_Book9" xfId="40"/>
    <cellStyle name="_Book2" xfId="41"/>
    <cellStyle name="_Book2 2" xfId="42"/>
    <cellStyle name="_Book2 3" xfId="43"/>
    <cellStyle name="_Book2_04 07E Wild Horse Wind Expansion (C) (2)" xfId="44"/>
    <cellStyle name="_Book2_4 31 Regulatory Assets and Liabilities  7 06- Exhibit D" xfId="45"/>
    <cellStyle name="_Book2_4 32 Regulatory Assets and Liabilities  7 06- Exhibit D" xfId="46"/>
    <cellStyle name="_Book2_ACCOUNTS" xfId="47"/>
    <cellStyle name="_Book2_Book9" xfId="48"/>
    <cellStyle name="_Book2_Gas Rev Req Model (2010 GRC)" xfId="49"/>
    <cellStyle name="_Book3" xfId="50"/>
    <cellStyle name="_Book5" xfId="51"/>
    <cellStyle name="_Chelan Debt Forecast 12.19.05" xfId="52"/>
    <cellStyle name="_Chelan Debt Forecast 12.19.05 2" xfId="53"/>
    <cellStyle name="_Chelan Debt Forecast 12.19.05 3" xfId="54"/>
    <cellStyle name="_Chelan Debt Forecast 12.19.05_4 31 Regulatory Assets and Liabilities  7 06- Exhibit D" xfId="55"/>
    <cellStyle name="_Chelan Debt Forecast 12.19.05_4 32 Regulatory Assets and Liabilities  7 06- Exhibit D" xfId="56"/>
    <cellStyle name="_Chelan Debt Forecast 12.19.05_ACCOUNTS" xfId="57"/>
    <cellStyle name="_Chelan Debt Forecast 12.19.05_Book9" xfId="58"/>
    <cellStyle name="_Chelan Debt Forecast 12.19.05_Gas Rev Req Model (2010 GRC)" xfId="59"/>
    <cellStyle name="_Copy 11-9 Sumas Proforma - Current" xfId="60"/>
    <cellStyle name="_Costs not in AURORA 06GRC" xfId="61"/>
    <cellStyle name="_Costs not in AURORA 06GRC 2" xfId="62"/>
    <cellStyle name="_Costs not in AURORA 06GRC 3" xfId="63"/>
    <cellStyle name="_Costs not in AURORA 06GRC_04 07E Wild Horse Wind Expansion (C) (2)" xfId="64"/>
    <cellStyle name="_Costs not in AURORA 06GRC_4 31 Regulatory Assets and Liabilities  7 06- Exhibit D" xfId="65"/>
    <cellStyle name="_Costs not in AURORA 06GRC_4 32 Regulatory Assets and Liabilities  7 06- Exhibit D" xfId="66"/>
    <cellStyle name="_Costs not in AURORA 06GRC_ACCOUNTS" xfId="67"/>
    <cellStyle name="_Costs not in AURORA 06GRC_Book9" xfId="68"/>
    <cellStyle name="_Costs not in AURORA 06GRC_Gas Rev Req Model (2010 GRC)" xfId="69"/>
    <cellStyle name="_Costs not in AURORA 2006GRC 6.15.06" xfId="70"/>
    <cellStyle name="_Costs not in AURORA 2006GRC 6.15.06 2" xfId="71"/>
    <cellStyle name="_Costs not in AURORA 2006GRC 6.15.06 3" xfId="72"/>
    <cellStyle name="_Costs not in AURORA 2006GRC 6.15.06_04 07E Wild Horse Wind Expansion (C) (2)" xfId="73"/>
    <cellStyle name="_Costs not in AURORA 2006GRC 6.15.06_4 31 Regulatory Assets and Liabilities  7 06- Exhibit D" xfId="74"/>
    <cellStyle name="_Costs not in AURORA 2006GRC 6.15.06_4 32 Regulatory Assets and Liabilities  7 06- Exhibit D" xfId="75"/>
    <cellStyle name="_Costs not in AURORA 2006GRC 6.15.06_ACCOUNTS" xfId="76"/>
    <cellStyle name="_Costs not in AURORA 2006GRC 6.15.06_Book9" xfId="77"/>
    <cellStyle name="_Costs not in AURORA 2006GRC 6.15.06_Gas Rev Req Model (2010 GRC)" xfId="78"/>
    <cellStyle name="_Costs not in AURORA 2006GRC w gas price updated" xfId="79"/>
    <cellStyle name="_Costs not in AURORA 2007 Rate Case" xfId="80"/>
    <cellStyle name="_Costs not in AURORA 2007 Rate Case 2" xfId="81"/>
    <cellStyle name="_Costs not in AURORA 2007 Rate Case 3" xfId="82"/>
    <cellStyle name="_Costs not in AURORA 2007 Rate Case_4 31 Regulatory Assets and Liabilities  7 06- Exhibit D" xfId="83"/>
    <cellStyle name="_Costs not in AURORA 2007 Rate Case_4 32 Regulatory Assets and Liabilities  7 06- Exhibit D" xfId="84"/>
    <cellStyle name="_Costs not in AURORA 2007 Rate Case_Book9" xfId="85"/>
    <cellStyle name="_Costs not in KWI3000 '06Budget" xfId="86"/>
    <cellStyle name="_Costs not in KWI3000 '06Budget 2" xfId="87"/>
    <cellStyle name="_Costs not in KWI3000 '06Budget 3" xfId="88"/>
    <cellStyle name="_Costs not in KWI3000 '06Budget_4 31 Regulatory Assets and Liabilities  7 06- Exhibit D" xfId="89"/>
    <cellStyle name="_Costs not in KWI3000 '06Budget_4 32 Regulatory Assets and Liabilities  7 06- Exhibit D" xfId="90"/>
    <cellStyle name="_Costs not in KWI3000 '06Budget_ACCOUNTS" xfId="91"/>
    <cellStyle name="_Costs not in KWI3000 '06Budget_Book9" xfId="92"/>
    <cellStyle name="_Costs not in KWI3000 '06Budget_Gas Rev Req Model (2010 GRC)" xfId="93"/>
    <cellStyle name="_DEM-WP (C) Power Cost 2006GRC Order" xfId="94"/>
    <cellStyle name="_DEM-WP (C) Power Cost 2006GRC Order 2" xfId="95"/>
    <cellStyle name="_DEM-WP (C) Power Cost 2006GRC Order 3" xfId="96"/>
    <cellStyle name="_DEM-WP (C) Power Cost 2006GRC Order_04 07E Wild Horse Wind Expansion (C) (2)" xfId="97"/>
    <cellStyle name="_DEM-WP (C) Power Cost 2006GRC Order_4 31 Regulatory Assets and Liabilities  7 06- Exhibit D" xfId="98"/>
    <cellStyle name="_DEM-WP (C) Power Cost 2006GRC Order_4 32 Regulatory Assets and Liabilities  7 06- Exhibit D" xfId="99"/>
    <cellStyle name="_DEM-WP (C) Power Cost 2006GRC Order_Book9" xfId="100"/>
    <cellStyle name="_DEM-WP Revised (HC) Wild Horse 2006GRC" xfId="101"/>
    <cellStyle name="_DEM-WP Revised (HC) Wild Horse 2006GRC_Electric Rev Req Model (2009 GRC) Rebuttal" xfId="102"/>
    <cellStyle name="_DEM-WP(C) Colstrip FOR" xfId="103"/>
    <cellStyle name="_DEM-WP(C) Costs not in AURORA 2006GRC" xfId="104"/>
    <cellStyle name="_DEM-WP(C) Costs not in AURORA 2006GRC 2" xfId="105"/>
    <cellStyle name="_DEM-WP(C) Costs not in AURORA 2006GRC 3" xfId="106"/>
    <cellStyle name="_DEM-WP(C) Costs not in AURORA 2006GRC_4 31 Regulatory Assets and Liabilities  7 06- Exhibit D" xfId="107"/>
    <cellStyle name="_DEM-WP(C) Costs not in AURORA 2006GRC_4 32 Regulatory Assets and Liabilities  7 06- Exhibit D" xfId="108"/>
    <cellStyle name="_DEM-WP(C) Costs not in AURORA 2006GRC_Book9" xfId="109"/>
    <cellStyle name="_DEM-WP(C) Costs not in AURORA 2007GRC" xfId="110"/>
    <cellStyle name="_DEM-WP(C) Costs not in AURORA 2007GRC_Electric Rev Req Model (2009 GRC) Rebuttal" xfId="111"/>
    <cellStyle name="_DEM-WP(C) Costs not in AURORA 2007PCORC-5.07Update" xfId="112"/>
    <cellStyle name="_DEM-WP(C) Costs not in AURORA 2007PCORC-5.07Update_DEM-WP(C) Production O&amp;M 2009GRC Rebuttal" xfId="113"/>
    <cellStyle name="_DEM-WP(C) Costs not in AURORA 2007PCORC-5.07Update_Electric Rev Req Model (2009 GRC) Rebuttal" xfId="114"/>
    <cellStyle name="_DEM-WP(C) Prod O&amp;M 2007GRC" xfId="115"/>
    <cellStyle name="_DEM-WP(C) Rate Year Sumas by Month Update Corrected" xfId="116"/>
    <cellStyle name="_DEM-WP(C) Sumas Proforma 11.5.07" xfId="117"/>
    <cellStyle name="_DEM-WP(C) Westside Hydro Data_051007" xfId="118"/>
    <cellStyle name="_DEM-WP(C) Westside Hydro Data_051007_Electric Rev Req Model (2009 GRC) Rebuttal" xfId="119"/>
    <cellStyle name="_Fixed Gas Transport 1 19 09" xfId="120"/>
    <cellStyle name="_Fuel Prices 4-14" xfId="121"/>
    <cellStyle name="_Fuel Prices 4-14 2" xfId="122"/>
    <cellStyle name="_Fuel Prices 4-14 3" xfId="123"/>
    <cellStyle name="_Fuel Prices 4-14_04 07E Wild Horse Wind Expansion (C) (2)" xfId="124"/>
    <cellStyle name="_Fuel Prices 4-14_4 31 Regulatory Assets and Liabilities  7 06- Exhibit D" xfId="125"/>
    <cellStyle name="_Fuel Prices 4-14_4 32 Regulatory Assets and Liabilities  7 06- Exhibit D" xfId="126"/>
    <cellStyle name="_Fuel Prices 4-14_Book9" xfId="127"/>
    <cellStyle name="_Gas Transportation Charges_2009GRC_120308" xfId="128"/>
    <cellStyle name="_NIM 06 Base Case Current Trends" xfId="129"/>
    <cellStyle name="_Portfolio SPlan Base Case.xls Chart 1" xfId="130"/>
    <cellStyle name="_Portfolio SPlan Base Case.xls Chart 2" xfId="131"/>
    <cellStyle name="_Portfolio SPlan Base Case.xls Chart 3" xfId="132"/>
    <cellStyle name="_Power Cost Value Copy 11.30.05 gas 1.09.06 AURORA at 1.10.06" xfId="133"/>
    <cellStyle name="_Power Cost Value Copy 11.30.05 gas 1.09.06 AURORA at 1.10.06 2" xfId="134"/>
    <cellStyle name="_Power Cost Value Copy 11.30.05 gas 1.09.06 AURORA at 1.10.06 3" xfId="135"/>
    <cellStyle name="_Power Cost Value Copy 11.30.05 gas 1.09.06 AURORA at 1.10.06_04 07E Wild Horse Wind Expansion (C) (2)" xfId="136"/>
    <cellStyle name="_Power Cost Value Copy 11.30.05 gas 1.09.06 AURORA at 1.10.06_4 31 Regulatory Assets and Liabilities  7 06- Exhibit D" xfId="137"/>
    <cellStyle name="_Power Cost Value Copy 11.30.05 gas 1.09.06 AURORA at 1.10.06_4 32 Regulatory Assets and Liabilities  7 06- Exhibit D" xfId="138"/>
    <cellStyle name="_Power Cost Value Copy 11.30.05 gas 1.09.06 AURORA at 1.10.06_ACCOUNTS" xfId="139"/>
    <cellStyle name="_Power Cost Value Copy 11.30.05 gas 1.09.06 AURORA at 1.10.06_Book9" xfId="140"/>
    <cellStyle name="_Power Cost Value Copy 11.30.05 gas 1.09.06 AURORA at 1.10.06_Gas Rev Req Model (2010 GRC)" xfId="141"/>
    <cellStyle name="_Pro Forma Rev 07 GRC" xfId="142"/>
    <cellStyle name="_Recon to Darrin's 5.11.05 proforma" xfId="143"/>
    <cellStyle name="_Recon to Darrin's 5.11.05 proforma 2" xfId="144"/>
    <cellStyle name="_Recon to Darrin's 5.11.05 proforma 3" xfId="145"/>
    <cellStyle name="_Recon to Darrin's 5.11.05 proforma_4 31 Regulatory Assets and Liabilities  7 06- Exhibit D" xfId="146"/>
    <cellStyle name="_Recon to Darrin's 5.11.05 proforma_4 32 Regulatory Assets and Liabilities  7 06- Exhibit D" xfId="147"/>
    <cellStyle name="_Recon to Darrin's 5.11.05 proforma_ACCOUNTS" xfId="148"/>
    <cellStyle name="_Recon to Darrin's 5.11.05 proforma_Book9" xfId="149"/>
    <cellStyle name="_Recon to Darrin's 5.11.05 proforma_Gas Rev Req Model (2010 GRC)" xfId="150"/>
    <cellStyle name="_Revenue" xfId="151"/>
    <cellStyle name="_Revenue_Data" xfId="152"/>
    <cellStyle name="_Revenue_Data_1" xfId="153"/>
    <cellStyle name="_Revenue_Data_Pro Forma Rev 09 GRC" xfId="154"/>
    <cellStyle name="_Revenue_Mins" xfId="155"/>
    <cellStyle name="_Revenue_Pro Forma Rev 07 GRC" xfId="156"/>
    <cellStyle name="_Revenue_Pro Forma Rev 08 GRC" xfId="157"/>
    <cellStyle name="_Revenue_Pro Forma Rev 09 GRC" xfId="158"/>
    <cellStyle name="_Revenue_Sheet2" xfId="159"/>
    <cellStyle name="_Revenue_Therms Data" xfId="160"/>
    <cellStyle name="_Revenue_Therms Data Rerun" xfId="161"/>
    <cellStyle name="_Sumas Proforma - 11-09-07" xfId="162"/>
    <cellStyle name="_Sumas Property Taxes v1" xfId="163"/>
    <cellStyle name="_Tenaska Comparison" xfId="164"/>
    <cellStyle name="_Tenaska Comparison 2" xfId="165"/>
    <cellStyle name="_Tenaska Comparison 3" xfId="166"/>
    <cellStyle name="_Tenaska Comparison_4 31 Regulatory Assets and Liabilities  7 06- Exhibit D" xfId="167"/>
    <cellStyle name="_Tenaska Comparison_4 32 Regulatory Assets and Liabilities  7 06- Exhibit D" xfId="168"/>
    <cellStyle name="_Tenaska Comparison_Book9" xfId="169"/>
    <cellStyle name="_Therms Data" xfId="170"/>
    <cellStyle name="_Therms Data_Pro Forma Rev 09 GRC" xfId="171"/>
    <cellStyle name="_Value Copy 11 30 05 gas 12 09 05 AURORA at 12 14 05" xfId="172"/>
    <cellStyle name="_Value Copy 11 30 05 gas 12 09 05 AURORA at 12 14 05 2" xfId="173"/>
    <cellStyle name="_Value Copy 11 30 05 gas 12 09 05 AURORA at 12 14 05 3" xfId="174"/>
    <cellStyle name="_Value Copy 11 30 05 gas 12 09 05 AURORA at 12 14 05_04 07E Wild Horse Wind Expansion (C) (2)" xfId="175"/>
    <cellStyle name="_Value Copy 11 30 05 gas 12 09 05 AURORA at 12 14 05_4 31 Regulatory Assets and Liabilities  7 06- Exhibit D" xfId="176"/>
    <cellStyle name="_Value Copy 11 30 05 gas 12 09 05 AURORA at 12 14 05_4 32 Regulatory Assets and Liabilities  7 06- Exhibit D" xfId="177"/>
    <cellStyle name="_Value Copy 11 30 05 gas 12 09 05 AURORA at 12 14 05_ACCOUNTS" xfId="178"/>
    <cellStyle name="_Value Copy 11 30 05 gas 12 09 05 AURORA at 12 14 05_Book9" xfId="179"/>
    <cellStyle name="_Value Copy 11 30 05 gas 12 09 05 AURORA at 12 14 05_Gas Rev Req Model (2010 GRC)" xfId="180"/>
    <cellStyle name="_VC 6.15.06 update on 06GRC power costs.xls Chart 1" xfId="181"/>
    <cellStyle name="_VC 6.15.06 update on 06GRC power costs.xls Chart 1 2" xfId="182"/>
    <cellStyle name="_VC 6.15.06 update on 06GRC power costs.xls Chart 1 3" xfId="183"/>
    <cellStyle name="_VC 6.15.06 update on 06GRC power costs.xls Chart 1_04 07E Wild Horse Wind Expansion (C) (2)" xfId="184"/>
    <cellStyle name="_VC 6.15.06 update on 06GRC power costs.xls Chart 1_4 31 Regulatory Assets and Liabilities  7 06- Exhibit D" xfId="185"/>
    <cellStyle name="_VC 6.15.06 update on 06GRC power costs.xls Chart 1_4 32 Regulatory Assets and Liabilities  7 06- Exhibit D" xfId="186"/>
    <cellStyle name="_VC 6.15.06 update on 06GRC power costs.xls Chart 1_ACCOUNTS" xfId="187"/>
    <cellStyle name="_VC 6.15.06 update on 06GRC power costs.xls Chart 1_Book9" xfId="188"/>
    <cellStyle name="_VC 6.15.06 update on 06GRC power costs.xls Chart 1_Gas Rev Req Model (2010 GRC)" xfId="189"/>
    <cellStyle name="_VC 6.15.06 update on 06GRC power costs.xls Chart 2" xfId="190"/>
    <cellStyle name="_VC 6.15.06 update on 06GRC power costs.xls Chart 2 2" xfId="191"/>
    <cellStyle name="_VC 6.15.06 update on 06GRC power costs.xls Chart 2 3" xfId="192"/>
    <cellStyle name="_VC 6.15.06 update on 06GRC power costs.xls Chart 2_04 07E Wild Horse Wind Expansion (C) (2)" xfId="193"/>
    <cellStyle name="_VC 6.15.06 update on 06GRC power costs.xls Chart 2_4 31 Regulatory Assets and Liabilities  7 06- Exhibit D" xfId="194"/>
    <cellStyle name="_VC 6.15.06 update on 06GRC power costs.xls Chart 2_4 32 Regulatory Assets and Liabilities  7 06- Exhibit D" xfId="195"/>
    <cellStyle name="_VC 6.15.06 update on 06GRC power costs.xls Chart 2_ACCOUNTS" xfId="196"/>
    <cellStyle name="_VC 6.15.06 update on 06GRC power costs.xls Chart 2_Book9" xfId="197"/>
    <cellStyle name="_VC 6.15.06 update on 06GRC power costs.xls Chart 2_Gas Rev Req Model (2010 GRC)" xfId="198"/>
    <cellStyle name="_VC 6.15.06 update on 06GRC power costs.xls Chart 3" xfId="199"/>
    <cellStyle name="_VC 6.15.06 update on 06GRC power costs.xls Chart 3 2" xfId="200"/>
    <cellStyle name="_VC 6.15.06 update on 06GRC power costs.xls Chart 3 3" xfId="201"/>
    <cellStyle name="_VC 6.15.06 update on 06GRC power costs.xls Chart 3_04 07E Wild Horse Wind Expansion (C) (2)" xfId="202"/>
    <cellStyle name="_VC 6.15.06 update on 06GRC power costs.xls Chart 3_4 31 Regulatory Assets and Liabilities  7 06- Exhibit D" xfId="203"/>
    <cellStyle name="_VC 6.15.06 update on 06GRC power costs.xls Chart 3_4 32 Regulatory Assets and Liabilities  7 06- Exhibit D" xfId="204"/>
    <cellStyle name="_VC 6.15.06 update on 06GRC power costs.xls Chart 3_ACCOUNTS" xfId="205"/>
    <cellStyle name="_VC 6.15.06 update on 06GRC power costs.xls Chart 3_Book9" xfId="206"/>
    <cellStyle name="_VC 6.15.06 update on 06GRC power costs.xls Chart 3_Gas Rev Req Model (2010 GRC)" xfId="207"/>
    <cellStyle name="0,0_x000d__x000a_NA_x000d__x000a_" xfId="208"/>
    <cellStyle name="20% - Accent1 2" xfId="209"/>
    <cellStyle name="20% - Accent1 2 2" xfId="210"/>
    <cellStyle name="20% - Accent1 3" xfId="211"/>
    <cellStyle name="20% - Accent1 4" xfId="212"/>
    <cellStyle name="20% - Accent2 2" xfId="213"/>
    <cellStyle name="20% - Accent2 2 2" xfId="214"/>
    <cellStyle name="20% - Accent2 3" xfId="215"/>
    <cellStyle name="20% - Accent2 4" xfId="216"/>
    <cellStyle name="20% - Accent3 2" xfId="217"/>
    <cellStyle name="20% - Accent3 2 2" xfId="218"/>
    <cellStyle name="20% - Accent3 3" xfId="219"/>
    <cellStyle name="20% - Accent3 4" xfId="220"/>
    <cellStyle name="20% - Accent4 2" xfId="221"/>
    <cellStyle name="20% - Accent4 2 2" xfId="222"/>
    <cellStyle name="20% - Accent4 3" xfId="223"/>
    <cellStyle name="20% - Accent4 4" xfId="224"/>
    <cellStyle name="20% - Accent5 2" xfId="225"/>
    <cellStyle name="20% - Accent5 2 2" xfId="226"/>
    <cellStyle name="20% - Accent5 3" xfId="227"/>
    <cellStyle name="20% - Accent5 4" xfId="228"/>
    <cellStyle name="20% - Accent6 2" xfId="229"/>
    <cellStyle name="20% - Accent6 2 2" xfId="230"/>
    <cellStyle name="20% - Accent6 3" xfId="231"/>
    <cellStyle name="20% - Accent6 4" xfId="232"/>
    <cellStyle name="40% - Accent1 2" xfId="233"/>
    <cellStyle name="40% - Accent1 2 2" xfId="234"/>
    <cellStyle name="40% - Accent1 3" xfId="235"/>
    <cellStyle name="40% - Accent1 4" xfId="236"/>
    <cellStyle name="40% - Accent2 2" xfId="237"/>
    <cellStyle name="40% - Accent2 2 2" xfId="238"/>
    <cellStyle name="40% - Accent2 3" xfId="239"/>
    <cellStyle name="40% - Accent2 4" xfId="240"/>
    <cellStyle name="40% - Accent3 2" xfId="241"/>
    <cellStyle name="40% - Accent3 2 2" xfId="242"/>
    <cellStyle name="40% - Accent3 3" xfId="243"/>
    <cellStyle name="40% - Accent3 4" xfId="244"/>
    <cellStyle name="40% - Accent4 2" xfId="245"/>
    <cellStyle name="40% - Accent4 2 2" xfId="246"/>
    <cellStyle name="40% - Accent4 3" xfId="247"/>
    <cellStyle name="40% - Accent4 4" xfId="248"/>
    <cellStyle name="40% - Accent5 2" xfId="249"/>
    <cellStyle name="40% - Accent5 2 2" xfId="250"/>
    <cellStyle name="40% - Accent5 3" xfId="251"/>
    <cellStyle name="40% - Accent5 4" xfId="252"/>
    <cellStyle name="40% - Accent6 2" xfId="253"/>
    <cellStyle name="40% - Accent6 2 2" xfId="254"/>
    <cellStyle name="40% - Accent6 3" xfId="255"/>
    <cellStyle name="40% - Accent6 4" xfId="256"/>
    <cellStyle name="60% - Accent1 2" xfId="257"/>
    <cellStyle name="60% - Accent2 2" xfId="258"/>
    <cellStyle name="60% - Accent3 2" xfId="259"/>
    <cellStyle name="60% - Accent3 2 2" xfId="260"/>
    <cellStyle name="60% - Accent4 2" xfId="261"/>
    <cellStyle name="60% - Accent4 2 2" xfId="262"/>
    <cellStyle name="60% - Accent5 2" xfId="263"/>
    <cellStyle name="60% - Accent6 2" xfId="264"/>
    <cellStyle name="60% - Accent6 2 2" xfId="265"/>
    <cellStyle name="Accent1 2" xfId="266"/>
    <cellStyle name="Accent2 2" xfId="267"/>
    <cellStyle name="Accent3 2" xfId="268"/>
    <cellStyle name="Accent4 2" xfId="269"/>
    <cellStyle name="Accent5 2" xfId="270"/>
    <cellStyle name="Accent6 2" xfId="271"/>
    <cellStyle name="Bad 2" xfId="272"/>
    <cellStyle name="Calc Currency (0)" xfId="273"/>
    <cellStyle name="Calc Currency (0) 2" xfId="274"/>
    <cellStyle name="Calc Currency (0) 3" xfId="275"/>
    <cellStyle name="Calculation" xfId="4" builtinId="22"/>
    <cellStyle name="Calculation 2" xfId="276"/>
    <cellStyle name="Calculation 3" xfId="277"/>
    <cellStyle name="Check Cell 2" xfId="278"/>
    <cellStyle name="CheckCell" xfId="279"/>
    <cellStyle name="CheckCell 2" xfId="280"/>
    <cellStyle name="CheckCell_Electric Rev Req Model (2009 GRC) Rebuttal" xfId="281"/>
    <cellStyle name="Comma" xfId="1" builtinId="3"/>
    <cellStyle name="Comma 10" xfId="282"/>
    <cellStyle name="Comma 11" xfId="283"/>
    <cellStyle name="Comma 12" xfId="284"/>
    <cellStyle name="Comma 13" xfId="285"/>
    <cellStyle name="Comma 2" xfId="286"/>
    <cellStyle name="Comma 2 2" xfId="287"/>
    <cellStyle name="Comma 2 3" xfId="288"/>
    <cellStyle name="Comma 2 4" xfId="289"/>
    <cellStyle name="Comma 3" xfId="290"/>
    <cellStyle name="Comma 3 2" xfId="291"/>
    <cellStyle name="Comma 4" xfId="292"/>
    <cellStyle name="Comma 4 2" xfId="293"/>
    <cellStyle name="Comma 5" xfId="294"/>
    <cellStyle name="Comma 6" xfId="295"/>
    <cellStyle name="Comma 7" xfId="296"/>
    <cellStyle name="Comma 8" xfId="297"/>
    <cellStyle name="Comma 8 2" xfId="298"/>
    <cellStyle name="Comma 9" xfId="299"/>
    <cellStyle name="Comma0" xfId="300"/>
    <cellStyle name="Comma0 - Style2" xfId="301"/>
    <cellStyle name="Comma0 - Style4" xfId="302"/>
    <cellStyle name="Comma0 - Style4 2" xfId="303"/>
    <cellStyle name="Comma0 - Style4 3" xfId="304"/>
    <cellStyle name="Comma0 - Style5" xfId="305"/>
    <cellStyle name="Comma0 - Style5 2" xfId="306"/>
    <cellStyle name="Comma0 - Style5_ACCOUNTS" xfId="307"/>
    <cellStyle name="Comma0 2" xfId="308"/>
    <cellStyle name="Comma0 3" xfId="309"/>
    <cellStyle name="Comma0 4" xfId="310"/>
    <cellStyle name="Comma0 5" xfId="311"/>
    <cellStyle name="Comma0 6" xfId="312"/>
    <cellStyle name="Comma0 7" xfId="313"/>
    <cellStyle name="Comma0 8" xfId="314"/>
    <cellStyle name="Comma0_00COS Ind Allocators" xfId="315"/>
    <cellStyle name="Comma1 - Style1" xfId="316"/>
    <cellStyle name="Comma1 - Style1 2" xfId="317"/>
    <cellStyle name="Comma1 - Style1 3" xfId="318"/>
    <cellStyle name="Comma1 - Style1 4" xfId="319"/>
    <cellStyle name="Comma1 - Style1_ACCOUNTS" xfId="320"/>
    <cellStyle name="Copied" xfId="321"/>
    <cellStyle name="Copied 2" xfId="322"/>
    <cellStyle name="Copied 3" xfId="323"/>
    <cellStyle name="COST1" xfId="324"/>
    <cellStyle name="COST1 2" xfId="325"/>
    <cellStyle name="COST1 3" xfId="326"/>
    <cellStyle name="Curren - Style1" xfId="327"/>
    <cellStyle name="Curren - Style2" xfId="328"/>
    <cellStyle name="Curren - Style2 2" xfId="329"/>
    <cellStyle name="Curren - Style2 3" xfId="330"/>
    <cellStyle name="Curren - Style2 4" xfId="331"/>
    <cellStyle name="Curren - Style2_ACCOUNTS" xfId="332"/>
    <cellStyle name="Curren - Style5" xfId="333"/>
    <cellStyle name="Curren - Style6" xfId="334"/>
    <cellStyle name="Curren - Style6 2" xfId="335"/>
    <cellStyle name="Curren - Style6_ACCOUNTS" xfId="336"/>
    <cellStyle name="Currency 10" xfId="337"/>
    <cellStyle name="Currency 11" xfId="338"/>
    <cellStyle name="Currency 2" xfId="339"/>
    <cellStyle name="Currency 2 2" xfId="340"/>
    <cellStyle name="Currency 2 3" xfId="341"/>
    <cellStyle name="Currency 2 4" xfId="342"/>
    <cellStyle name="Currency 3" xfId="343"/>
    <cellStyle name="Currency 3 2" xfId="344"/>
    <cellStyle name="Currency 4" xfId="345"/>
    <cellStyle name="Currency 5" xfId="346"/>
    <cellStyle name="Currency 6" xfId="347"/>
    <cellStyle name="Currency 7" xfId="348"/>
    <cellStyle name="Currency 8" xfId="349"/>
    <cellStyle name="Currency 9" xfId="350"/>
    <cellStyle name="Currency0" xfId="351"/>
    <cellStyle name="Currency0 2" xfId="352"/>
    <cellStyle name="Currency0 3" xfId="353"/>
    <cellStyle name="Currency0 4" xfId="354"/>
    <cellStyle name="Currency0 5" xfId="355"/>
    <cellStyle name="Currency0 6" xfId="356"/>
    <cellStyle name="Currency0_ACCOUNTS" xfId="357"/>
    <cellStyle name="Date" xfId="358"/>
    <cellStyle name="Date 2" xfId="359"/>
    <cellStyle name="Date 3" xfId="360"/>
    <cellStyle name="Date 4" xfId="361"/>
    <cellStyle name="Date 5" xfId="362"/>
    <cellStyle name="Date 6" xfId="363"/>
    <cellStyle name="Date 7" xfId="364"/>
    <cellStyle name="Date_ACCOUNTS" xfId="365"/>
    <cellStyle name="Entered" xfId="366"/>
    <cellStyle name="Entered 2" xfId="367"/>
    <cellStyle name="Entered 3" xfId="368"/>
    <cellStyle name="Entered 4" xfId="369"/>
    <cellStyle name="Euro" xfId="370"/>
    <cellStyle name="Explanatory Text 2" xfId="371"/>
    <cellStyle name="Fixed" xfId="372"/>
    <cellStyle name="Fixed 2" xfId="373"/>
    <cellStyle name="Fixed 3" xfId="374"/>
    <cellStyle name="Fixed 4" xfId="375"/>
    <cellStyle name="Fixed 5" xfId="376"/>
    <cellStyle name="Fixed 6" xfId="377"/>
    <cellStyle name="Fixed_ACCOUNTS" xfId="378"/>
    <cellStyle name="Fixed3 - Style3" xfId="379"/>
    <cellStyle name="Good 2" xfId="380"/>
    <cellStyle name="Grey" xfId="381"/>
    <cellStyle name="Grey 2" xfId="382"/>
    <cellStyle name="Grey 3" xfId="383"/>
    <cellStyle name="Grey 4" xfId="384"/>
    <cellStyle name="Grey_Gas Rev Req Model (2010 GRC)" xfId="385"/>
    <cellStyle name="Header1" xfId="386"/>
    <cellStyle name="Header1 2" xfId="387"/>
    <cellStyle name="Header1 3" xfId="388"/>
    <cellStyle name="Header2" xfId="389"/>
    <cellStyle name="Header2 2" xfId="390"/>
    <cellStyle name="Header2 3" xfId="391"/>
    <cellStyle name="Heading 1 2" xfId="392"/>
    <cellStyle name="Heading 1 3" xfId="393"/>
    <cellStyle name="Heading 2" xfId="3" builtinId="17"/>
    <cellStyle name="Heading 2 2" xfId="394"/>
    <cellStyle name="Heading 2 3" xfId="395"/>
    <cellStyle name="Heading 3 2 2" xfId="396"/>
    <cellStyle name="Heading 4 2 2" xfId="397"/>
    <cellStyle name="Heading1" xfId="398"/>
    <cellStyle name="Heading1 2" xfId="399"/>
    <cellStyle name="Heading1 3" xfId="400"/>
    <cellStyle name="Heading2" xfId="401"/>
    <cellStyle name="Heading2 2" xfId="402"/>
    <cellStyle name="Heading2 3" xfId="403"/>
    <cellStyle name="Input [yellow]" xfId="404"/>
    <cellStyle name="Input [yellow] 2" xfId="405"/>
    <cellStyle name="Input [yellow] 3" xfId="406"/>
    <cellStyle name="Input [yellow] 4" xfId="407"/>
    <cellStyle name="Input [yellow]_Gas Rev Req Model (2010 GRC)" xfId="408"/>
    <cellStyle name="Input 2" xfId="409"/>
    <cellStyle name="Input 3" xfId="410"/>
    <cellStyle name="Input Cells" xfId="7"/>
    <cellStyle name="Input Cells Percent" xfId="411"/>
    <cellStyle name="Input Cells_ACCOUNTALLOC" xfId="412"/>
    <cellStyle name="Input Cells_EXTERNAL" xfId="8"/>
    <cellStyle name="Lines" xfId="413"/>
    <cellStyle name="Lines 2" xfId="414"/>
    <cellStyle name="Lines_Electric Rev Req Model (2009 GRC) Rebuttal" xfId="415"/>
    <cellStyle name="LINKED" xfId="416"/>
    <cellStyle name="Linked Cell 2" xfId="417"/>
    <cellStyle name="modified border" xfId="418"/>
    <cellStyle name="modified border 2" xfId="419"/>
    <cellStyle name="modified border 3" xfId="420"/>
    <cellStyle name="modified border 4" xfId="421"/>
    <cellStyle name="modified border1" xfId="422"/>
    <cellStyle name="modified border1 2" xfId="423"/>
    <cellStyle name="modified border1 3" xfId="424"/>
    <cellStyle name="modified border1 4" xfId="425"/>
    <cellStyle name="Neutral 2" xfId="426"/>
    <cellStyle name="no dec" xfId="427"/>
    <cellStyle name="no dec 2" xfId="428"/>
    <cellStyle name="no dec 3" xfId="429"/>
    <cellStyle name="Normal" xfId="0" builtinId="0"/>
    <cellStyle name="Normal - Style1" xfId="430"/>
    <cellStyle name="Normal - Style1 2" xfId="431"/>
    <cellStyle name="Normal - Style1 3" xfId="432"/>
    <cellStyle name="Normal - Style1 4" xfId="433"/>
    <cellStyle name="Normal - Style1 5" xfId="434"/>
    <cellStyle name="Normal - Style1 6" xfId="435"/>
    <cellStyle name="Normal - Style1 7" xfId="436"/>
    <cellStyle name="Normal - Style1 8" xfId="437"/>
    <cellStyle name="Normal - Style1_Book2" xfId="438"/>
    <cellStyle name="Normal 10" xfId="439"/>
    <cellStyle name="Normal 10 2" xfId="440"/>
    <cellStyle name="Normal 11" xfId="441"/>
    <cellStyle name="Normal 12" xfId="442"/>
    <cellStyle name="Normal 13" xfId="443"/>
    <cellStyle name="Normal 14" xfId="444"/>
    <cellStyle name="Normal 2" xfId="445"/>
    <cellStyle name="Normal 2 2" xfId="446"/>
    <cellStyle name="Normal 2 2 2" xfId="447"/>
    <cellStyle name="Normal 2 2 3" xfId="448"/>
    <cellStyle name="Normal 2 2_ACCOUNTS" xfId="449"/>
    <cellStyle name="Normal 2 3" xfId="450"/>
    <cellStyle name="Normal 2 4" xfId="451"/>
    <cellStyle name="Normal 2 5" xfId="452"/>
    <cellStyle name="Normal 2 6" xfId="453"/>
    <cellStyle name="Normal 2_ACCOUNTS" xfId="454"/>
    <cellStyle name="Normal 3" xfId="455"/>
    <cellStyle name="Normal 3 2" xfId="456"/>
    <cellStyle name="Normal 3 3" xfId="457"/>
    <cellStyle name="Normal 3_Electric Rev Req Model (2009 GRC) Rebuttal" xfId="458"/>
    <cellStyle name="Normal 4" xfId="459"/>
    <cellStyle name="Normal 4 2" xfId="460"/>
    <cellStyle name="Normal 4_ACCOUNTS" xfId="461"/>
    <cellStyle name="Normal 5" xfId="462"/>
    <cellStyle name="Normal 6" xfId="463"/>
    <cellStyle name="Normal 7" xfId="464"/>
    <cellStyle name="Normal 8" xfId="465"/>
    <cellStyle name="Normal 9" xfId="466"/>
    <cellStyle name="Note 2" xfId="467"/>
    <cellStyle name="Note 2 2" xfId="468"/>
    <cellStyle name="Note 3" xfId="469"/>
    <cellStyle name="Note 4" xfId="470"/>
    <cellStyle name="Note 8" xfId="471"/>
    <cellStyle name="Note 9" xfId="472"/>
    <cellStyle name="Output 2" xfId="473"/>
    <cellStyle name="Percen - Style1" xfId="474"/>
    <cellStyle name="Percen - Style2" xfId="475"/>
    <cellStyle name="Percen - Style2 2" xfId="476"/>
    <cellStyle name="Percen - Style2 3" xfId="477"/>
    <cellStyle name="Percen - Style3" xfId="478"/>
    <cellStyle name="Percen - Style3 2" xfId="479"/>
    <cellStyle name="Percen - Style3 3" xfId="480"/>
    <cellStyle name="Percen - Style3 4" xfId="481"/>
    <cellStyle name="Percen - Style3_ACCOUNTS" xfId="482"/>
    <cellStyle name="Percent" xfId="2" builtinId="5"/>
    <cellStyle name="Percent [2]" xfId="483"/>
    <cellStyle name="Percent [2] 2" xfId="484"/>
    <cellStyle name="Percent [2] 3" xfId="485"/>
    <cellStyle name="Percent [2] 4" xfId="486"/>
    <cellStyle name="Percent 2" xfId="487"/>
    <cellStyle name="Percent 2 2" xfId="488"/>
    <cellStyle name="Percent 2 3" xfId="489"/>
    <cellStyle name="Percent 2 4" xfId="490"/>
    <cellStyle name="Percent 3" xfId="491"/>
    <cellStyle name="Percent 4" xfId="492"/>
    <cellStyle name="Percent 4 2" xfId="493"/>
    <cellStyle name="Percent 5" xfId="494"/>
    <cellStyle name="Percent 6" xfId="495"/>
    <cellStyle name="Processing" xfId="496"/>
    <cellStyle name="Processing 2" xfId="497"/>
    <cellStyle name="Processing_Electric Rev Req Model (2009 GRC) Rebuttal" xfId="498"/>
    <cellStyle name="PSChar" xfId="499"/>
    <cellStyle name="PSChar 2" xfId="500"/>
    <cellStyle name="PSChar 3" xfId="501"/>
    <cellStyle name="PSDate" xfId="502"/>
    <cellStyle name="PSDate 2" xfId="503"/>
    <cellStyle name="PSDate 3" xfId="504"/>
    <cellStyle name="PSDec" xfId="505"/>
    <cellStyle name="PSDec 2" xfId="506"/>
    <cellStyle name="PSDec 3" xfId="507"/>
    <cellStyle name="PSHeading" xfId="508"/>
    <cellStyle name="PSHeading 2" xfId="509"/>
    <cellStyle name="PSHeading 3" xfId="510"/>
    <cellStyle name="PSInt" xfId="511"/>
    <cellStyle name="PSInt 2" xfId="512"/>
    <cellStyle name="PSInt 3" xfId="513"/>
    <cellStyle name="PSSpacer" xfId="514"/>
    <cellStyle name="PSSpacer 2" xfId="515"/>
    <cellStyle name="PSSpacer 3" xfId="516"/>
    <cellStyle name="purple - Style8" xfId="517"/>
    <cellStyle name="purple - Style8 2" xfId="518"/>
    <cellStyle name="purple - Style8_ACCOUNTS" xfId="519"/>
    <cellStyle name="RED" xfId="520"/>
    <cellStyle name="Red - Style7" xfId="521"/>
    <cellStyle name="Red - Style7 2" xfId="522"/>
    <cellStyle name="Red - Style7_ACCOUNTS" xfId="523"/>
    <cellStyle name="RED_04 07E Wild Horse Wind Expansion (C) (2)" xfId="524"/>
    <cellStyle name="Report" xfId="525"/>
    <cellStyle name="Report - Style5" xfId="526"/>
    <cellStyle name="Report - Style6" xfId="527"/>
    <cellStyle name="Report - Style7" xfId="528"/>
    <cellStyle name="Report - Style8" xfId="529"/>
    <cellStyle name="Report 2" xfId="530"/>
    <cellStyle name="Report Bar" xfId="531"/>
    <cellStyle name="Report Bar 2" xfId="532"/>
    <cellStyle name="Report Bar 3" xfId="533"/>
    <cellStyle name="Report Bar 4" xfId="534"/>
    <cellStyle name="Report Bar_Electric Rev Req Model (2009 GRC) Rebuttal" xfId="535"/>
    <cellStyle name="Report Heading" xfId="536"/>
    <cellStyle name="Report Heading 2" xfId="537"/>
    <cellStyle name="Report Heading_Electric Rev Req Model (2009 GRC) Rebuttal" xfId="538"/>
    <cellStyle name="Report Percent" xfId="539"/>
    <cellStyle name="Report Percent 2" xfId="540"/>
    <cellStyle name="Report Percent_ACCOUNTS" xfId="541"/>
    <cellStyle name="Report Unit Cost" xfId="542"/>
    <cellStyle name="Report Unit Cost 2" xfId="543"/>
    <cellStyle name="Report Unit Cost 3" xfId="544"/>
    <cellStyle name="Report Unit Cost 4" xfId="545"/>
    <cellStyle name="Report Unit Cost_ACCOUNTS" xfId="546"/>
    <cellStyle name="Report_Electric Rev Req Model (2009 GRC) Rebuttal" xfId="547"/>
    <cellStyle name="Reports" xfId="548"/>
    <cellStyle name="Reports Total" xfId="549"/>
    <cellStyle name="Reports Total 2" xfId="550"/>
    <cellStyle name="Reports Total 3" xfId="551"/>
    <cellStyle name="Reports Total 4" xfId="552"/>
    <cellStyle name="Reports Total_Electric Rev Req Model (2009 GRC) Rebuttal" xfId="553"/>
    <cellStyle name="Reports Unit Cost Total" xfId="554"/>
    <cellStyle name="Reports_Book9" xfId="555"/>
    <cellStyle name="RevList" xfId="556"/>
    <cellStyle name="round100" xfId="557"/>
    <cellStyle name="round100 2" xfId="558"/>
    <cellStyle name="round100 3" xfId="559"/>
    <cellStyle name="SAPBEXaggData" xfId="560"/>
    <cellStyle name="SAPBEXaggDataEmph" xfId="561"/>
    <cellStyle name="SAPBEXaggItem" xfId="562"/>
    <cellStyle name="SAPBEXaggItemX" xfId="563"/>
    <cellStyle name="SAPBEXchaText" xfId="564"/>
    <cellStyle name="SAPBEXexcBad7" xfId="565"/>
    <cellStyle name="SAPBEXexcBad8" xfId="566"/>
    <cellStyle name="SAPBEXexcBad9" xfId="567"/>
    <cellStyle name="SAPBEXexcCritical4" xfId="568"/>
    <cellStyle name="SAPBEXexcCritical5" xfId="569"/>
    <cellStyle name="SAPBEXexcCritical6" xfId="570"/>
    <cellStyle name="SAPBEXexcGood1" xfId="571"/>
    <cellStyle name="SAPBEXexcGood2" xfId="572"/>
    <cellStyle name="SAPBEXexcGood3" xfId="573"/>
    <cellStyle name="SAPBEXfilterDrill" xfId="574"/>
    <cellStyle name="SAPBEXfilterItem" xfId="575"/>
    <cellStyle name="SAPBEXfilterText" xfId="576"/>
    <cellStyle name="SAPBEXformats" xfId="577"/>
    <cellStyle name="SAPBEXheaderItem" xfId="578"/>
    <cellStyle name="SAPBEXheaderText" xfId="579"/>
    <cellStyle name="SAPBEXHLevel0" xfId="580"/>
    <cellStyle name="SAPBEXHLevel0X" xfId="581"/>
    <cellStyle name="SAPBEXHLevel1" xfId="582"/>
    <cellStyle name="SAPBEXHLevel1X" xfId="583"/>
    <cellStyle name="SAPBEXHLevel2" xfId="584"/>
    <cellStyle name="SAPBEXHLevel2X" xfId="585"/>
    <cellStyle name="SAPBEXHLevel3" xfId="586"/>
    <cellStyle name="SAPBEXHLevel3X" xfId="587"/>
    <cellStyle name="SAPBEXresData" xfId="588"/>
    <cellStyle name="SAPBEXresDataEmph" xfId="589"/>
    <cellStyle name="SAPBEXresItem" xfId="590"/>
    <cellStyle name="SAPBEXresItemX" xfId="591"/>
    <cellStyle name="SAPBEXstdData" xfId="592"/>
    <cellStyle name="SAPBEXstdDataEmph" xfId="593"/>
    <cellStyle name="SAPBEXstdItem" xfId="594"/>
    <cellStyle name="SAPBEXstdItemX" xfId="595"/>
    <cellStyle name="SAPBEXtitle" xfId="596"/>
    <cellStyle name="SAPBEXundefined" xfId="597"/>
    <cellStyle name="shade" xfId="598"/>
    <cellStyle name="shade 2" xfId="599"/>
    <cellStyle name="shade 3" xfId="600"/>
    <cellStyle name="shade_ACCOUNTS" xfId="601"/>
    <cellStyle name="StmtTtl1" xfId="602"/>
    <cellStyle name="StmtTtl1 2" xfId="603"/>
    <cellStyle name="StmtTtl1 3" xfId="604"/>
    <cellStyle name="StmtTtl1 4" xfId="605"/>
    <cellStyle name="StmtTtl1_Gas Rev Req Model (2010 GRC)" xfId="606"/>
    <cellStyle name="StmtTtl2" xfId="607"/>
    <cellStyle name="StmtTtl2 2" xfId="608"/>
    <cellStyle name="StmtTtl2 3" xfId="609"/>
    <cellStyle name="STYL1 - Style1" xfId="610"/>
    <cellStyle name="Style 1" xfId="611"/>
    <cellStyle name="Style 1 2" xfId="612"/>
    <cellStyle name="Style 1 3" xfId="613"/>
    <cellStyle name="Style 1 4" xfId="614"/>
    <cellStyle name="Style 1 5" xfId="615"/>
    <cellStyle name="Style 1 6" xfId="616"/>
    <cellStyle name="Style 1_4 31 Regulatory Assets and Liabilities  7 06- Exhibit D" xfId="617"/>
    <cellStyle name="Subtotal" xfId="618"/>
    <cellStyle name="Sub-total" xfId="619"/>
    <cellStyle name="Test" xfId="620"/>
    <cellStyle name="Title 2 2" xfId="621"/>
    <cellStyle name="Title: - Style3" xfId="622"/>
    <cellStyle name="Title: - Style4" xfId="623"/>
    <cellStyle name="Title: Major" xfId="624"/>
    <cellStyle name="Title: Major 2" xfId="625"/>
    <cellStyle name="Title: Major 3" xfId="626"/>
    <cellStyle name="Title: Minor" xfId="6"/>
    <cellStyle name="Title: Minor 2" xfId="627"/>
    <cellStyle name="Title: Minor_Electric Rev Req Model (2009 GRC) Rebuttal" xfId="628"/>
    <cellStyle name="Title: Worksheet" xfId="5"/>
    <cellStyle name="Total 2" xfId="629"/>
    <cellStyle name="Total 3" xfId="630"/>
    <cellStyle name="Total4 - Style4" xfId="631"/>
    <cellStyle name="Total4 - Style4 2" xfId="632"/>
    <cellStyle name="Total4 - Style4_ACCOUNTS" xfId="633"/>
    <cellStyle name="Warning Text 2" xfId="6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7/Cost%20Of%20Service/COS%20Model/2017%20Gas%20COSS%20September%20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/>
      <sheetData sheetId="1">
        <row r="11">
          <cell r="C11">
            <v>5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1">
          <cell r="F31">
            <v>4.7500000000000001E-2</v>
          </cell>
        </row>
        <row r="34">
          <cell r="F34">
            <v>0</v>
          </cell>
        </row>
        <row r="35">
          <cell r="F35">
            <v>0.35</v>
          </cell>
        </row>
        <row r="36">
          <cell r="F36">
            <v>0.35</v>
          </cell>
        </row>
        <row r="43">
          <cell r="F43">
            <v>0</v>
          </cell>
        </row>
        <row r="48">
          <cell r="F48">
            <v>0.62044999999999995</v>
          </cell>
        </row>
      </sheetData>
      <sheetData sheetId="2"/>
      <sheetData sheetId="3"/>
      <sheetData sheetId="4"/>
      <sheetData sheetId="5">
        <row r="31">
          <cell r="AG31">
            <v>0.2</v>
          </cell>
        </row>
        <row r="167">
          <cell r="AG167">
            <v>0.33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41"/>
  <sheetViews>
    <sheetView showGridLines="0" tabSelected="1" view="pageBreakPreview" topLeftCell="A179" zoomScale="60" zoomScaleNormal="100" workbookViewId="0">
      <selection activeCell="D122" sqref="D122"/>
    </sheetView>
  </sheetViews>
  <sheetFormatPr defaultColWidth="9.109375" defaultRowHeight="13.2" x14ac:dyDescent="0.25"/>
  <cols>
    <col min="1" max="1" width="21.109375" style="11" customWidth="1"/>
    <col min="2" max="2" width="48.44140625" style="11" bestFit="1" customWidth="1"/>
    <col min="3" max="3" width="9.6640625" style="11" bestFit="1" customWidth="1"/>
    <col min="4" max="4" width="14.33203125" style="11" bestFit="1" customWidth="1"/>
    <col min="5" max="5" width="16.44140625" style="11" bestFit="1" customWidth="1"/>
    <col min="6" max="6" width="16.109375" style="11" bestFit="1" customWidth="1"/>
    <col min="7" max="8" width="15.6640625" style="11" customWidth="1"/>
    <col min="9" max="9" width="14.33203125" style="11" customWidth="1"/>
    <col min="10" max="10" width="13.88671875" style="11" customWidth="1"/>
    <col min="11" max="11" width="15.6640625" style="11" customWidth="1"/>
    <col min="12" max="12" width="15" style="11" customWidth="1"/>
    <col min="13" max="14" width="13" style="11" hidden="1" customWidth="1"/>
    <col min="15" max="19" width="12.109375" style="11" hidden="1" customWidth="1"/>
    <col min="20" max="20" width="9.109375" style="11"/>
    <col min="21" max="21" width="14.109375" style="11" customWidth="1"/>
    <col min="22" max="16384" width="9.109375" style="11"/>
  </cols>
  <sheetData>
    <row r="1" spans="1:19" s="3" customFormat="1" ht="52.8" x14ac:dyDescent="0.25">
      <c r="A1" s="8" t="s">
        <v>0</v>
      </c>
      <c r="B1" s="8" t="s">
        <v>1</v>
      </c>
      <c r="C1" s="8" t="s">
        <v>2</v>
      </c>
      <c r="D1" s="8" t="s">
        <v>3</v>
      </c>
      <c r="E1" s="9" t="s">
        <v>177</v>
      </c>
      <c r="F1" s="9" t="s">
        <v>178</v>
      </c>
      <c r="G1" s="9" t="s">
        <v>179</v>
      </c>
      <c r="H1" s="9" t="s">
        <v>180</v>
      </c>
      <c r="I1" s="9" t="s">
        <v>181</v>
      </c>
      <c r="J1" s="9" t="s">
        <v>182</v>
      </c>
      <c r="K1" s="9" t="s">
        <v>183</v>
      </c>
      <c r="L1" s="9" t="s">
        <v>184</v>
      </c>
      <c r="M1" s="9" t="s">
        <v>22</v>
      </c>
      <c r="N1" s="9" t="s">
        <v>22</v>
      </c>
      <c r="O1" s="9" t="s">
        <v>22</v>
      </c>
      <c r="P1" s="9" t="s">
        <v>22</v>
      </c>
      <c r="Q1" s="9" t="s">
        <v>22</v>
      </c>
      <c r="R1" s="9" t="s">
        <v>22</v>
      </c>
      <c r="S1" s="9" t="s">
        <v>22</v>
      </c>
    </row>
    <row r="2" spans="1:19" s="3" customFormat="1" x14ac:dyDescent="0.25"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s="3" customFormat="1" x14ac:dyDescent="0.25">
      <c r="A3" s="2" t="s">
        <v>4</v>
      </c>
      <c r="B3" s="10"/>
      <c r="C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s="3" customFormat="1" x14ac:dyDescent="0.25"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x14ac:dyDescent="0.25">
      <c r="A5" s="5" t="s">
        <v>5</v>
      </c>
      <c r="B5" s="5" t="s">
        <v>6</v>
      </c>
      <c r="C5" s="5" t="s">
        <v>7</v>
      </c>
      <c r="E5" s="12">
        <f>IF(E6=0,0,E6/$D6)</f>
        <v>0.92813053994316197</v>
      </c>
      <c r="F5" s="12">
        <f t="shared" ref="F5:S5" si="0">IF(F6=0,0,F6/$D6)</f>
        <v>6.9545528580624766E-2</v>
      </c>
      <c r="G5" s="12">
        <f t="shared" si="0"/>
        <v>1.711508401040798E-3</v>
      </c>
      <c r="H5" s="12">
        <f t="shared" si="0"/>
        <v>2.6997624644476846E-4</v>
      </c>
      <c r="I5" s="12">
        <f t="shared" si="0"/>
        <v>3.1030679938909061E-4</v>
      </c>
      <c r="J5" s="12">
        <f t="shared" si="0"/>
        <v>1.9698727659180496E-5</v>
      </c>
      <c r="K5" s="12">
        <f t="shared" si="0"/>
        <v>1.2441301679482417E-5</v>
      </c>
      <c r="L5" s="12">
        <f t="shared" si="0"/>
        <v>0</v>
      </c>
      <c r="M5" s="12">
        <f t="shared" si="0"/>
        <v>0</v>
      </c>
      <c r="N5" s="12">
        <f t="shared" si="0"/>
        <v>0</v>
      </c>
      <c r="O5" s="12">
        <f t="shared" si="0"/>
        <v>0</v>
      </c>
      <c r="P5" s="12">
        <f t="shared" si="0"/>
        <v>0</v>
      </c>
      <c r="Q5" s="12">
        <f t="shared" si="0"/>
        <v>0</v>
      </c>
      <c r="R5" s="12">
        <f t="shared" si="0"/>
        <v>0</v>
      </c>
      <c r="S5" s="12">
        <f t="shared" si="0"/>
        <v>0</v>
      </c>
    </row>
    <row r="6" spans="1:19" x14ac:dyDescent="0.25">
      <c r="A6" s="1" t="str">
        <f>IF(A5="~","~","")</f>
        <v/>
      </c>
      <c r="B6" s="13"/>
      <c r="D6" s="1">
        <f>SUM(E6:S6)</f>
        <v>803774.41666666663</v>
      </c>
      <c r="E6" s="4">
        <v>746007.58333333337</v>
      </c>
      <c r="F6" s="4">
        <v>55898.916666666664</v>
      </c>
      <c r="G6" s="4">
        <v>1375.6666666666667</v>
      </c>
      <c r="H6" s="4">
        <v>217</v>
      </c>
      <c r="I6" s="4">
        <v>249.41666666666666</v>
      </c>
      <c r="J6" s="4">
        <v>15.833333333333334</v>
      </c>
      <c r="K6" s="4">
        <v>10</v>
      </c>
      <c r="L6" s="4">
        <v>0</v>
      </c>
      <c r="M6" s="4"/>
      <c r="N6" s="4"/>
      <c r="O6" s="4"/>
      <c r="P6" s="4"/>
      <c r="Q6" s="4"/>
      <c r="R6" s="4"/>
      <c r="S6" s="4"/>
    </row>
    <row r="7" spans="1:19" x14ac:dyDescent="0.25">
      <c r="A7" s="1" t="str">
        <f>IF(A6="~","~","")</f>
        <v/>
      </c>
    </row>
    <row r="8" spans="1:19" x14ac:dyDescent="0.25">
      <c r="A8" s="5" t="s">
        <v>8</v>
      </c>
      <c r="B8" s="5" t="s">
        <v>9</v>
      </c>
      <c r="C8" s="5" t="s">
        <v>7</v>
      </c>
      <c r="E8" s="12">
        <f t="shared" ref="E8:S8" si="1">IF(E9=0,0,E9/$D9)</f>
        <v>0.92839234922048286</v>
      </c>
      <c r="F8" s="12">
        <f t="shared" si="1"/>
        <v>6.9562553480279579E-2</v>
      </c>
      <c r="G8" s="12">
        <f t="shared" si="1"/>
        <v>1.6290257797374206E-3</v>
      </c>
      <c r="H8" s="12">
        <f t="shared" si="1"/>
        <v>1.0339563931743113E-4</v>
      </c>
      <c r="I8" s="12">
        <f t="shared" si="1"/>
        <v>3.0645347460682947E-4</v>
      </c>
      <c r="J8" s="12">
        <f t="shared" si="1"/>
        <v>6.2224055757731873E-6</v>
      </c>
      <c r="K8" s="12">
        <f t="shared" si="1"/>
        <v>0</v>
      </c>
      <c r="L8" s="12">
        <f t="shared" si="1"/>
        <v>0</v>
      </c>
      <c r="M8" s="12">
        <f t="shared" si="1"/>
        <v>0</v>
      </c>
      <c r="N8" s="12">
        <f t="shared" si="1"/>
        <v>0</v>
      </c>
      <c r="O8" s="12">
        <f t="shared" si="1"/>
        <v>0</v>
      </c>
      <c r="P8" s="12">
        <f t="shared" si="1"/>
        <v>0</v>
      </c>
      <c r="Q8" s="12">
        <f t="shared" si="1"/>
        <v>0</v>
      </c>
      <c r="R8" s="12">
        <f t="shared" si="1"/>
        <v>0</v>
      </c>
      <c r="S8" s="12">
        <f t="shared" si="1"/>
        <v>0</v>
      </c>
    </row>
    <row r="9" spans="1:19" x14ac:dyDescent="0.25">
      <c r="A9" s="1" t="str">
        <f>IF(A8="~","~","")</f>
        <v/>
      </c>
      <c r="B9" s="13"/>
      <c r="D9" s="1">
        <f>SUM(E9:S9)</f>
        <v>803547.75000000012</v>
      </c>
      <c r="E9" s="4">
        <v>746007.58333333337</v>
      </c>
      <c r="F9" s="4">
        <v>55896.833333333336</v>
      </c>
      <c r="G9" s="5">
        <v>1309</v>
      </c>
      <c r="H9" s="5">
        <v>83.083333333333329</v>
      </c>
      <c r="I9" s="5">
        <v>246.25</v>
      </c>
      <c r="J9" s="5">
        <v>5</v>
      </c>
      <c r="K9" s="5">
        <v>0</v>
      </c>
      <c r="L9" s="5">
        <v>0</v>
      </c>
      <c r="M9" s="5"/>
      <c r="N9" s="5"/>
      <c r="O9" s="5"/>
      <c r="P9" s="5"/>
      <c r="Q9" s="5"/>
      <c r="R9" s="5"/>
      <c r="S9" s="5"/>
    </row>
    <row r="10" spans="1:19" x14ac:dyDescent="0.25">
      <c r="A10" s="1" t="str">
        <f>IF(A9="~","~","")</f>
        <v/>
      </c>
    </row>
    <row r="11" spans="1:19" x14ac:dyDescent="0.25">
      <c r="A11" s="5" t="s">
        <v>10</v>
      </c>
      <c r="B11" s="5" t="s">
        <v>9</v>
      </c>
      <c r="C11" s="5" t="s">
        <v>11</v>
      </c>
      <c r="E11" s="12">
        <f t="shared" ref="E11:S11" si="2">IF(E12=0,0,E12/$D12)</f>
        <v>0.92839234922048286</v>
      </c>
      <c r="F11" s="12">
        <f t="shared" si="2"/>
        <v>6.9562553480279579E-2</v>
      </c>
      <c r="G11" s="12">
        <f t="shared" si="2"/>
        <v>1.6290257797374206E-3</v>
      </c>
      <c r="H11" s="12">
        <f t="shared" si="2"/>
        <v>1.0339563931743113E-4</v>
      </c>
      <c r="I11" s="12">
        <f t="shared" si="2"/>
        <v>3.0645347460682947E-4</v>
      </c>
      <c r="J11" s="12">
        <f t="shared" si="2"/>
        <v>6.2224055757731873E-6</v>
      </c>
      <c r="K11" s="12">
        <f t="shared" si="2"/>
        <v>0</v>
      </c>
      <c r="L11" s="12">
        <f t="shared" si="2"/>
        <v>0</v>
      </c>
      <c r="M11" s="12">
        <f t="shared" si="2"/>
        <v>0</v>
      </c>
      <c r="N11" s="12">
        <f t="shared" si="2"/>
        <v>0</v>
      </c>
      <c r="O11" s="12">
        <f t="shared" si="2"/>
        <v>0</v>
      </c>
      <c r="P11" s="12">
        <f t="shared" si="2"/>
        <v>0</v>
      </c>
      <c r="Q11" s="12">
        <f t="shared" si="2"/>
        <v>0</v>
      </c>
      <c r="R11" s="12">
        <f t="shared" si="2"/>
        <v>0</v>
      </c>
      <c r="S11" s="12">
        <f t="shared" si="2"/>
        <v>0</v>
      </c>
    </row>
    <row r="12" spans="1:19" x14ac:dyDescent="0.25">
      <c r="A12" s="1" t="str">
        <f>IF(A11="~","~","")</f>
        <v/>
      </c>
      <c r="B12" s="13"/>
      <c r="D12" s="1">
        <f>SUM(E12:S12)</f>
        <v>803547.75000000012</v>
      </c>
      <c r="E12" s="4">
        <f>E9</f>
        <v>746007.58333333337</v>
      </c>
      <c r="F12" s="4">
        <f t="shared" ref="F12:S12" si="3">F9</f>
        <v>55896.833333333336</v>
      </c>
      <c r="G12" s="4">
        <f t="shared" si="3"/>
        <v>1309</v>
      </c>
      <c r="H12" s="4">
        <f t="shared" si="3"/>
        <v>83.083333333333329</v>
      </c>
      <c r="I12" s="4">
        <f t="shared" si="3"/>
        <v>246.25</v>
      </c>
      <c r="J12" s="4">
        <f t="shared" si="3"/>
        <v>5</v>
      </c>
      <c r="K12" s="4">
        <f t="shared" si="3"/>
        <v>0</v>
      </c>
      <c r="L12" s="4">
        <f t="shared" si="3"/>
        <v>0</v>
      </c>
      <c r="M12" s="4"/>
      <c r="N12" s="4"/>
      <c r="O12" s="4">
        <f t="shared" si="3"/>
        <v>0</v>
      </c>
      <c r="P12" s="4">
        <f t="shared" si="3"/>
        <v>0</v>
      </c>
      <c r="Q12" s="4">
        <f t="shared" si="3"/>
        <v>0</v>
      </c>
      <c r="R12" s="4">
        <f t="shared" si="3"/>
        <v>0</v>
      </c>
      <c r="S12" s="4">
        <f t="shared" si="3"/>
        <v>0</v>
      </c>
    </row>
    <row r="13" spans="1:19" x14ac:dyDescent="0.25">
      <c r="A13" s="1" t="str">
        <f>IF(A12="~","~","")</f>
        <v/>
      </c>
    </row>
    <row r="14" spans="1:19" x14ac:dyDescent="0.25">
      <c r="A14" s="5" t="s">
        <v>12</v>
      </c>
      <c r="B14" s="5" t="s">
        <v>13</v>
      </c>
      <c r="C14" s="5" t="s">
        <v>7</v>
      </c>
      <c r="E14" s="12">
        <f t="shared" ref="E14:S14" si="4">IF(E15=0,0,E15/$D15)</f>
        <v>0.78560560805941704</v>
      </c>
      <c r="F14" s="12">
        <f t="shared" si="4"/>
        <v>0.20890655229288166</v>
      </c>
      <c r="G14" s="12">
        <f t="shared" si="4"/>
        <v>4.5774664829377346E-3</v>
      </c>
      <c r="H14" s="12">
        <f t="shared" si="4"/>
        <v>2.8806441714739541E-5</v>
      </c>
      <c r="I14" s="12">
        <f t="shared" si="4"/>
        <v>8.7312355194667484E-4</v>
      </c>
      <c r="J14" s="12">
        <f t="shared" si="4"/>
        <v>0</v>
      </c>
      <c r="K14" s="12">
        <f t="shared" si="4"/>
        <v>8.4431711023193538E-6</v>
      </c>
      <c r="L14" s="12">
        <f t="shared" si="4"/>
        <v>0</v>
      </c>
      <c r="M14" s="12">
        <f t="shared" si="4"/>
        <v>0</v>
      </c>
      <c r="N14" s="12">
        <f t="shared" si="4"/>
        <v>0</v>
      </c>
      <c r="O14" s="12">
        <f t="shared" si="4"/>
        <v>0</v>
      </c>
      <c r="P14" s="12">
        <f t="shared" si="4"/>
        <v>0</v>
      </c>
      <c r="Q14" s="12">
        <f t="shared" si="4"/>
        <v>0</v>
      </c>
      <c r="R14" s="12">
        <f t="shared" si="4"/>
        <v>0</v>
      </c>
      <c r="S14" s="12">
        <f t="shared" si="4"/>
        <v>0</v>
      </c>
    </row>
    <row r="15" spans="1:19" x14ac:dyDescent="0.25">
      <c r="A15" s="1" t="str">
        <f>IF(A14="~","~","")</f>
        <v/>
      </c>
      <c r="B15" s="13"/>
      <c r="D15" s="1">
        <f>SUM(E15:S15)</f>
        <v>182624985.48399997</v>
      </c>
      <c r="E15" s="4">
        <v>143471212.76800001</v>
      </c>
      <c r="F15" s="4">
        <v>38151556.079999991</v>
      </c>
      <c r="G15" s="4">
        <v>835959.75000000012</v>
      </c>
      <c r="H15" s="4">
        <v>5260.7759999999998</v>
      </c>
      <c r="I15" s="4">
        <v>159454.17599999998</v>
      </c>
      <c r="J15" s="4">
        <v>0</v>
      </c>
      <c r="K15" s="4">
        <v>1541.934</v>
      </c>
      <c r="L15" s="4">
        <v>0</v>
      </c>
      <c r="M15" s="4"/>
      <c r="N15" s="4"/>
      <c r="O15" s="4"/>
      <c r="P15" s="4"/>
      <c r="Q15" s="4"/>
      <c r="R15" s="4"/>
      <c r="S15" s="4"/>
    </row>
    <row r="16" spans="1:19" x14ac:dyDescent="0.25">
      <c r="A16" s="1" t="str">
        <f>IF(A15="~","~","")</f>
        <v/>
      </c>
    </row>
    <row r="17" spans="1:19" x14ac:dyDescent="0.25">
      <c r="A17" s="5" t="s">
        <v>14</v>
      </c>
      <c r="B17" s="5" t="s">
        <v>15</v>
      </c>
      <c r="C17" s="5" t="s">
        <v>7</v>
      </c>
      <c r="E17" s="12">
        <f t="shared" ref="E17:S17" si="5">IF(E18=0,0,E18/$D18)</f>
        <v>0.92960338274922882</v>
      </c>
      <c r="F17" s="12">
        <f t="shared" si="5"/>
        <v>6.9592517181779473E-2</v>
      </c>
      <c r="G17" s="12">
        <f t="shared" si="5"/>
        <v>6.7308824908111453E-4</v>
      </c>
      <c r="H17" s="12">
        <f t="shared" si="5"/>
        <v>4.8077732077222454E-6</v>
      </c>
      <c r="I17" s="12">
        <f t="shared" si="5"/>
        <v>1.2500210340077837E-4</v>
      </c>
      <c r="J17" s="12">
        <f t="shared" si="5"/>
        <v>0</v>
      </c>
      <c r="K17" s="12">
        <f t="shared" si="5"/>
        <v>1.2019433019305613E-6</v>
      </c>
      <c r="L17" s="12">
        <f t="shared" si="5"/>
        <v>0</v>
      </c>
      <c r="M17" s="12">
        <f t="shared" si="5"/>
        <v>0</v>
      </c>
      <c r="N17" s="12">
        <f t="shared" si="5"/>
        <v>0</v>
      </c>
      <c r="O17" s="12">
        <f t="shared" si="5"/>
        <v>0</v>
      </c>
      <c r="P17" s="12">
        <f t="shared" si="5"/>
        <v>0</v>
      </c>
      <c r="Q17" s="12">
        <f t="shared" si="5"/>
        <v>0</v>
      </c>
      <c r="R17" s="12">
        <f t="shared" si="5"/>
        <v>0</v>
      </c>
      <c r="S17" s="12">
        <f t="shared" si="5"/>
        <v>0</v>
      </c>
    </row>
    <row r="18" spans="1:19" x14ac:dyDescent="0.25">
      <c r="A18" s="1" t="str">
        <f>IF(A17="~","~","")</f>
        <v/>
      </c>
      <c r="B18" s="13"/>
      <c r="D18" s="1">
        <f>SUM(E18:S18)</f>
        <v>35455915.376000002</v>
      </c>
      <c r="E18" s="4">
        <v>32959938.871999998</v>
      </c>
      <c r="F18" s="4">
        <v>2467466.399999999</v>
      </c>
      <c r="G18" s="4">
        <v>23864.960000000006</v>
      </c>
      <c r="H18" s="4">
        <v>170.464</v>
      </c>
      <c r="I18" s="4">
        <v>4432.0640000000003</v>
      </c>
      <c r="J18" s="4">
        <v>0</v>
      </c>
      <c r="K18" s="4">
        <v>42.616</v>
      </c>
      <c r="L18" s="4">
        <v>0</v>
      </c>
      <c r="M18" s="4"/>
      <c r="N18" s="4"/>
      <c r="O18" s="4"/>
      <c r="P18" s="4"/>
      <c r="Q18" s="4"/>
      <c r="R18" s="4"/>
      <c r="S18" s="4"/>
    </row>
    <row r="19" spans="1:19" x14ac:dyDescent="0.25">
      <c r="A19" s="1" t="str">
        <f>IF(A18="~","~","")</f>
        <v/>
      </c>
    </row>
    <row r="20" spans="1:19" x14ac:dyDescent="0.25">
      <c r="A20" s="5" t="s">
        <v>16</v>
      </c>
      <c r="B20" s="5" t="s">
        <v>17</v>
      </c>
      <c r="C20" s="5" t="s">
        <v>7</v>
      </c>
      <c r="E20" s="12">
        <f t="shared" ref="E20:S20" si="6">IF(E21=0,0,E21/$D21)</f>
        <v>4.3197578759934718E-3</v>
      </c>
      <c r="F20" s="12">
        <f t="shared" si="6"/>
        <v>0.55499140378067435</v>
      </c>
      <c r="G20" s="12">
        <f t="shared" si="6"/>
        <v>0.19815037363030594</v>
      </c>
      <c r="H20" s="12">
        <f t="shared" si="6"/>
        <v>0.15475671494220278</v>
      </c>
      <c r="I20" s="12">
        <f t="shared" si="6"/>
        <v>3.37097692331466E-2</v>
      </c>
      <c r="J20" s="12">
        <f t="shared" si="6"/>
        <v>3.1265807334162468E-2</v>
      </c>
      <c r="K20" s="12">
        <f t="shared" si="6"/>
        <v>2.2806173203514274E-2</v>
      </c>
      <c r="L20" s="12">
        <f t="shared" si="6"/>
        <v>0</v>
      </c>
      <c r="M20" s="12">
        <f t="shared" si="6"/>
        <v>0</v>
      </c>
      <c r="N20" s="12">
        <f t="shared" si="6"/>
        <v>0</v>
      </c>
      <c r="O20" s="12">
        <f t="shared" si="6"/>
        <v>0</v>
      </c>
      <c r="P20" s="12">
        <f t="shared" si="6"/>
        <v>0</v>
      </c>
      <c r="Q20" s="12">
        <f t="shared" si="6"/>
        <v>0</v>
      </c>
      <c r="R20" s="12">
        <f t="shared" si="6"/>
        <v>0</v>
      </c>
      <c r="S20" s="12">
        <f t="shared" si="6"/>
        <v>0</v>
      </c>
    </row>
    <row r="21" spans="1:19" x14ac:dyDescent="0.25">
      <c r="A21" s="1" t="str">
        <f>IF(A20="~","~","")</f>
        <v/>
      </c>
      <c r="B21" s="13"/>
      <c r="D21" s="1">
        <f>SUM(E21:S21)</f>
        <v>26649081.57</v>
      </c>
      <c r="E21" s="4">
        <v>115117.57999999999</v>
      </c>
      <c r="F21" s="4">
        <v>14790011.189999998</v>
      </c>
      <c r="G21" s="4">
        <v>5280525.47</v>
      </c>
      <c r="H21" s="4">
        <v>4124124.32</v>
      </c>
      <c r="I21" s="4">
        <v>898334.39</v>
      </c>
      <c r="J21" s="4">
        <v>833205.04999999993</v>
      </c>
      <c r="K21" s="4">
        <v>607763.57000000007</v>
      </c>
      <c r="L21" s="4">
        <v>0</v>
      </c>
      <c r="M21" s="4"/>
      <c r="N21" s="4"/>
      <c r="O21" s="4"/>
      <c r="P21" s="4"/>
      <c r="Q21" s="4"/>
      <c r="R21" s="4"/>
      <c r="S21" s="4"/>
    </row>
    <row r="22" spans="1:19" x14ac:dyDescent="0.25">
      <c r="A22" s="1" t="str">
        <f>IF(A21="~","~","")</f>
        <v/>
      </c>
    </row>
    <row r="23" spans="1:19" x14ac:dyDescent="0.25">
      <c r="A23" s="5" t="s">
        <v>18</v>
      </c>
      <c r="B23" s="5" t="s">
        <v>19</v>
      </c>
      <c r="C23" s="5" t="s">
        <v>7</v>
      </c>
      <c r="E23" s="12">
        <f>IF(E24=0,0,E24/$D24)</f>
        <v>0.58319976100454485</v>
      </c>
      <c r="F23" s="12">
        <f>IF(F24=0,0,F24/$D24)</f>
        <v>0.40649395717655323</v>
      </c>
      <c r="G23" s="12">
        <f>IF(G24=0,0,G24/$D24)</f>
        <v>8.7244808095191303E-3</v>
      </c>
      <c r="H23" s="12">
        <f>IF(H24=0,0,H24/$D24)</f>
        <v>0</v>
      </c>
      <c r="I23" s="12">
        <f>IF(I24=0,0,I24/$D24)</f>
        <v>1.5818010093827692E-3</v>
      </c>
      <c r="J23" s="12">
        <f t="shared" ref="J23:S23" si="7">IF(J24=0,0,J24/$D24)</f>
        <v>0</v>
      </c>
      <c r="K23" s="12">
        <f t="shared" si="7"/>
        <v>0</v>
      </c>
      <c r="L23" s="12">
        <f t="shared" si="7"/>
        <v>0</v>
      </c>
      <c r="M23" s="12">
        <f t="shared" si="7"/>
        <v>0</v>
      </c>
      <c r="N23" s="12">
        <f t="shared" si="7"/>
        <v>0</v>
      </c>
      <c r="O23" s="12">
        <f t="shared" si="7"/>
        <v>0</v>
      </c>
      <c r="P23" s="12">
        <f t="shared" si="7"/>
        <v>0</v>
      </c>
      <c r="Q23" s="12">
        <f t="shared" si="7"/>
        <v>0</v>
      </c>
      <c r="R23" s="12">
        <f t="shared" si="7"/>
        <v>0</v>
      </c>
      <c r="S23" s="12">
        <f t="shared" si="7"/>
        <v>0</v>
      </c>
    </row>
    <row r="24" spans="1:19" x14ac:dyDescent="0.25">
      <c r="A24" s="1" t="str">
        <f>IF(A23="~","~","")</f>
        <v/>
      </c>
      <c r="B24" s="14"/>
      <c r="D24" s="1">
        <f>SUM(E24:S24)</f>
        <v>1279163.047063594</v>
      </c>
      <c r="E24" s="4">
        <v>746007.58333333337</v>
      </c>
      <c r="F24" s="4">
        <v>519972.04887489794</v>
      </c>
      <c r="G24" s="4">
        <v>11160.033456352341</v>
      </c>
      <c r="H24" s="4">
        <v>0</v>
      </c>
      <c r="I24" s="4">
        <v>2023.3813990103315</v>
      </c>
      <c r="J24" s="4">
        <v>0</v>
      </c>
      <c r="K24" s="4">
        <v>0</v>
      </c>
      <c r="L24" s="4">
        <v>0</v>
      </c>
      <c r="M24" s="4"/>
      <c r="N24" s="4"/>
      <c r="O24" s="4"/>
      <c r="P24" s="4"/>
      <c r="Q24" s="4"/>
      <c r="R24" s="4"/>
      <c r="S24" s="4"/>
    </row>
    <row r="25" spans="1:19" x14ac:dyDescent="0.25">
      <c r="A25" s="1" t="str">
        <f>IF(A24="~","~","")</f>
        <v/>
      </c>
    </row>
    <row r="26" spans="1:19" x14ac:dyDescent="0.25">
      <c r="A26" s="5" t="s">
        <v>20</v>
      </c>
      <c r="B26" s="5" t="s">
        <v>21</v>
      </c>
      <c r="C26" s="5" t="s">
        <v>7</v>
      </c>
      <c r="E26" s="12">
        <f t="shared" ref="E26:S26" si="8">IF(E27=0,0,E27/$D27)</f>
        <v>0</v>
      </c>
      <c r="F26" s="12">
        <f t="shared" si="8"/>
        <v>0</v>
      </c>
      <c r="G26" s="12">
        <f t="shared" si="8"/>
        <v>0</v>
      </c>
      <c r="H26" s="12">
        <f t="shared" si="8"/>
        <v>0.82793998734917651</v>
      </c>
      <c r="I26" s="12">
        <f t="shared" si="8"/>
        <v>0</v>
      </c>
      <c r="J26" s="12">
        <f t="shared" si="8"/>
        <v>8.377793431818252E-2</v>
      </c>
      <c r="K26" s="12">
        <f t="shared" si="8"/>
        <v>8.8282078332640998E-2</v>
      </c>
      <c r="L26" s="12">
        <f t="shared" si="8"/>
        <v>0</v>
      </c>
      <c r="M26" s="12">
        <f t="shared" si="8"/>
        <v>0</v>
      </c>
      <c r="N26" s="12">
        <f t="shared" si="8"/>
        <v>0</v>
      </c>
      <c r="O26" s="12">
        <f t="shared" si="8"/>
        <v>0</v>
      </c>
      <c r="P26" s="12">
        <f t="shared" si="8"/>
        <v>0</v>
      </c>
      <c r="Q26" s="12">
        <f t="shared" si="8"/>
        <v>0</v>
      </c>
      <c r="R26" s="12">
        <f t="shared" si="8"/>
        <v>0</v>
      </c>
      <c r="S26" s="12">
        <f t="shared" si="8"/>
        <v>0</v>
      </c>
    </row>
    <row r="27" spans="1:19" x14ac:dyDescent="0.25">
      <c r="A27" s="1" t="str">
        <f>IF(A26="~","~","")</f>
        <v/>
      </c>
      <c r="B27" s="13"/>
      <c r="D27" s="1">
        <f>SUM(E27:S27)</f>
        <v>11927717.675177991</v>
      </c>
      <c r="E27" s="4">
        <v>0</v>
      </c>
      <c r="F27" s="4">
        <v>0</v>
      </c>
      <c r="G27" s="4">
        <v>0</v>
      </c>
      <c r="H27" s="4">
        <v>9875434.421091415</v>
      </c>
      <c r="I27" s="4">
        <v>0</v>
      </c>
      <c r="J27" s="4">
        <v>999279.54795688647</v>
      </c>
      <c r="K27" s="4">
        <v>1053003.7061296899</v>
      </c>
      <c r="L27" s="4">
        <v>0</v>
      </c>
      <c r="M27" s="4"/>
      <c r="N27" s="4"/>
      <c r="O27" s="4"/>
      <c r="P27" s="4"/>
      <c r="Q27" s="4"/>
      <c r="R27" s="4"/>
      <c r="S27" s="4"/>
    </row>
    <row r="28" spans="1:19" x14ac:dyDescent="0.25">
      <c r="A28" s="1" t="str">
        <f>IF(A27="~","~","")</f>
        <v/>
      </c>
    </row>
    <row r="29" spans="1:19" hidden="1" x14ac:dyDescent="0.25">
      <c r="A29" s="5" t="s">
        <v>22</v>
      </c>
      <c r="B29" s="5"/>
      <c r="C29" s="5"/>
      <c r="E29" s="12">
        <f t="shared" ref="E29:S29" si="9">IF(E30=0,0,E30/$D30)</f>
        <v>0</v>
      </c>
      <c r="F29" s="12">
        <f t="shared" si="9"/>
        <v>0</v>
      </c>
      <c r="G29" s="12">
        <f t="shared" si="9"/>
        <v>0</v>
      </c>
      <c r="H29" s="12">
        <f t="shared" si="9"/>
        <v>0</v>
      </c>
      <c r="I29" s="12">
        <f t="shared" si="9"/>
        <v>0</v>
      </c>
      <c r="J29" s="12">
        <f t="shared" si="9"/>
        <v>0</v>
      </c>
      <c r="K29" s="12">
        <f t="shared" si="9"/>
        <v>0</v>
      </c>
      <c r="L29" s="12">
        <f t="shared" si="9"/>
        <v>0</v>
      </c>
      <c r="M29" s="12">
        <f t="shared" si="9"/>
        <v>0</v>
      </c>
      <c r="N29" s="12">
        <f t="shared" si="9"/>
        <v>0</v>
      </c>
      <c r="O29" s="12">
        <f t="shared" si="9"/>
        <v>0</v>
      </c>
      <c r="P29" s="12">
        <f t="shared" si="9"/>
        <v>0</v>
      </c>
      <c r="Q29" s="12">
        <f t="shared" si="9"/>
        <v>0</v>
      </c>
      <c r="R29" s="12">
        <f t="shared" si="9"/>
        <v>0</v>
      </c>
      <c r="S29" s="12">
        <f t="shared" si="9"/>
        <v>0</v>
      </c>
    </row>
    <row r="30" spans="1:19" hidden="1" x14ac:dyDescent="0.25">
      <c r="A30" s="1" t="str">
        <f>IF(A29="~","~","")</f>
        <v>~</v>
      </c>
      <c r="B30" s="14"/>
      <c r="D30" s="1">
        <f>SUM(E30:S30)</f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13.5" hidden="1" customHeight="1" x14ac:dyDescent="0.25">
      <c r="A31" s="1" t="str">
        <f>IF(A30="~","~","")</f>
        <v>~</v>
      </c>
    </row>
    <row r="32" spans="1:19" x14ac:dyDescent="0.25">
      <c r="A32" s="5" t="s">
        <v>23</v>
      </c>
      <c r="B32" s="5" t="s">
        <v>24</v>
      </c>
      <c r="C32" s="5" t="s">
        <v>7</v>
      </c>
      <c r="E32" s="12">
        <f t="shared" ref="E32:S32" si="10">IF(E33=0,0,E33/$D33)</f>
        <v>0.92869929682243257</v>
      </c>
      <c r="F32" s="12">
        <f t="shared" si="10"/>
        <v>6.9588145966973422E-2</v>
      </c>
      <c r="G32" s="12">
        <f t="shared" si="10"/>
        <v>1.7125572105941189E-3</v>
      </c>
      <c r="H32" s="12">
        <f t="shared" si="10"/>
        <v>0</v>
      </c>
      <c r="I32" s="12">
        <f t="shared" si="10"/>
        <v>0</v>
      </c>
      <c r="J32" s="12">
        <f t="shared" si="10"/>
        <v>0</v>
      </c>
      <c r="K32" s="12">
        <f t="shared" si="10"/>
        <v>0</v>
      </c>
      <c r="L32" s="12">
        <f t="shared" si="10"/>
        <v>0</v>
      </c>
      <c r="M32" s="12">
        <f t="shared" si="10"/>
        <v>0</v>
      </c>
      <c r="N32" s="12">
        <f t="shared" si="10"/>
        <v>0</v>
      </c>
      <c r="O32" s="12">
        <f t="shared" si="10"/>
        <v>0</v>
      </c>
      <c r="P32" s="12">
        <f t="shared" si="10"/>
        <v>0</v>
      </c>
      <c r="Q32" s="12">
        <f t="shared" si="10"/>
        <v>0</v>
      </c>
      <c r="R32" s="12">
        <f t="shared" si="10"/>
        <v>0</v>
      </c>
      <c r="S32" s="12">
        <f t="shared" si="10"/>
        <v>0</v>
      </c>
    </row>
    <row r="33" spans="1:19" x14ac:dyDescent="0.25">
      <c r="A33" s="1" t="str">
        <f>IF(A32="~","~","")</f>
        <v/>
      </c>
      <c r="B33" s="14"/>
      <c r="D33" s="1">
        <f>SUM(E33:S33)</f>
        <v>803282.16666666663</v>
      </c>
      <c r="E33" s="15">
        <v>746007.58333333337</v>
      </c>
      <c r="F33" s="15">
        <v>55898.916666666672</v>
      </c>
      <c r="G33" s="15">
        <v>1375.6666666666667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25">
      <c r="A34" s="1" t="str">
        <f>IF(A33="~","~","")</f>
        <v/>
      </c>
    </row>
    <row r="35" spans="1:19" x14ac:dyDescent="0.25">
      <c r="A35" s="5" t="s">
        <v>25</v>
      </c>
      <c r="B35" s="5" t="s">
        <v>26</v>
      </c>
      <c r="C35" s="5" t="s">
        <v>7</v>
      </c>
      <c r="E35" s="12">
        <f t="shared" ref="E35:S35" si="11">IF(E36=0,0,E36/$D36)</f>
        <v>0</v>
      </c>
      <c r="F35" s="12">
        <f t="shared" si="11"/>
        <v>0</v>
      </c>
      <c r="G35" s="12">
        <f t="shared" si="11"/>
        <v>0</v>
      </c>
      <c r="H35" s="12">
        <f t="shared" si="11"/>
        <v>0</v>
      </c>
      <c r="I35" s="12">
        <f t="shared" si="11"/>
        <v>0</v>
      </c>
      <c r="J35" s="12">
        <f t="shared" si="11"/>
        <v>0</v>
      </c>
      <c r="K35" s="12">
        <f t="shared" si="11"/>
        <v>0</v>
      </c>
      <c r="L35" s="12">
        <f t="shared" si="11"/>
        <v>1</v>
      </c>
      <c r="M35" s="12">
        <f t="shared" si="11"/>
        <v>0</v>
      </c>
      <c r="N35" s="12">
        <f t="shared" si="11"/>
        <v>0</v>
      </c>
      <c r="O35" s="12">
        <f t="shared" si="11"/>
        <v>0</v>
      </c>
      <c r="P35" s="12">
        <f t="shared" si="11"/>
        <v>0</v>
      </c>
      <c r="Q35" s="12">
        <f t="shared" si="11"/>
        <v>0</v>
      </c>
      <c r="R35" s="12">
        <f t="shared" si="11"/>
        <v>0</v>
      </c>
      <c r="S35" s="12">
        <f t="shared" si="11"/>
        <v>0</v>
      </c>
    </row>
    <row r="36" spans="1:19" x14ac:dyDescent="0.25">
      <c r="A36" s="1" t="str">
        <f>IF(A35="~","~","")</f>
        <v/>
      </c>
      <c r="B36" s="14"/>
      <c r="D36" s="1">
        <f>SUM(E36:S36)</f>
        <v>1</v>
      </c>
      <c r="E36" s="4"/>
      <c r="F36" s="4"/>
      <c r="G36" s="4"/>
      <c r="H36" s="4"/>
      <c r="I36" s="4"/>
      <c r="J36" s="4"/>
      <c r="K36" s="4"/>
      <c r="L36" s="4">
        <v>1</v>
      </c>
      <c r="M36" s="4"/>
      <c r="N36" s="4"/>
      <c r="O36" s="4"/>
      <c r="P36" s="4"/>
      <c r="Q36" s="4"/>
      <c r="R36" s="4"/>
      <c r="S36" s="4"/>
    </row>
    <row r="37" spans="1:19" x14ac:dyDescent="0.25">
      <c r="A37" s="1" t="str">
        <f>IF(A36="~","~","")</f>
        <v/>
      </c>
    </row>
    <row r="38" spans="1:19" x14ac:dyDescent="0.25">
      <c r="A38" s="5" t="s">
        <v>27</v>
      </c>
      <c r="B38" s="5" t="s">
        <v>28</v>
      </c>
      <c r="C38" s="5" t="s">
        <v>11</v>
      </c>
      <c r="E38" s="12">
        <f t="shared" ref="E38:S38" si="12">IF(E39=0,0,E39/$D39)</f>
        <v>4.2975915311167538E-3</v>
      </c>
      <c r="F38" s="12">
        <f t="shared" si="12"/>
        <v>0.52175943298234884</v>
      </c>
      <c r="G38" s="12">
        <f t="shared" si="12"/>
        <v>0.14077345024793878</v>
      </c>
      <c r="H38" s="12">
        <f t="shared" si="12"/>
        <v>1.2440181337283415E-2</v>
      </c>
      <c r="I38" s="12">
        <f t="shared" si="12"/>
        <v>2.6154651885310631E-2</v>
      </c>
      <c r="J38" s="12">
        <f t="shared" si="12"/>
        <v>1.2638465022423815E-3</v>
      </c>
      <c r="K38" s="12">
        <f t="shared" si="12"/>
        <v>0</v>
      </c>
      <c r="L38" s="12">
        <f t="shared" si="12"/>
        <v>0.29331084551375924</v>
      </c>
      <c r="M38" s="12">
        <f t="shared" si="12"/>
        <v>0</v>
      </c>
      <c r="N38" s="12">
        <f t="shared" si="12"/>
        <v>0</v>
      </c>
      <c r="O38" s="12">
        <f t="shared" si="12"/>
        <v>0</v>
      </c>
      <c r="P38" s="12">
        <f t="shared" si="12"/>
        <v>0</v>
      </c>
      <c r="Q38" s="12">
        <f t="shared" si="12"/>
        <v>0</v>
      </c>
      <c r="R38" s="12">
        <f t="shared" si="12"/>
        <v>0</v>
      </c>
      <c r="S38" s="12">
        <f t="shared" si="12"/>
        <v>0</v>
      </c>
    </row>
    <row r="39" spans="1:19" x14ac:dyDescent="0.25">
      <c r="A39" s="1" t="str">
        <f>IF(A38="~","~","")</f>
        <v/>
      </c>
      <c r="B39" s="14"/>
      <c r="D39" s="1">
        <f>SUM(E39:S39)</f>
        <v>1742032.4812913518</v>
      </c>
      <c r="E39" s="5">
        <v>7486.5440385280181</v>
      </c>
      <c r="F39" s="5">
        <v>908921.87967540999</v>
      </c>
      <c r="G39" s="5">
        <v>245231.92283536145</v>
      </c>
      <c r="H39" s="5">
        <v>21671.199962702194</v>
      </c>
      <c r="I39" s="5">
        <v>45562.253121079215</v>
      </c>
      <c r="J39" s="5">
        <v>2201.661658272692</v>
      </c>
      <c r="K39" s="5">
        <v>0</v>
      </c>
      <c r="L39" s="5">
        <v>510957.01999999839</v>
      </c>
      <c r="M39" s="5"/>
      <c r="N39" s="5"/>
      <c r="O39" s="5"/>
      <c r="P39" s="5"/>
      <c r="Q39" s="5"/>
      <c r="R39" s="5"/>
      <c r="S39" s="5"/>
    </row>
    <row r="40" spans="1:19" ht="13.5" customHeight="1" x14ac:dyDescent="0.25">
      <c r="A40" s="1" t="str">
        <f>IF(A39="~","~","")</f>
        <v/>
      </c>
    </row>
    <row r="41" spans="1:19" x14ac:dyDescent="0.25">
      <c r="A41" s="5" t="s">
        <v>29</v>
      </c>
      <c r="B41" s="5" t="s">
        <v>30</v>
      </c>
      <c r="C41" s="5" t="s">
        <v>31</v>
      </c>
      <c r="E41" s="12">
        <f t="shared" ref="E41:S41" si="13">IF(E42=0,0,E42/$D42)</f>
        <v>0</v>
      </c>
      <c r="F41" s="12">
        <f t="shared" si="13"/>
        <v>8.4547728049910609E-3</v>
      </c>
      <c r="G41" s="12">
        <f t="shared" si="13"/>
        <v>0.30549895213237827</v>
      </c>
      <c r="H41" s="12">
        <f t="shared" si="13"/>
        <v>0.5419944581306525</v>
      </c>
      <c r="I41" s="12">
        <f t="shared" si="13"/>
        <v>1.3213959006497845E-2</v>
      </c>
      <c r="J41" s="12">
        <f t="shared" si="13"/>
        <v>5.5405276325798454E-2</v>
      </c>
      <c r="K41" s="12">
        <f t="shared" si="13"/>
        <v>7.5432581599681969E-2</v>
      </c>
      <c r="L41" s="12">
        <f t="shared" si="13"/>
        <v>0</v>
      </c>
      <c r="M41" s="12">
        <f t="shared" si="13"/>
        <v>0</v>
      </c>
      <c r="N41" s="12">
        <f t="shared" si="13"/>
        <v>0</v>
      </c>
      <c r="O41" s="12">
        <f t="shared" si="13"/>
        <v>0</v>
      </c>
      <c r="P41" s="12">
        <f t="shared" si="13"/>
        <v>0</v>
      </c>
      <c r="Q41" s="12">
        <f t="shared" si="13"/>
        <v>0</v>
      </c>
      <c r="R41" s="12">
        <f t="shared" si="13"/>
        <v>0</v>
      </c>
      <c r="S41" s="12">
        <f t="shared" si="13"/>
        <v>0</v>
      </c>
    </row>
    <row r="42" spans="1:19" x14ac:dyDescent="0.25">
      <c r="A42" s="1" t="str">
        <f>IF(A41="~","~","")</f>
        <v/>
      </c>
      <c r="B42" s="14"/>
      <c r="D42" s="1">
        <f>SUM(E42:S42)</f>
        <v>100457.39620864793</v>
      </c>
      <c r="E42" s="5">
        <v>0</v>
      </c>
      <c r="F42" s="5">
        <v>849.3444615250886</v>
      </c>
      <c r="G42" s="5">
        <v>30689.629275689091</v>
      </c>
      <c r="H42" s="5">
        <v>54447.352023322397</v>
      </c>
      <c r="I42" s="5">
        <v>1327.4399154005857</v>
      </c>
      <c r="J42" s="5">
        <v>5565.8697959103565</v>
      </c>
      <c r="K42" s="5">
        <v>7577.7607368004174</v>
      </c>
      <c r="L42" s="5">
        <v>0</v>
      </c>
      <c r="M42" s="5"/>
      <c r="N42" s="5"/>
      <c r="O42" s="5"/>
      <c r="P42" s="5"/>
      <c r="Q42" s="5"/>
      <c r="R42" s="5"/>
      <c r="S42" s="5"/>
    </row>
    <row r="43" spans="1:19" ht="13.5" customHeight="1" x14ac:dyDescent="0.25">
      <c r="A43" s="1" t="str">
        <f>IF(A42="~","~","")</f>
        <v/>
      </c>
    </row>
    <row r="44" spans="1:19" x14ac:dyDescent="0.25">
      <c r="A44" s="5" t="s">
        <v>32</v>
      </c>
      <c r="B44" s="5" t="s">
        <v>33</v>
      </c>
      <c r="C44" s="5" t="s">
        <v>11</v>
      </c>
      <c r="E44" s="12">
        <f t="shared" ref="E44:S44" si="14">IF(E45=0,0,E45/$D45)</f>
        <v>0</v>
      </c>
      <c r="F44" s="12">
        <f t="shared" si="14"/>
        <v>0.43741644878478286</v>
      </c>
      <c r="G44" s="12">
        <f t="shared" si="14"/>
        <v>0.26682164466372815</v>
      </c>
      <c r="H44" s="12">
        <f t="shared" si="14"/>
        <v>0.14097002625320113</v>
      </c>
      <c r="I44" s="12">
        <f t="shared" si="14"/>
        <v>6.8489179278761747E-2</v>
      </c>
      <c r="J44" s="12">
        <f t="shared" si="14"/>
        <v>7.8437478189441814E-2</v>
      </c>
      <c r="K44" s="12">
        <f t="shared" si="14"/>
        <v>0</v>
      </c>
      <c r="L44" s="12">
        <f t="shared" si="14"/>
        <v>7.8652228300843448E-3</v>
      </c>
      <c r="M44" s="12">
        <f t="shared" si="14"/>
        <v>0</v>
      </c>
      <c r="N44" s="12">
        <f t="shared" si="14"/>
        <v>0</v>
      </c>
      <c r="O44" s="12">
        <f t="shared" si="14"/>
        <v>0</v>
      </c>
      <c r="P44" s="12">
        <f t="shared" si="14"/>
        <v>0</v>
      </c>
      <c r="Q44" s="12">
        <f t="shared" si="14"/>
        <v>0</v>
      </c>
      <c r="R44" s="12">
        <f t="shared" si="14"/>
        <v>0</v>
      </c>
      <c r="S44" s="12">
        <f t="shared" si="14"/>
        <v>0</v>
      </c>
    </row>
    <row r="45" spans="1:19" x14ac:dyDescent="0.25">
      <c r="A45" s="1" t="str">
        <f>IF(A44="~","~","")</f>
        <v/>
      </c>
      <c r="B45" s="14"/>
      <c r="D45" s="1">
        <f>SUM(E45:S45)</f>
        <v>420769.94400793564</v>
      </c>
      <c r="E45" s="5">
        <v>0</v>
      </c>
      <c r="F45" s="5">
        <v>184051.69466332314</v>
      </c>
      <c r="G45" s="5">
        <v>112270.52848526218</v>
      </c>
      <c r="H45" s="5">
        <v>59315.950053356661</v>
      </c>
      <c r="I45" s="5">
        <v>28818.188130274048</v>
      </c>
      <c r="J45" s="5">
        <v>33004.133305895106</v>
      </c>
      <c r="K45" s="5">
        <v>0</v>
      </c>
      <c r="L45" s="5">
        <v>3309.4493698245269</v>
      </c>
      <c r="M45" s="5">
        <v>0</v>
      </c>
      <c r="N45" s="5">
        <v>0</v>
      </c>
      <c r="O45" s="5">
        <v>0</v>
      </c>
      <c r="P45" s="5"/>
      <c r="Q45" s="5"/>
      <c r="R45" s="5"/>
      <c r="S45" s="5"/>
    </row>
    <row r="46" spans="1:19" ht="13.5" customHeight="1" x14ac:dyDescent="0.25">
      <c r="A46" s="1" t="str">
        <f>IF(A45="~","~","")</f>
        <v/>
      </c>
    </row>
    <row r="47" spans="1:19" x14ac:dyDescent="0.25">
      <c r="A47" s="5" t="s">
        <v>34</v>
      </c>
      <c r="B47" s="5" t="s">
        <v>35</v>
      </c>
      <c r="C47" s="5" t="s">
        <v>31</v>
      </c>
      <c r="E47" s="12">
        <f t="shared" ref="E47:S47" si="15">IF(E48=0,0,E48/$D48)</f>
        <v>0</v>
      </c>
      <c r="F47" s="12">
        <f t="shared" si="15"/>
        <v>1.8896311006800261E-2</v>
      </c>
      <c r="G47" s="12">
        <f t="shared" si="15"/>
        <v>0.14121080820846121</v>
      </c>
      <c r="H47" s="12">
        <f t="shared" si="15"/>
        <v>0.55497382198952883</v>
      </c>
      <c r="I47" s="12">
        <f t="shared" si="15"/>
        <v>3.6107600649936812E-3</v>
      </c>
      <c r="J47" s="12">
        <f t="shared" si="15"/>
        <v>0.12008786182824817</v>
      </c>
      <c r="K47" s="12">
        <f t="shared" si="15"/>
        <v>0.16122043690196783</v>
      </c>
      <c r="L47" s="12">
        <f t="shared" si="15"/>
        <v>0</v>
      </c>
      <c r="M47" s="12">
        <f t="shared" si="15"/>
        <v>0</v>
      </c>
      <c r="N47" s="12">
        <f t="shared" si="15"/>
        <v>0</v>
      </c>
      <c r="O47" s="12">
        <f t="shared" si="15"/>
        <v>0</v>
      </c>
      <c r="P47" s="12">
        <f t="shared" si="15"/>
        <v>0</v>
      </c>
      <c r="Q47" s="12">
        <f t="shared" si="15"/>
        <v>0</v>
      </c>
      <c r="R47" s="12">
        <f t="shared" si="15"/>
        <v>0</v>
      </c>
      <c r="S47" s="12">
        <f t="shared" si="15"/>
        <v>0</v>
      </c>
    </row>
    <row r="48" spans="1:19" x14ac:dyDescent="0.25">
      <c r="A48" s="1" t="str">
        <f>IF(A47="~","~","")</f>
        <v/>
      </c>
      <c r="B48" s="14"/>
      <c r="D48" s="1">
        <f>SUM(E48:S48)</f>
        <v>37537.965992064273</v>
      </c>
      <c r="E48" s="5">
        <v>0</v>
      </c>
      <c r="F48" s="5">
        <v>709.32907994873801</v>
      </c>
      <c r="G48" s="5">
        <v>5300.7665162411276</v>
      </c>
      <c r="H48" s="5">
        <v>20832.588456328864</v>
      </c>
      <c r="I48" s="5">
        <v>135.54058852523659</v>
      </c>
      <c r="J48" s="5">
        <v>4507.8540733684931</v>
      </c>
      <c r="K48" s="5">
        <v>6051.8872776518119</v>
      </c>
      <c r="L48" s="5">
        <v>0</v>
      </c>
      <c r="M48" s="5"/>
      <c r="N48" s="5"/>
      <c r="O48" s="5"/>
      <c r="P48" s="5"/>
      <c r="Q48" s="5"/>
      <c r="R48" s="5"/>
      <c r="S48" s="5"/>
    </row>
    <row r="49" spans="1:19" ht="13.5" customHeight="1" x14ac:dyDescent="0.25">
      <c r="A49" s="1" t="str">
        <f>IF(A48="~","~","")</f>
        <v/>
      </c>
    </row>
    <row r="50" spans="1:19" x14ac:dyDescent="0.25">
      <c r="A50" s="5" t="s">
        <v>36</v>
      </c>
      <c r="B50" s="5" t="s">
        <v>37</v>
      </c>
      <c r="C50" s="5" t="s">
        <v>11</v>
      </c>
      <c r="E50" s="12">
        <f t="shared" ref="E50:S50" si="16">IF(E51=0,0,E51/$D51)</f>
        <v>0</v>
      </c>
      <c r="F50" s="12">
        <f t="shared" si="16"/>
        <v>0</v>
      </c>
      <c r="G50" s="12">
        <f t="shared" si="16"/>
        <v>0</v>
      </c>
      <c r="H50" s="12">
        <f t="shared" si="16"/>
        <v>0</v>
      </c>
      <c r="I50" s="12">
        <f t="shared" si="16"/>
        <v>0</v>
      </c>
      <c r="J50" s="12">
        <f t="shared" si="16"/>
        <v>0</v>
      </c>
      <c r="K50" s="12">
        <f t="shared" si="16"/>
        <v>0</v>
      </c>
      <c r="L50" s="12">
        <f t="shared" si="16"/>
        <v>1</v>
      </c>
      <c r="M50" s="12">
        <f t="shared" si="16"/>
        <v>0</v>
      </c>
      <c r="N50" s="12">
        <f t="shared" si="16"/>
        <v>0</v>
      </c>
      <c r="O50" s="12">
        <f t="shared" si="16"/>
        <v>0</v>
      </c>
      <c r="P50" s="12">
        <f t="shared" si="16"/>
        <v>0</v>
      </c>
      <c r="Q50" s="12">
        <f t="shared" si="16"/>
        <v>0</v>
      </c>
      <c r="R50" s="12">
        <f t="shared" si="16"/>
        <v>0</v>
      </c>
      <c r="S50" s="12">
        <f t="shared" si="16"/>
        <v>0</v>
      </c>
    </row>
    <row r="51" spans="1:19" x14ac:dyDescent="0.25">
      <c r="A51" s="1" t="str">
        <f>IF(A50="~","~","")</f>
        <v/>
      </c>
      <c r="B51" s="14"/>
      <c r="D51" s="1">
        <f>SUM(E51:S51)</f>
        <v>225474.87999999989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225474.87999999989</v>
      </c>
      <c r="M51" s="5"/>
      <c r="N51" s="5"/>
      <c r="O51" s="5"/>
      <c r="P51" s="5"/>
      <c r="Q51" s="5"/>
      <c r="R51" s="5"/>
      <c r="S51" s="5"/>
    </row>
    <row r="52" spans="1:19" ht="13.5" customHeight="1" x14ac:dyDescent="0.25">
      <c r="A52" s="1" t="str">
        <f>IF(A51="~","~","")</f>
        <v/>
      </c>
    </row>
    <row r="53" spans="1:19" x14ac:dyDescent="0.25">
      <c r="A53" s="5" t="s">
        <v>38</v>
      </c>
      <c r="B53" s="5" t="s">
        <v>39</v>
      </c>
      <c r="C53" s="5" t="s">
        <v>31</v>
      </c>
      <c r="E53" s="12">
        <f t="shared" ref="E53:S53" si="17">IF(E54=0,0,E54/$D54)</f>
        <v>0</v>
      </c>
      <c r="F53" s="12">
        <f t="shared" si="17"/>
        <v>0</v>
      </c>
      <c r="G53" s="12">
        <f t="shared" si="17"/>
        <v>0</v>
      </c>
      <c r="H53" s="12">
        <f t="shared" si="17"/>
        <v>0</v>
      </c>
      <c r="I53" s="12">
        <f t="shared" si="17"/>
        <v>0</v>
      </c>
      <c r="J53" s="12">
        <f t="shared" si="17"/>
        <v>0</v>
      </c>
      <c r="K53" s="12">
        <f t="shared" si="17"/>
        <v>0</v>
      </c>
      <c r="L53" s="12">
        <f t="shared" si="17"/>
        <v>0</v>
      </c>
      <c r="M53" s="12">
        <f t="shared" si="17"/>
        <v>0</v>
      </c>
      <c r="N53" s="12">
        <f t="shared" si="17"/>
        <v>0</v>
      </c>
      <c r="O53" s="12">
        <f t="shared" si="17"/>
        <v>0</v>
      </c>
      <c r="P53" s="12">
        <f t="shared" si="17"/>
        <v>0</v>
      </c>
      <c r="Q53" s="12">
        <f t="shared" si="17"/>
        <v>0</v>
      </c>
      <c r="R53" s="12">
        <f t="shared" si="17"/>
        <v>0</v>
      </c>
      <c r="S53" s="12">
        <f t="shared" si="17"/>
        <v>0</v>
      </c>
    </row>
    <row r="54" spans="1:19" x14ac:dyDescent="0.25">
      <c r="A54" s="1" t="str">
        <f>IF(A53="~","~","")</f>
        <v/>
      </c>
      <c r="B54" s="14"/>
      <c r="D54" s="1">
        <f>SUM(E54:S54)</f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/>
      <c r="M54" s="5"/>
      <c r="N54" s="5"/>
      <c r="O54" s="5"/>
      <c r="P54" s="5"/>
      <c r="Q54" s="5"/>
      <c r="R54" s="5"/>
      <c r="S54" s="5"/>
    </row>
    <row r="55" spans="1:19" ht="13.5" customHeight="1" x14ac:dyDescent="0.25">
      <c r="A55" s="1" t="str">
        <f>IF(A54="~","~","")</f>
        <v/>
      </c>
    </row>
    <row r="56" spans="1:19" x14ac:dyDescent="0.25">
      <c r="A56" s="5" t="s">
        <v>40</v>
      </c>
      <c r="B56" s="5" t="s">
        <v>41</v>
      </c>
      <c r="C56" s="5" t="s">
        <v>31</v>
      </c>
      <c r="E56" s="12">
        <f t="shared" ref="E56:S56" si="18">IF(E57=0,0,E57/$D57)</f>
        <v>0</v>
      </c>
      <c r="F56" s="12">
        <f t="shared" si="18"/>
        <v>9.1911764705670286E-3</v>
      </c>
      <c r="G56" s="12">
        <f t="shared" si="18"/>
        <v>0.29411764705883003</v>
      </c>
      <c r="H56" s="12">
        <f t="shared" si="18"/>
        <v>0.59080882352942421</v>
      </c>
      <c r="I56" s="12">
        <f t="shared" si="18"/>
        <v>1.3970588235294368E-2</v>
      </c>
      <c r="J56" s="12">
        <f t="shared" si="18"/>
        <v>4.7794117647059826E-2</v>
      </c>
      <c r="K56" s="12">
        <f t="shared" si="18"/>
        <v>4.4117647058824455E-2</v>
      </c>
      <c r="L56" s="12">
        <f t="shared" si="18"/>
        <v>0</v>
      </c>
      <c r="M56" s="12">
        <f t="shared" si="18"/>
        <v>0</v>
      </c>
      <c r="N56" s="12">
        <f t="shared" si="18"/>
        <v>0</v>
      </c>
      <c r="O56" s="12">
        <f t="shared" si="18"/>
        <v>0</v>
      </c>
      <c r="P56" s="12">
        <f t="shared" si="18"/>
        <v>0</v>
      </c>
      <c r="Q56" s="12">
        <f t="shared" si="18"/>
        <v>0</v>
      </c>
      <c r="R56" s="12">
        <f t="shared" si="18"/>
        <v>0</v>
      </c>
      <c r="S56" s="12">
        <f t="shared" si="18"/>
        <v>0</v>
      </c>
    </row>
    <row r="57" spans="1:19" x14ac:dyDescent="0.25">
      <c r="A57" s="1" t="str">
        <f>IF(A56="~","~","")</f>
        <v/>
      </c>
      <c r="B57" s="14"/>
      <c r="D57" s="1">
        <f>SUM(E57:S57)</f>
        <v>226.66666666666191</v>
      </c>
      <c r="E57" s="5">
        <f>E6-E9</f>
        <v>0</v>
      </c>
      <c r="F57" s="5">
        <f t="shared" ref="F57:S57" si="19">F6-F9</f>
        <v>2.0833333333284827</v>
      </c>
      <c r="G57" s="5">
        <f>G6-G9</f>
        <v>66.666666666666742</v>
      </c>
      <c r="H57" s="5">
        <f t="shared" si="19"/>
        <v>133.91666666666669</v>
      </c>
      <c r="I57" s="5">
        <f t="shared" si="19"/>
        <v>3.1666666666666572</v>
      </c>
      <c r="J57" s="5">
        <f t="shared" si="19"/>
        <v>10.833333333333334</v>
      </c>
      <c r="K57" s="5">
        <f t="shared" si="19"/>
        <v>10</v>
      </c>
      <c r="L57" s="5">
        <f t="shared" si="19"/>
        <v>0</v>
      </c>
      <c r="M57" s="5"/>
      <c r="N57" s="5"/>
      <c r="O57" s="5">
        <f t="shared" si="19"/>
        <v>0</v>
      </c>
      <c r="P57" s="5">
        <f t="shared" si="19"/>
        <v>0</v>
      </c>
      <c r="Q57" s="5">
        <f t="shared" si="19"/>
        <v>0</v>
      </c>
      <c r="R57" s="5">
        <f t="shared" si="19"/>
        <v>0</v>
      </c>
      <c r="S57" s="5">
        <f t="shared" si="19"/>
        <v>0</v>
      </c>
    </row>
    <row r="58" spans="1:19" ht="13.5" customHeight="1" x14ac:dyDescent="0.25">
      <c r="A58" s="1" t="str">
        <f>IF(A57="~","~","")</f>
        <v/>
      </c>
    </row>
    <row r="59" spans="1:19" x14ac:dyDescent="0.25">
      <c r="A59" s="5" t="s">
        <v>42</v>
      </c>
      <c r="B59" s="5" t="s">
        <v>43</v>
      </c>
      <c r="C59" s="5" t="s">
        <v>11</v>
      </c>
      <c r="E59" s="12">
        <f t="shared" ref="E59:S59" si="20">IF(E60=0,0,E60/$D60)</f>
        <v>8.7980837666163554E-3</v>
      </c>
      <c r="F59" s="12">
        <f t="shared" si="20"/>
        <v>0.71834072639815727</v>
      </c>
      <c r="G59" s="12">
        <f t="shared" si="20"/>
        <v>0.16716632042196669</v>
      </c>
      <c r="H59" s="12">
        <f t="shared" si="20"/>
        <v>6.5964957505374594E-2</v>
      </c>
      <c r="I59" s="12">
        <f t="shared" si="20"/>
        <v>3.4482696333259164E-2</v>
      </c>
      <c r="J59" s="12">
        <f t="shared" si="20"/>
        <v>5.2472155746259843E-3</v>
      </c>
      <c r="K59" s="12">
        <f t="shared" si="20"/>
        <v>0</v>
      </c>
      <c r="L59" s="12">
        <f t="shared" si="20"/>
        <v>0</v>
      </c>
      <c r="M59" s="12">
        <f t="shared" si="20"/>
        <v>0</v>
      </c>
      <c r="N59" s="12">
        <f t="shared" si="20"/>
        <v>0</v>
      </c>
      <c r="O59" s="12">
        <f t="shared" si="20"/>
        <v>0</v>
      </c>
      <c r="P59" s="12">
        <f t="shared" si="20"/>
        <v>0</v>
      </c>
      <c r="Q59" s="12">
        <f t="shared" si="20"/>
        <v>0</v>
      </c>
      <c r="R59" s="12">
        <f t="shared" si="20"/>
        <v>0</v>
      </c>
      <c r="S59" s="12">
        <f t="shared" si="20"/>
        <v>0</v>
      </c>
    </row>
    <row r="60" spans="1:19" x14ac:dyDescent="0.25">
      <c r="A60" s="1" t="str">
        <f>IF(A59="~","~","")</f>
        <v/>
      </c>
      <c r="B60" s="14"/>
      <c r="D60" s="1">
        <f>SUM(E60:S60)</f>
        <v>231801.78579655962</v>
      </c>
      <c r="E60" s="5">
        <v>2039.411528689393</v>
      </c>
      <c r="F60" s="5">
        <v>166512.6631894907</v>
      </c>
      <c r="G60" s="5">
        <v>38749.451598851774</v>
      </c>
      <c r="H60" s="5">
        <v>15290.794949739999</v>
      </c>
      <c r="I60" s="5">
        <v>7993.150589129953</v>
      </c>
      <c r="J60" s="5">
        <v>1216.3139406578239</v>
      </c>
      <c r="K60" s="5">
        <v>0</v>
      </c>
      <c r="L60" s="5">
        <v>0</v>
      </c>
      <c r="M60" s="5"/>
      <c r="N60" s="5"/>
      <c r="O60" s="5"/>
      <c r="P60" s="5"/>
      <c r="Q60" s="5"/>
      <c r="R60" s="5"/>
      <c r="S60" s="5"/>
    </row>
    <row r="61" spans="1:19" ht="13.5" customHeight="1" x14ac:dyDescent="0.25">
      <c r="A61" s="1" t="str">
        <f>IF(A60="~","~","")</f>
        <v/>
      </c>
    </row>
    <row r="62" spans="1:19" x14ac:dyDescent="0.25">
      <c r="A62" s="5" t="s">
        <v>44</v>
      </c>
      <c r="B62" s="5" t="s">
        <v>45</v>
      </c>
      <c r="C62" s="5" t="s">
        <v>31</v>
      </c>
      <c r="E62" s="12">
        <f t="shared" ref="E62:S62" si="21">IF(E63=0,0,E63/$D63)</f>
        <v>0</v>
      </c>
      <c r="F62" s="12">
        <f t="shared" si="21"/>
        <v>1.1406822590676036E-2</v>
      </c>
      <c r="G62" s="12">
        <f t="shared" si="21"/>
        <v>0.23574222502379874</v>
      </c>
      <c r="H62" s="12">
        <f t="shared" si="21"/>
        <v>0.61977104929018123</v>
      </c>
      <c r="I62" s="12">
        <f t="shared" si="21"/>
        <v>3.8023721822115328E-3</v>
      </c>
      <c r="J62" s="12">
        <f t="shared" si="21"/>
        <v>5.7034168070122411E-2</v>
      </c>
      <c r="K62" s="12">
        <f t="shared" si="21"/>
        <v>7.2243362843009987E-2</v>
      </c>
      <c r="L62" s="12">
        <f t="shared" si="21"/>
        <v>0</v>
      </c>
      <c r="M62" s="12">
        <f t="shared" si="21"/>
        <v>0</v>
      </c>
      <c r="N62" s="12">
        <f t="shared" si="21"/>
        <v>0</v>
      </c>
      <c r="O62" s="12">
        <f t="shared" si="21"/>
        <v>0</v>
      </c>
      <c r="P62" s="12">
        <f t="shared" si="21"/>
        <v>0</v>
      </c>
      <c r="Q62" s="12">
        <f t="shared" si="21"/>
        <v>0</v>
      </c>
      <c r="R62" s="12">
        <f t="shared" si="21"/>
        <v>0</v>
      </c>
      <c r="S62" s="12">
        <f t="shared" si="21"/>
        <v>0</v>
      </c>
    </row>
    <row r="63" spans="1:19" x14ac:dyDescent="0.25">
      <c r="A63" s="1" t="str">
        <f>IF(A62="~","~","")</f>
        <v/>
      </c>
      <c r="B63" s="14"/>
      <c r="D63" s="1">
        <f>SUM(E63:S63)</f>
        <v>45698.854203440205</v>
      </c>
      <c r="E63" s="5">
        <v>0</v>
      </c>
      <c r="F63" s="5">
        <v>521.2787224958123</v>
      </c>
      <c r="G63" s="5">
        <v>10773.149570957172</v>
      </c>
      <c r="H63" s="5">
        <v>28322.826821025144</v>
      </c>
      <c r="I63" s="5">
        <v>173.76405198210162</v>
      </c>
      <c r="J63" s="5">
        <v>2606.3961312510287</v>
      </c>
      <c r="K63" s="5">
        <v>3301.4389057289427</v>
      </c>
      <c r="L63" s="5">
        <v>0</v>
      </c>
      <c r="M63" s="5"/>
      <c r="N63" s="5"/>
      <c r="O63" s="5"/>
      <c r="P63" s="5"/>
      <c r="Q63" s="5"/>
      <c r="R63" s="5"/>
      <c r="S63" s="5"/>
    </row>
    <row r="64" spans="1:19" ht="13.5" customHeight="1" x14ac:dyDescent="0.25">
      <c r="A64" s="1" t="str">
        <f>IF(A63="~","~","")</f>
        <v/>
      </c>
    </row>
    <row r="65" spans="1:19" x14ac:dyDescent="0.25">
      <c r="A65" s="5" t="s">
        <v>46</v>
      </c>
      <c r="B65" s="5" t="s">
        <v>47</v>
      </c>
      <c r="C65" s="5" t="s">
        <v>7</v>
      </c>
      <c r="E65" s="12">
        <f t="shared" ref="E65:S65" si="22">IF(E66=0,0,E66/$D66)</f>
        <v>0</v>
      </c>
      <c r="F65" s="12">
        <f t="shared" si="22"/>
        <v>0.40313732255520507</v>
      </c>
      <c r="G65" s="12">
        <f t="shared" si="22"/>
        <v>0.25653341876971603</v>
      </c>
      <c r="H65" s="12">
        <f t="shared" si="22"/>
        <v>0.17487923895899057</v>
      </c>
      <c r="I65" s="12">
        <f t="shared" si="22"/>
        <v>6.3175276025236593E-2</v>
      </c>
      <c r="J65" s="12">
        <f t="shared" si="22"/>
        <v>8.1848876182965297E-2</v>
      </c>
      <c r="K65" s="12">
        <f t="shared" si="22"/>
        <v>1.3204850157728706E-2</v>
      </c>
      <c r="L65" s="12">
        <f t="shared" si="22"/>
        <v>7.2210173501577289E-3</v>
      </c>
      <c r="M65" s="12">
        <f t="shared" si="22"/>
        <v>0</v>
      </c>
      <c r="N65" s="12">
        <f t="shared" si="22"/>
        <v>0</v>
      </c>
      <c r="O65" s="12">
        <f t="shared" si="22"/>
        <v>0</v>
      </c>
      <c r="P65" s="12">
        <f t="shared" si="22"/>
        <v>0</v>
      </c>
      <c r="Q65" s="12">
        <f t="shared" si="22"/>
        <v>0</v>
      </c>
      <c r="R65" s="12">
        <f t="shared" si="22"/>
        <v>0</v>
      </c>
      <c r="S65" s="12">
        <f t="shared" si="22"/>
        <v>0</v>
      </c>
    </row>
    <row r="66" spans="1:19" x14ac:dyDescent="0.25">
      <c r="A66" s="1"/>
      <c r="B66" s="14"/>
      <c r="D66" s="1">
        <f>SUM(E66:S66)</f>
        <v>76068.529999999984</v>
      </c>
      <c r="E66" s="5">
        <v>0</v>
      </c>
      <c r="F66" s="5">
        <v>30666.063514910289</v>
      </c>
      <c r="G66" s="5">
        <v>19514.120061686703</v>
      </c>
      <c r="H66" s="5">
        <v>13302.80663512914</v>
      </c>
      <c r="I66" s="5">
        <v>4805.6503795839899</v>
      </c>
      <c r="J66" s="5">
        <v>6226.1236933901801</v>
      </c>
      <c r="K66" s="5">
        <v>1004.4735403686906</v>
      </c>
      <c r="L66" s="5">
        <v>549.29217493099361</v>
      </c>
      <c r="M66" s="5"/>
      <c r="N66" s="5"/>
      <c r="O66" s="5"/>
      <c r="P66" s="5"/>
      <c r="Q66" s="5"/>
      <c r="R66" s="5"/>
      <c r="S66" s="5"/>
    </row>
    <row r="67" spans="1:19" ht="13.5" customHeight="1" x14ac:dyDescent="0.25">
      <c r="A67" s="1"/>
    </row>
    <row r="68" spans="1:19" hidden="1" x14ac:dyDescent="0.25">
      <c r="A68" s="5"/>
      <c r="B68" s="5"/>
      <c r="C68" s="5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 hidden="1" x14ac:dyDescent="0.25">
      <c r="A69" s="1" t="str">
        <f>IF(A68="~","~","")</f>
        <v/>
      </c>
      <c r="B69" s="14"/>
      <c r="D69" s="1">
        <f>SUM(E69:S69)</f>
        <v>0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</row>
    <row r="70" spans="1:19" ht="13.5" hidden="1" customHeight="1" x14ac:dyDescent="0.25">
      <c r="A70" s="1" t="str">
        <f>IF(A69="~","~","")</f>
        <v/>
      </c>
    </row>
    <row r="71" spans="1:19" x14ac:dyDescent="0.25">
      <c r="A71" s="5" t="s">
        <v>48</v>
      </c>
      <c r="B71" s="5" t="s">
        <v>49</v>
      </c>
      <c r="C71" s="5" t="s">
        <v>7</v>
      </c>
      <c r="E71" s="12">
        <f>IF(E72=0,0,E72/$D72)</f>
        <v>0.8191998913021169</v>
      </c>
      <c r="F71" s="12">
        <f>IF(F72=0,0,F72/$D72)</f>
        <v>0.13071555887241185</v>
      </c>
      <c r="G71" s="12">
        <f t="shared" ref="G71:S71" si="23">IF(G72=0,0,G72/$D72)</f>
        <v>3.9952047460567845E-3</v>
      </c>
      <c r="H71" s="12">
        <f t="shared" si="23"/>
        <v>3.0038915069269728E-2</v>
      </c>
      <c r="I71" s="12">
        <f t="shared" si="23"/>
        <v>0</v>
      </c>
      <c r="J71" s="12">
        <f t="shared" si="23"/>
        <v>0</v>
      </c>
      <c r="K71" s="12">
        <f t="shared" si="23"/>
        <v>0</v>
      </c>
      <c r="L71" s="12">
        <f t="shared" si="23"/>
        <v>1.6050430010144761E-2</v>
      </c>
      <c r="M71" s="12">
        <f t="shared" si="23"/>
        <v>0</v>
      </c>
      <c r="N71" s="12">
        <f t="shared" si="23"/>
        <v>0</v>
      </c>
      <c r="O71" s="12">
        <f t="shared" si="23"/>
        <v>0</v>
      </c>
      <c r="P71" s="12">
        <f t="shared" si="23"/>
        <v>0</v>
      </c>
      <c r="Q71" s="12">
        <f t="shared" si="23"/>
        <v>0</v>
      </c>
      <c r="R71" s="12">
        <f t="shared" si="23"/>
        <v>0</v>
      </c>
      <c r="S71" s="12">
        <f t="shared" si="23"/>
        <v>0</v>
      </c>
    </row>
    <row r="72" spans="1:19" x14ac:dyDescent="0.25">
      <c r="A72" s="1" t="str">
        <f>IF(A71="~","~","")</f>
        <v/>
      </c>
      <c r="B72" s="14"/>
      <c r="D72" s="1">
        <f>SUM(E72:S72)</f>
        <v>5391530.9400000004</v>
      </c>
      <c r="E72" s="4">
        <v>4416741.5600000005</v>
      </c>
      <c r="F72" s="4">
        <v>704756.98</v>
      </c>
      <c r="G72" s="4">
        <v>21540.27</v>
      </c>
      <c r="H72" s="4">
        <v>161955.74</v>
      </c>
      <c r="I72" s="4">
        <v>0</v>
      </c>
      <c r="J72" s="4">
        <v>0</v>
      </c>
      <c r="K72" s="4">
        <v>0</v>
      </c>
      <c r="L72" s="4">
        <v>86536.39</v>
      </c>
      <c r="M72" s="4"/>
      <c r="N72" s="4"/>
      <c r="O72" s="4"/>
      <c r="P72" s="4"/>
      <c r="Q72" s="4"/>
      <c r="R72" s="4"/>
      <c r="S72" s="4"/>
    </row>
    <row r="73" spans="1:19" x14ac:dyDescent="0.25">
      <c r="A73" s="1" t="str">
        <f>IF(A72="~","~","")</f>
        <v/>
      </c>
    </row>
    <row r="74" spans="1:19" x14ac:dyDescent="0.25">
      <c r="A74" s="5" t="s">
        <v>50</v>
      </c>
      <c r="B74" s="5" t="s">
        <v>51</v>
      </c>
      <c r="C74" s="5" t="s">
        <v>7</v>
      </c>
      <c r="E74" s="12">
        <f t="shared" ref="E74:S74" si="24">IF(E75=0,0,E75/$D75)</f>
        <v>0.69202883218526368</v>
      </c>
      <c r="F74" s="12">
        <f t="shared" si="24"/>
        <v>0.25995916749758863</v>
      </c>
      <c r="G74" s="12">
        <f t="shared" si="24"/>
        <v>1.5245010265406332E-2</v>
      </c>
      <c r="H74" s="12">
        <f t="shared" si="24"/>
        <v>1.4615332679385076E-2</v>
      </c>
      <c r="I74" s="12">
        <f t="shared" si="24"/>
        <v>2.2255155476404581E-3</v>
      </c>
      <c r="J74" s="12">
        <f t="shared" si="24"/>
        <v>0</v>
      </c>
      <c r="K74" s="12">
        <f t="shared" si="24"/>
        <v>0</v>
      </c>
      <c r="L74" s="12">
        <f t="shared" si="24"/>
        <v>1.5926141824715873E-2</v>
      </c>
      <c r="M74" s="12">
        <f t="shared" si="24"/>
        <v>0</v>
      </c>
      <c r="N74" s="12">
        <f t="shared" si="24"/>
        <v>0</v>
      </c>
      <c r="O74" s="12">
        <f t="shared" si="24"/>
        <v>0</v>
      </c>
      <c r="P74" s="12">
        <f t="shared" si="24"/>
        <v>0</v>
      </c>
      <c r="Q74" s="12">
        <f t="shared" si="24"/>
        <v>0</v>
      </c>
      <c r="R74" s="12">
        <f t="shared" si="24"/>
        <v>0</v>
      </c>
      <c r="S74" s="12">
        <f t="shared" si="24"/>
        <v>0</v>
      </c>
    </row>
    <row r="75" spans="1:19" x14ac:dyDescent="0.25">
      <c r="A75" s="1" t="str">
        <f>IF(A74="~","~","")</f>
        <v/>
      </c>
      <c r="B75" s="14"/>
      <c r="D75" s="1">
        <f>SUM(E75:S75)</f>
        <v>4458742.16</v>
      </c>
      <c r="E75" s="4">
        <v>3085578.1300000004</v>
      </c>
      <c r="F75" s="4">
        <v>1159090.9000000001</v>
      </c>
      <c r="G75" s="4">
        <v>67973.570000000007</v>
      </c>
      <c r="H75" s="4">
        <v>65166</v>
      </c>
      <c r="I75" s="4">
        <v>9923</v>
      </c>
      <c r="J75" s="4">
        <v>0</v>
      </c>
      <c r="K75" s="4">
        <v>0</v>
      </c>
      <c r="L75" s="4">
        <v>71010.559999999998</v>
      </c>
      <c r="M75" s="5"/>
      <c r="N75" s="5"/>
      <c r="O75" s="5"/>
      <c r="P75" s="5"/>
      <c r="Q75" s="5"/>
      <c r="R75" s="5"/>
      <c r="S75" s="5"/>
    </row>
    <row r="76" spans="1:19" ht="13.5" customHeight="1" x14ac:dyDescent="0.25">
      <c r="A76" s="1" t="str">
        <f>IF(A75="~","~","")</f>
        <v/>
      </c>
    </row>
    <row r="77" spans="1:19" x14ac:dyDescent="0.25">
      <c r="A77" s="5" t="s">
        <v>52</v>
      </c>
      <c r="B77" s="5" t="s">
        <v>53</v>
      </c>
      <c r="C77" s="5" t="s">
        <v>31</v>
      </c>
      <c r="E77" s="12">
        <f t="shared" ref="E77:S77" si="25">IF(E78=0,0,E78/$D78)</f>
        <v>0</v>
      </c>
      <c r="F77" s="12">
        <f t="shared" si="25"/>
        <v>1.1406844106463879E-2</v>
      </c>
      <c r="G77" s="12">
        <f t="shared" si="25"/>
        <v>0.23574144486692014</v>
      </c>
      <c r="H77" s="12">
        <f t="shared" si="25"/>
        <v>0.61977186311787069</v>
      </c>
      <c r="I77" s="12">
        <f t="shared" si="25"/>
        <v>3.8022813688212928E-3</v>
      </c>
      <c r="J77" s="12">
        <f t="shared" si="25"/>
        <v>5.7034220532319393E-2</v>
      </c>
      <c r="K77" s="12">
        <f t="shared" si="25"/>
        <v>7.2243346007604556E-2</v>
      </c>
      <c r="L77" s="12">
        <f t="shared" si="25"/>
        <v>0</v>
      </c>
      <c r="M77" s="12">
        <f t="shared" si="25"/>
        <v>0</v>
      </c>
      <c r="N77" s="12">
        <f t="shared" si="25"/>
        <v>0</v>
      </c>
      <c r="O77" s="12">
        <f t="shared" si="25"/>
        <v>0</v>
      </c>
      <c r="P77" s="12">
        <f t="shared" si="25"/>
        <v>0</v>
      </c>
      <c r="Q77" s="12">
        <f t="shared" si="25"/>
        <v>0</v>
      </c>
      <c r="R77" s="12">
        <f t="shared" si="25"/>
        <v>0</v>
      </c>
      <c r="S77" s="12">
        <f t="shared" si="25"/>
        <v>0</v>
      </c>
    </row>
    <row r="78" spans="1:19" x14ac:dyDescent="0.25">
      <c r="A78" s="1" t="str">
        <f>IF(A77="~","~","")</f>
        <v/>
      </c>
      <c r="B78" s="14"/>
      <c r="D78" s="1">
        <f>SUM(E78:S78)</f>
        <v>17858.041067986058</v>
      </c>
      <c r="E78" s="4">
        <v>0</v>
      </c>
      <c r="F78" s="4">
        <v>203.70389050934668</v>
      </c>
      <c r="G78" s="4">
        <v>4209.8804038598309</v>
      </c>
      <c r="H78" s="4">
        <v>11067.911384341169</v>
      </c>
      <c r="I78" s="4">
        <v>67.901296836448893</v>
      </c>
      <c r="J78" s="4">
        <v>1018.5194525467334</v>
      </c>
      <c r="K78" s="4">
        <v>1290.1246398925289</v>
      </c>
      <c r="L78" s="4">
        <v>0</v>
      </c>
      <c r="M78" s="4"/>
      <c r="N78" s="4"/>
      <c r="O78" s="4"/>
      <c r="P78" s="4"/>
      <c r="Q78" s="4"/>
      <c r="R78" s="4"/>
      <c r="S78" s="4"/>
    </row>
    <row r="79" spans="1:19" x14ac:dyDescent="0.25">
      <c r="A79" s="1" t="str">
        <f>IF(A78="~","~","")</f>
        <v/>
      </c>
    </row>
    <row r="80" spans="1:19" x14ac:dyDescent="0.25">
      <c r="A80" s="5" t="s">
        <v>54</v>
      </c>
      <c r="B80" s="5" t="s">
        <v>55</v>
      </c>
      <c r="C80" s="5" t="s">
        <v>31</v>
      </c>
      <c r="E80" s="12">
        <f t="shared" ref="E80:S80" si="26">IF(E81=0,0,E81/$D81)</f>
        <v>0</v>
      </c>
      <c r="F80" s="12">
        <f t="shared" si="26"/>
        <v>1.140684410646388E-2</v>
      </c>
      <c r="G80" s="12">
        <f t="shared" si="26"/>
        <v>0.2357414448669202</v>
      </c>
      <c r="H80" s="12">
        <f t="shared" si="26"/>
        <v>0.6197718631178708</v>
      </c>
      <c r="I80" s="12">
        <f t="shared" si="26"/>
        <v>3.8022813688212932E-3</v>
      </c>
      <c r="J80" s="12">
        <f t="shared" si="26"/>
        <v>5.70342205323194E-2</v>
      </c>
      <c r="K80" s="12">
        <f t="shared" si="26"/>
        <v>7.224334600760457E-2</v>
      </c>
      <c r="L80" s="12">
        <f t="shared" si="26"/>
        <v>0</v>
      </c>
      <c r="M80" s="12">
        <f t="shared" si="26"/>
        <v>0</v>
      </c>
      <c r="N80" s="12">
        <f t="shared" si="26"/>
        <v>0</v>
      </c>
      <c r="O80" s="12">
        <f t="shared" si="26"/>
        <v>0</v>
      </c>
      <c r="P80" s="12">
        <f t="shared" si="26"/>
        <v>0</v>
      </c>
      <c r="Q80" s="12">
        <f t="shared" si="26"/>
        <v>0</v>
      </c>
      <c r="R80" s="12">
        <f t="shared" si="26"/>
        <v>0</v>
      </c>
      <c r="S80" s="12">
        <f t="shared" si="26"/>
        <v>0</v>
      </c>
    </row>
    <row r="81" spans="1:19" x14ac:dyDescent="0.25">
      <c r="A81" s="1" t="str">
        <f>IF(A80="~","~","")</f>
        <v/>
      </c>
      <c r="B81" s="14"/>
      <c r="D81" s="1">
        <f>SUM(E81:S81)</f>
        <v>92214.787221377104</v>
      </c>
      <c r="E81" s="5"/>
      <c r="F81" s="5">
        <v>1051.8797021449861</v>
      </c>
      <c r="G81" s="5">
        <v>21738.847177663047</v>
      </c>
      <c r="H81" s="5">
        <v>57152.130483210909</v>
      </c>
      <c r="I81" s="5">
        <v>350.62656738166203</v>
      </c>
      <c r="J81" s="5">
        <v>5259.3985107249309</v>
      </c>
      <c r="K81" s="5">
        <v>6661.9047802515779</v>
      </c>
      <c r="L81" s="5">
        <v>0</v>
      </c>
      <c r="M81" s="5"/>
      <c r="N81" s="5"/>
      <c r="O81" s="5"/>
      <c r="P81" s="5"/>
      <c r="Q81" s="5"/>
      <c r="R81" s="5"/>
      <c r="S81" s="5"/>
    </row>
    <row r="82" spans="1:19" ht="13.5" customHeight="1" x14ac:dyDescent="0.25">
      <c r="A82" s="1" t="str">
        <f>IF(A81="~","~","")</f>
        <v/>
      </c>
    </row>
    <row r="83" spans="1:19" x14ac:dyDescent="0.25">
      <c r="A83" s="5" t="s">
        <v>56</v>
      </c>
      <c r="B83" s="5" t="s">
        <v>57</v>
      </c>
      <c r="C83" s="5" t="s">
        <v>11</v>
      </c>
      <c r="E83" s="12">
        <f t="shared" ref="E83:S83" si="27">IF(E84=0,0,E84/$D84)</f>
        <v>4.5900018852147225E-3</v>
      </c>
      <c r="F83" s="12">
        <f t="shared" si="27"/>
        <v>0.66239914819853807</v>
      </c>
      <c r="G83" s="12">
        <f t="shared" si="27"/>
        <v>0.21112472186954881</v>
      </c>
      <c r="H83" s="12">
        <f t="shared" si="27"/>
        <v>5.4673589740342317E-2</v>
      </c>
      <c r="I83" s="12">
        <f t="shared" si="27"/>
        <v>4.4330196418019378E-2</v>
      </c>
      <c r="J83" s="12">
        <f t="shared" si="27"/>
        <v>2.096594822784861E-2</v>
      </c>
      <c r="K83" s="12">
        <f t="shared" si="27"/>
        <v>0</v>
      </c>
      <c r="L83" s="12">
        <f t="shared" si="27"/>
        <v>1.916393660487957E-3</v>
      </c>
      <c r="M83" s="12">
        <f t="shared" si="27"/>
        <v>0</v>
      </c>
      <c r="N83" s="12">
        <f t="shared" si="27"/>
        <v>0</v>
      </c>
      <c r="O83" s="12">
        <f t="shared" si="27"/>
        <v>0</v>
      </c>
      <c r="P83" s="12">
        <f t="shared" si="27"/>
        <v>0</v>
      </c>
      <c r="Q83" s="12">
        <f t="shared" si="27"/>
        <v>0</v>
      </c>
      <c r="R83" s="12">
        <f t="shared" si="27"/>
        <v>0</v>
      </c>
      <c r="S83" s="12">
        <f t="shared" si="27"/>
        <v>0</v>
      </c>
    </row>
    <row r="84" spans="1:19" x14ac:dyDescent="0.25">
      <c r="A84" s="1" t="str">
        <f>IF(A83="~","~","")</f>
        <v/>
      </c>
      <c r="B84" s="14"/>
      <c r="D84" s="1">
        <f>SUM(E84:S84)</f>
        <v>464294.22449773306</v>
      </c>
      <c r="E84" s="4">
        <v>2131.1113657389024</v>
      </c>
      <c r="F84" s="4">
        <v>307548.0988207992</v>
      </c>
      <c r="G84" s="4">
        <v>98023.989012721751</v>
      </c>
      <c r="H84" s="4">
        <v>25384.631948999449</v>
      </c>
      <c r="I84" s="4">
        <v>20582.25416773649</v>
      </c>
      <c r="J84" s="4">
        <v>9734.3686733085906</v>
      </c>
      <c r="K84" s="4">
        <v>0</v>
      </c>
      <c r="L84" s="4">
        <v>889.77050842862798</v>
      </c>
      <c r="M84" s="4"/>
      <c r="N84" s="4"/>
      <c r="O84" s="4"/>
      <c r="P84" s="4"/>
      <c r="Q84" s="4"/>
      <c r="R84" s="4"/>
      <c r="S84" s="4"/>
    </row>
    <row r="85" spans="1:19" x14ac:dyDescent="0.25">
      <c r="A85" s="1" t="str">
        <f>IF(A84="~","~","")</f>
        <v/>
      </c>
    </row>
    <row r="86" spans="1:19" x14ac:dyDescent="0.25">
      <c r="A86" s="5" t="s">
        <v>58</v>
      </c>
      <c r="B86" s="5" t="s">
        <v>59</v>
      </c>
      <c r="C86" s="5" t="s">
        <v>31</v>
      </c>
      <c r="E86" s="12">
        <f t="shared" ref="E86:S86" si="28">IF(E87=0,0,E87/$D87)</f>
        <v>0</v>
      </c>
      <c r="F86" s="12">
        <f t="shared" si="28"/>
        <v>1.1524972906533858E-2</v>
      </c>
      <c r="G86" s="12">
        <f t="shared" si="28"/>
        <v>0.24671456473259901</v>
      </c>
      <c r="H86" s="12">
        <f t="shared" si="28"/>
        <v>0.57912241294128208</v>
      </c>
      <c r="I86" s="12">
        <f t="shared" si="28"/>
        <v>7.3801226088710831E-3</v>
      </c>
      <c r="J86" s="12">
        <f t="shared" si="28"/>
        <v>6.6936409823690937E-2</v>
      </c>
      <c r="K86" s="12">
        <f t="shared" si="28"/>
        <v>8.8321516987023105E-2</v>
      </c>
      <c r="L86" s="12">
        <f t="shared" si="28"/>
        <v>0</v>
      </c>
      <c r="M86" s="12">
        <f t="shared" si="28"/>
        <v>0</v>
      </c>
      <c r="N86" s="12">
        <f t="shared" si="28"/>
        <v>0</v>
      </c>
      <c r="O86" s="12">
        <f t="shared" si="28"/>
        <v>0</v>
      </c>
      <c r="P86" s="12">
        <f t="shared" si="28"/>
        <v>0</v>
      </c>
      <c r="Q86" s="12">
        <f t="shared" si="28"/>
        <v>0</v>
      </c>
      <c r="R86" s="12">
        <f t="shared" si="28"/>
        <v>0</v>
      </c>
      <c r="S86" s="12">
        <f t="shared" si="28"/>
        <v>0</v>
      </c>
    </row>
    <row r="87" spans="1:19" x14ac:dyDescent="0.25">
      <c r="A87" s="1" t="str">
        <f>IF(A86="~","~","")</f>
        <v/>
      </c>
      <c r="B87" s="14"/>
      <c r="D87" s="1">
        <f>SUM(E87:S87)</f>
        <v>60450.512575481574</v>
      </c>
      <c r="E87" s="4">
        <v>0</v>
      </c>
      <c r="F87" s="4">
        <v>696.69051961850937</v>
      </c>
      <c r="G87" s="4">
        <v>14914.021897922439</v>
      </c>
      <c r="H87" s="4">
        <v>35008.246706250204</v>
      </c>
      <c r="I87" s="4">
        <v>446.1321945761573</v>
      </c>
      <c r="J87" s="4">
        <v>4046.3402838046177</v>
      </c>
      <c r="K87" s="4">
        <v>5339.0809733096494</v>
      </c>
      <c r="L87" s="4">
        <v>0</v>
      </c>
      <c r="M87" s="4"/>
      <c r="N87" s="4"/>
      <c r="O87" s="4"/>
      <c r="P87" s="4"/>
      <c r="Q87" s="4"/>
      <c r="R87" s="4"/>
      <c r="S87" s="4"/>
    </row>
    <row r="88" spans="1:19" x14ac:dyDescent="0.25">
      <c r="A88" s="1" t="str">
        <f>IF(A87="~","~","")</f>
        <v/>
      </c>
    </row>
    <row r="89" spans="1:19" x14ac:dyDescent="0.25">
      <c r="A89" s="5" t="s">
        <v>60</v>
      </c>
      <c r="B89" s="5" t="s">
        <v>61</v>
      </c>
      <c r="C89" s="5" t="s">
        <v>11</v>
      </c>
      <c r="E89" s="12">
        <f t="shared" ref="E89:S89" si="29">IF(E90=0,0,E90/$D90)</f>
        <v>2.9489980915682083E-3</v>
      </c>
      <c r="F89" s="12">
        <f t="shared" si="29"/>
        <v>0.58320722285139004</v>
      </c>
      <c r="G89" s="12">
        <f t="shared" si="29"/>
        <v>0.23179246639957635</v>
      </c>
      <c r="H89" s="12">
        <f t="shared" si="29"/>
        <v>8.5933862881410222E-2</v>
      </c>
      <c r="I89" s="12">
        <f t="shared" si="29"/>
        <v>5.3162039590245555E-2</v>
      </c>
      <c r="J89" s="12">
        <f t="shared" si="29"/>
        <v>4.1736660504308083E-2</v>
      </c>
      <c r="K89" s="12">
        <f t="shared" si="29"/>
        <v>0</v>
      </c>
      <c r="L89" s="12">
        <f t="shared" si="29"/>
        <v>1.2187496815015163E-3</v>
      </c>
      <c r="M89" s="12">
        <f t="shared" si="29"/>
        <v>0</v>
      </c>
      <c r="N89" s="12">
        <f t="shared" si="29"/>
        <v>0</v>
      </c>
      <c r="O89" s="12">
        <f t="shared" si="29"/>
        <v>0</v>
      </c>
      <c r="P89" s="12">
        <f t="shared" si="29"/>
        <v>0</v>
      </c>
      <c r="Q89" s="12">
        <f t="shared" si="29"/>
        <v>0</v>
      </c>
      <c r="R89" s="12">
        <f t="shared" si="29"/>
        <v>0</v>
      </c>
      <c r="S89" s="12">
        <f t="shared" si="29"/>
        <v>0</v>
      </c>
    </row>
    <row r="90" spans="1:19" x14ac:dyDescent="0.25">
      <c r="A90" s="1" t="str">
        <f>IF(A89="~","~","")</f>
        <v/>
      </c>
      <c r="B90" s="14"/>
      <c r="D90" s="1">
        <f>SUM(E90:S90)</f>
        <v>192948.65573791947</v>
      </c>
      <c r="E90" s="5">
        <v>569.00521754177578</v>
      </c>
      <c r="F90" s="5">
        <v>112529.04966582093</v>
      </c>
      <c r="G90" s="5">
        <v>44724.04480197512</v>
      </c>
      <c r="H90" s="5">
        <v>16580.823325334797</v>
      </c>
      <c r="I90" s="5">
        <v>10257.544075223936</v>
      </c>
      <c r="J90" s="5">
        <v>8053.0325392961604</v>
      </c>
      <c r="K90" s="5">
        <v>0</v>
      </c>
      <c r="L90" s="5">
        <v>235.15611272673507</v>
      </c>
      <c r="M90" s="5"/>
      <c r="N90" s="5"/>
      <c r="O90" s="5"/>
      <c r="P90" s="5"/>
      <c r="Q90" s="5"/>
      <c r="R90" s="5"/>
      <c r="S90" s="5"/>
    </row>
    <row r="91" spans="1:19" ht="13.5" customHeight="1" x14ac:dyDescent="0.25">
      <c r="A91" s="1" t="str">
        <f>IF(A90="~","~","")</f>
        <v/>
      </c>
    </row>
    <row r="92" spans="1:19" x14ac:dyDescent="0.25">
      <c r="A92" s="5" t="s">
        <v>62</v>
      </c>
      <c r="B92" s="5" t="s">
        <v>63</v>
      </c>
      <c r="C92" s="5" t="s">
        <v>31</v>
      </c>
      <c r="E92" s="12">
        <f t="shared" ref="E92:S92" si="30">IF(E93=0,0,E93/$D93)</f>
        <v>0</v>
      </c>
      <c r="F92" s="12">
        <f t="shared" si="30"/>
        <v>1.2357992364939998E-2</v>
      </c>
      <c r="G92" s="12">
        <f t="shared" si="30"/>
        <v>0.22769068753981481</v>
      </c>
      <c r="H92" s="12">
        <f t="shared" si="30"/>
        <v>0.59897015464014924</v>
      </c>
      <c r="I92" s="12">
        <f t="shared" si="30"/>
        <v>4.9140486309733472E-3</v>
      </c>
      <c r="J92" s="12">
        <f t="shared" si="30"/>
        <v>6.7868025059044046E-2</v>
      </c>
      <c r="K92" s="12">
        <f t="shared" si="30"/>
        <v>8.8199091765078508E-2</v>
      </c>
      <c r="L92" s="12">
        <f t="shared" si="30"/>
        <v>0</v>
      </c>
      <c r="M92" s="12">
        <f t="shared" si="30"/>
        <v>0</v>
      </c>
      <c r="N92" s="12">
        <f t="shared" si="30"/>
        <v>0</v>
      </c>
      <c r="O92" s="12">
        <f t="shared" si="30"/>
        <v>0</v>
      </c>
      <c r="P92" s="12">
        <f t="shared" si="30"/>
        <v>0</v>
      </c>
      <c r="Q92" s="12">
        <f t="shared" si="30"/>
        <v>0</v>
      </c>
      <c r="R92" s="12">
        <f t="shared" si="30"/>
        <v>0</v>
      </c>
      <c r="S92" s="12">
        <f t="shared" si="30"/>
        <v>0</v>
      </c>
    </row>
    <row r="93" spans="1:19" x14ac:dyDescent="0.25">
      <c r="A93" s="1" t="str">
        <f>IF(A92="~","~","")</f>
        <v/>
      </c>
      <c r="B93" s="14"/>
      <c r="D93" s="1">
        <f>SUM(E93:S93)</f>
        <v>50855.06715291705</v>
      </c>
      <c r="E93" s="5">
        <v>0</v>
      </c>
      <c r="F93" s="5">
        <v>628.46653159425978</v>
      </c>
      <c r="G93" s="5">
        <v>11579.225204931136</v>
      </c>
      <c r="H93" s="5">
        <v>30460.667436817901</v>
      </c>
      <c r="I93" s="5">
        <v>249.90427312084967</v>
      </c>
      <c r="J93" s="5">
        <v>3451.4329719135421</v>
      </c>
      <c r="K93" s="5">
        <v>4485.3707345393605</v>
      </c>
      <c r="L93" s="5">
        <v>0</v>
      </c>
      <c r="M93" s="5"/>
      <c r="N93" s="5"/>
      <c r="O93" s="5"/>
      <c r="P93" s="5"/>
      <c r="Q93" s="5"/>
      <c r="R93" s="5"/>
      <c r="S93" s="5"/>
    </row>
    <row r="94" spans="1:19" ht="13.5" customHeight="1" x14ac:dyDescent="0.25">
      <c r="A94" s="1" t="str">
        <f>IF(A93="~","~","")</f>
        <v/>
      </c>
    </row>
    <row r="95" spans="1:19" hidden="1" x14ac:dyDescent="0.25">
      <c r="A95" s="5" t="s">
        <v>22</v>
      </c>
      <c r="B95" s="5" t="s">
        <v>22</v>
      </c>
      <c r="C95" s="5"/>
      <c r="E95" s="12">
        <f t="shared" ref="E95:S95" si="31">IF(E96=0,0,E96/$D96)</f>
        <v>0</v>
      </c>
      <c r="F95" s="12">
        <f t="shared" si="31"/>
        <v>0</v>
      </c>
      <c r="G95" s="12">
        <f t="shared" si="31"/>
        <v>0</v>
      </c>
      <c r="H95" s="12">
        <f t="shared" si="31"/>
        <v>0</v>
      </c>
      <c r="I95" s="12">
        <f t="shared" si="31"/>
        <v>0</v>
      </c>
      <c r="J95" s="12">
        <f t="shared" si="31"/>
        <v>0</v>
      </c>
      <c r="K95" s="12">
        <f t="shared" si="31"/>
        <v>0</v>
      </c>
      <c r="L95" s="12">
        <f t="shared" si="31"/>
        <v>0</v>
      </c>
      <c r="M95" s="12">
        <f t="shared" si="31"/>
        <v>0</v>
      </c>
      <c r="N95" s="12">
        <f t="shared" si="31"/>
        <v>0</v>
      </c>
      <c r="O95" s="12">
        <f t="shared" si="31"/>
        <v>0</v>
      </c>
      <c r="P95" s="12">
        <f t="shared" si="31"/>
        <v>0</v>
      </c>
      <c r="Q95" s="12">
        <f t="shared" si="31"/>
        <v>0</v>
      </c>
      <c r="R95" s="12">
        <f t="shared" si="31"/>
        <v>0</v>
      </c>
      <c r="S95" s="12">
        <f t="shared" si="31"/>
        <v>0</v>
      </c>
    </row>
    <row r="96" spans="1:19" hidden="1" x14ac:dyDescent="0.25">
      <c r="A96" s="1" t="str">
        <f>IF(A95="~","~","")</f>
        <v>~</v>
      </c>
      <c r="B96" s="14"/>
      <c r="D96" s="1">
        <f>SUM(E96:S96)</f>
        <v>0</v>
      </c>
      <c r="E96" s="4"/>
      <c r="F96" s="4"/>
      <c r="G96" s="4"/>
      <c r="H96" s="4"/>
      <c r="I96" s="4"/>
      <c r="J96" s="4"/>
      <c r="K96" s="4">
        <v>0</v>
      </c>
      <c r="L96" s="4"/>
      <c r="M96" s="4"/>
      <c r="N96" s="4"/>
      <c r="O96" s="4"/>
      <c r="P96" s="4"/>
      <c r="Q96" s="4"/>
      <c r="R96" s="4"/>
      <c r="S96" s="4"/>
    </row>
    <row r="97" spans="1:19" hidden="1" x14ac:dyDescent="0.25">
      <c r="A97" s="1" t="str">
        <f>IF(A96="~","~","")</f>
        <v>~</v>
      </c>
    </row>
    <row r="98" spans="1:19" ht="13.5" customHeight="1" x14ac:dyDescent="0.25">
      <c r="B98" s="16"/>
      <c r="C98" s="17"/>
    </row>
    <row r="99" spans="1:19" ht="13.5" customHeight="1" x14ac:dyDescent="0.25">
      <c r="A99" s="2" t="s">
        <v>64</v>
      </c>
      <c r="B99" s="17"/>
      <c r="C99" s="17"/>
    </row>
    <row r="100" spans="1:19" ht="13.5" customHeight="1" x14ac:dyDescent="0.25">
      <c r="A100" s="1"/>
    </row>
    <row r="101" spans="1:19" x14ac:dyDescent="0.25">
      <c r="A101" s="5" t="s">
        <v>65</v>
      </c>
      <c r="B101" s="5" t="s">
        <v>66</v>
      </c>
      <c r="C101" s="5" t="s">
        <v>67</v>
      </c>
      <c r="E101" s="12">
        <f t="shared" ref="E101:S101" si="32">IF(E102=0,0,E102/$D102)</f>
        <v>0.93768069267269216</v>
      </c>
      <c r="F101" s="12">
        <f t="shared" si="32"/>
        <v>4.5474677217604849E-2</v>
      </c>
      <c r="G101" s="12">
        <f t="shared" si="32"/>
        <v>1.1735270353435742E-3</v>
      </c>
      <c r="H101" s="12">
        <f t="shared" si="32"/>
        <v>-2.1941189190855755E-2</v>
      </c>
      <c r="I101" s="12">
        <f t="shared" si="32"/>
        <v>3.0623100794120527E-4</v>
      </c>
      <c r="J101" s="12">
        <f t="shared" si="32"/>
        <v>1.7870153910700202E-3</v>
      </c>
      <c r="K101" s="12">
        <f t="shared" si="32"/>
        <v>1.4880784821094774E-6</v>
      </c>
      <c r="L101" s="12">
        <f t="shared" si="32"/>
        <v>3.5517557787722066E-2</v>
      </c>
      <c r="M101" s="12">
        <f t="shared" si="32"/>
        <v>0</v>
      </c>
      <c r="N101" s="12">
        <f t="shared" si="32"/>
        <v>0</v>
      </c>
      <c r="O101" s="12">
        <f t="shared" si="32"/>
        <v>0</v>
      </c>
      <c r="P101" s="12">
        <f t="shared" si="32"/>
        <v>0</v>
      </c>
      <c r="Q101" s="12">
        <f t="shared" si="32"/>
        <v>0</v>
      </c>
      <c r="R101" s="12">
        <f t="shared" si="32"/>
        <v>0</v>
      </c>
      <c r="S101" s="12">
        <f t="shared" si="32"/>
        <v>0</v>
      </c>
    </row>
    <row r="102" spans="1:19" x14ac:dyDescent="0.25">
      <c r="A102" s="1" t="str">
        <f>IF(A101="~","~","")</f>
        <v/>
      </c>
      <c r="B102" s="14"/>
      <c r="D102" s="1">
        <f>SUM(E102:S102)</f>
        <v>4380513.9542919984</v>
      </c>
      <c r="E102" s="5">
        <v>4107523.3589229151</v>
      </c>
      <c r="F102" s="5">
        <v>199202.45811864248</v>
      </c>
      <c r="G102" s="5">
        <v>5140.6515540614455</v>
      </c>
      <c r="H102" s="5">
        <v>-96113.685424304393</v>
      </c>
      <c r="I102" s="5">
        <v>1341.4492035233534</v>
      </c>
      <c r="J102" s="5">
        <v>7828.0458571167965</v>
      </c>
      <c r="K102" s="5">
        <v>6.518548555962222</v>
      </c>
      <c r="L102" s="5">
        <v>155585.15751148894</v>
      </c>
      <c r="M102" s="5"/>
      <c r="N102" s="5"/>
      <c r="O102" s="5"/>
      <c r="P102" s="5"/>
      <c r="Q102" s="5"/>
      <c r="R102" s="5"/>
      <c r="S102" s="5"/>
    </row>
    <row r="103" spans="1:19" ht="13.5" customHeight="1" x14ac:dyDescent="0.25">
      <c r="A103" s="1" t="str">
        <f>IF(A102="~","~","")</f>
        <v/>
      </c>
      <c r="D103" s="18"/>
    </row>
    <row r="104" spans="1:19" x14ac:dyDescent="0.25">
      <c r="A104" s="5" t="s">
        <v>68</v>
      </c>
      <c r="B104" s="5" t="s">
        <v>69</v>
      </c>
      <c r="C104" s="5" t="s">
        <v>67</v>
      </c>
      <c r="E104" s="12">
        <f t="shared" ref="E104:S104" si="33">IF(E105=0,0,E105/$D105)</f>
        <v>0.73804109774604099</v>
      </c>
      <c r="F104" s="12">
        <f t="shared" si="33"/>
        <v>0.214415265067742</v>
      </c>
      <c r="G104" s="12">
        <f t="shared" si="33"/>
        <v>2.9420823756235632E-2</v>
      </c>
      <c r="H104" s="12">
        <f t="shared" si="33"/>
        <v>1.0283441919476631E-2</v>
      </c>
      <c r="I104" s="12">
        <f t="shared" si="33"/>
        <v>5.0651567728420208E-3</v>
      </c>
      <c r="J104" s="12">
        <f t="shared" si="33"/>
        <v>2.7742147376625019E-3</v>
      </c>
      <c r="K104" s="12">
        <f t="shared" si="33"/>
        <v>0</v>
      </c>
      <c r="L104" s="12">
        <f t="shared" si="33"/>
        <v>0</v>
      </c>
      <c r="M104" s="12">
        <f t="shared" si="33"/>
        <v>0</v>
      </c>
      <c r="N104" s="12">
        <f t="shared" si="33"/>
        <v>0</v>
      </c>
      <c r="O104" s="12">
        <f t="shared" si="33"/>
        <v>0</v>
      </c>
      <c r="P104" s="12">
        <f t="shared" si="33"/>
        <v>0</v>
      </c>
      <c r="Q104" s="12">
        <f t="shared" si="33"/>
        <v>0</v>
      </c>
      <c r="R104" s="12">
        <f t="shared" si="33"/>
        <v>0</v>
      </c>
      <c r="S104" s="12">
        <f t="shared" si="33"/>
        <v>0</v>
      </c>
    </row>
    <row r="105" spans="1:19" x14ac:dyDescent="0.25">
      <c r="A105" s="1" t="str">
        <f>IF(A104="~","~","")</f>
        <v/>
      </c>
      <c r="B105" s="14"/>
      <c r="D105" s="1">
        <f>SUM(E105:S105)</f>
        <v>412420855.50079757</v>
      </c>
      <c r="E105" s="4">
        <v>304383540.92716998</v>
      </c>
      <c r="F105" s="4">
        <v>88429327.051668435</v>
      </c>
      <c r="G105" s="4">
        <v>12133761.303084888</v>
      </c>
      <c r="H105" s="4">
        <v>4241105.9139233157</v>
      </c>
      <c r="I105" s="4">
        <v>2088976.289501165</v>
      </c>
      <c r="J105" s="4">
        <v>1144144.0154496897</v>
      </c>
      <c r="K105" s="4">
        <v>0</v>
      </c>
      <c r="L105" s="4">
        <v>0</v>
      </c>
      <c r="M105" s="4"/>
      <c r="N105" s="4"/>
      <c r="O105" s="4"/>
      <c r="P105" s="4"/>
      <c r="Q105" s="4"/>
      <c r="R105" s="4"/>
      <c r="S105" s="4"/>
    </row>
    <row r="106" spans="1:19" x14ac:dyDescent="0.25">
      <c r="A106" s="1" t="str">
        <f>IF(A105="~","~","")</f>
        <v/>
      </c>
    </row>
    <row r="107" spans="1:19" x14ac:dyDescent="0.25">
      <c r="A107" s="5" t="s">
        <v>70</v>
      </c>
      <c r="B107" s="5" t="s">
        <v>71</v>
      </c>
      <c r="C107" s="5" t="s">
        <v>67</v>
      </c>
      <c r="E107" s="12">
        <f t="shared" ref="E107:S107" si="34">IF(E108=0,0,E108/$D108)</f>
        <v>0.64519665225928957</v>
      </c>
      <c r="F107" s="12">
        <f t="shared" si="34"/>
        <v>0.23578515195730826</v>
      </c>
      <c r="G107" s="12">
        <f t="shared" si="34"/>
        <v>5.22425044270729E-2</v>
      </c>
      <c r="H107" s="12">
        <f t="shared" si="34"/>
        <v>3.476963332823562E-2</v>
      </c>
      <c r="I107" s="12">
        <f t="shared" si="34"/>
        <v>9.5884325725237463E-3</v>
      </c>
      <c r="J107" s="12">
        <f t="shared" si="34"/>
        <v>2.241762545556987E-2</v>
      </c>
      <c r="K107" s="12">
        <f t="shared" si="34"/>
        <v>0</v>
      </c>
      <c r="L107" s="12">
        <f t="shared" si="34"/>
        <v>0</v>
      </c>
      <c r="M107" s="12">
        <f t="shared" si="34"/>
        <v>0</v>
      </c>
      <c r="N107" s="12">
        <f t="shared" si="34"/>
        <v>0</v>
      </c>
      <c r="O107" s="12">
        <f t="shared" si="34"/>
        <v>0</v>
      </c>
      <c r="P107" s="12">
        <f t="shared" si="34"/>
        <v>0</v>
      </c>
      <c r="Q107" s="12">
        <f t="shared" si="34"/>
        <v>0</v>
      </c>
      <c r="R107" s="12">
        <f t="shared" si="34"/>
        <v>0</v>
      </c>
      <c r="S107" s="12">
        <f t="shared" si="34"/>
        <v>0</v>
      </c>
    </row>
    <row r="108" spans="1:19" x14ac:dyDescent="0.25">
      <c r="A108" s="1" t="str">
        <f>IF(A107="~","~","")</f>
        <v/>
      </c>
      <c r="B108" s="14"/>
      <c r="D108" s="1">
        <f>SUM(E108:S108)</f>
        <v>374239633.87109828</v>
      </c>
      <c r="E108" s="4">
        <v>241458158.91637486</v>
      </c>
      <c r="F108" s="4">
        <v>88240148.940744311</v>
      </c>
      <c r="G108" s="4">
        <v>19551215.729296993</v>
      </c>
      <c r="H108" s="4">
        <v>13012174.846591236</v>
      </c>
      <c r="I108" s="4">
        <v>3588371.4953389997</v>
      </c>
      <c r="J108" s="4">
        <v>8389563.9427518807</v>
      </c>
      <c r="K108" s="4">
        <v>0</v>
      </c>
      <c r="L108" s="4">
        <v>0</v>
      </c>
      <c r="M108" s="4"/>
      <c r="N108" s="4"/>
      <c r="O108" s="4"/>
      <c r="P108" s="4"/>
      <c r="Q108" s="4"/>
      <c r="R108" s="4"/>
      <c r="S108" s="4"/>
    </row>
    <row r="109" spans="1:19" x14ac:dyDescent="0.25">
      <c r="A109" s="1" t="str">
        <f>IF(A108="~","~","")</f>
        <v/>
      </c>
    </row>
    <row r="110" spans="1:19" x14ac:dyDescent="0.25">
      <c r="A110" s="5" t="s">
        <v>72</v>
      </c>
      <c r="B110" s="5" t="s">
        <v>73</v>
      </c>
      <c r="C110" s="5" t="s">
        <v>67</v>
      </c>
      <c r="E110" s="12">
        <f t="shared" ref="E110:S110" si="35">IF(E111=0,0,E111/$D111)</f>
        <v>0.70048086968307599</v>
      </c>
      <c r="F110" s="12">
        <f t="shared" si="35"/>
        <v>0.2035385894878953</v>
      </c>
      <c r="G110" s="12">
        <f t="shared" si="35"/>
        <v>3.1080076185664454E-2</v>
      </c>
      <c r="H110" s="12">
        <f t="shared" si="35"/>
        <v>3.1818643032328203E-2</v>
      </c>
      <c r="I110" s="12">
        <f t="shared" si="35"/>
        <v>5.0061069338008593E-3</v>
      </c>
      <c r="J110" s="12">
        <f t="shared" si="35"/>
        <v>1.1020682690214424E-2</v>
      </c>
      <c r="K110" s="12">
        <f t="shared" si="35"/>
        <v>3.1515564357399578E-3</v>
      </c>
      <c r="L110" s="12">
        <f t="shared" si="35"/>
        <v>1.3903475551281002E-2</v>
      </c>
      <c r="M110" s="12">
        <f t="shared" si="35"/>
        <v>0</v>
      </c>
      <c r="N110" s="12">
        <f t="shared" si="35"/>
        <v>0</v>
      </c>
      <c r="O110" s="12">
        <f t="shared" si="35"/>
        <v>0</v>
      </c>
      <c r="P110" s="12">
        <f t="shared" si="35"/>
        <v>0</v>
      </c>
      <c r="Q110" s="12">
        <f t="shared" si="35"/>
        <v>0</v>
      </c>
      <c r="R110" s="12">
        <f t="shared" si="35"/>
        <v>0</v>
      </c>
      <c r="S110" s="12">
        <f t="shared" si="35"/>
        <v>0</v>
      </c>
    </row>
    <row r="111" spans="1:19" x14ac:dyDescent="0.25">
      <c r="A111" s="1" t="str">
        <f>IF(A110="~","~","")</f>
        <v/>
      </c>
      <c r="B111" s="14"/>
      <c r="D111" s="1">
        <f>SUM(E111:S111)</f>
        <v>434535123.08606601</v>
      </c>
      <c r="E111" s="5">
        <f>E123</f>
        <v>304383540.92716998</v>
      </c>
      <c r="F111" s="5">
        <f t="shared" ref="F111:K111" si="36">F123</f>
        <v>88444666.035886839</v>
      </c>
      <c r="G111" s="5">
        <f t="shared" si="36"/>
        <v>13505384.730862012</v>
      </c>
      <c r="H111" s="5">
        <f t="shared" si="36"/>
        <v>13826317.966484332</v>
      </c>
      <c r="I111" s="5">
        <f t="shared" si="36"/>
        <v>2175329.2926611649</v>
      </c>
      <c r="J111" s="5">
        <f t="shared" si="36"/>
        <v>4788873.709284802</v>
      </c>
      <c r="K111" s="5">
        <f t="shared" si="36"/>
        <v>1369461.9637169461</v>
      </c>
      <c r="L111" s="5">
        <v>6041548.46</v>
      </c>
      <c r="M111" s="5"/>
      <c r="N111" s="5"/>
      <c r="O111" s="5"/>
      <c r="P111" s="5"/>
      <c r="Q111" s="5"/>
      <c r="R111" s="5"/>
      <c r="S111" s="5"/>
    </row>
    <row r="112" spans="1:19" ht="13.5" customHeight="1" x14ac:dyDescent="0.25">
      <c r="A112" s="1" t="str">
        <f>IF(A111="~","~","")</f>
        <v/>
      </c>
    </row>
    <row r="113" spans="1:19" hidden="1" x14ac:dyDescent="0.25">
      <c r="A113" s="5" t="s">
        <v>22</v>
      </c>
      <c r="B113" s="5"/>
      <c r="C113" s="5"/>
      <c r="D113" s="19"/>
      <c r="E113" s="12">
        <f t="shared" ref="E113:S113" ca="1" si="37">IF(E114=0,0,E114/$D114)</f>
        <v>0</v>
      </c>
      <c r="F113" s="12">
        <f t="shared" ca="1" si="37"/>
        <v>0</v>
      </c>
      <c r="G113" s="12">
        <f t="shared" ca="1" si="37"/>
        <v>0</v>
      </c>
      <c r="H113" s="12">
        <f t="shared" ca="1" si="37"/>
        <v>0</v>
      </c>
      <c r="I113" s="12">
        <f t="shared" ca="1" si="37"/>
        <v>0</v>
      </c>
      <c r="J113" s="12">
        <f t="shared" ca="1" si="37"/>
        <v>0</v>
      </c>
      <c r="K113" s="12">
        <f t="shared" ca="1" si="37"/>
        <v>0</v>
      </c>
      <c r="L113" s="12">
        <f t="shared" ca="1" si="37"/>
        <v>0</v>
      </c>
      <c r="M113" s="12">
        <f t="shared" ca="1" si="37"/>
        <v>0</v>
      </c>
      <c r="N113" s="12">
        <f t="shared" ca="1" si="37"/>
        <v>0</v>
      </c>
      <c r="O113" s="12">
        <f t="shared" ca="1" si="37"/>
        <v>0</v>
      </c>
      <c r="P113" s="12">
        <f t="shared" ca="1" si="37"/>
        <v>0</v>
      </c>
      <c r="Q113" s="12">
        <f t="shared" ca="1" si="37"/>
        <v>0</v>
      </c>
      <c r="R113" s="12">
        <f t="shared" ca="1" si="37"/>
        <v>0</v>
      </c>
      <c r="S113" s="12">
        <f t="shared" ca="1" si="37"/>
        <v>0</v>
      </c>
    </row>
    <row r="114" spans="1:19" hidden="1" x14ac:dyDescent="0.25">
      <c r="A114" s="1" t="str">
        <f ca="1">IF(A113="~","~","")</f>
        <v>~</v>
      </c>
      <c r="B114" s="14">
        <v>0</v>
      </c>
      <c r="D114" s="1">
        <f ca="1">SUM(E114:S114)</f>
        <v>0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</row>
    <row r="115" spans="1:19" ht="13.5" hidden="1" customHeight="1" x14ac:dyDescent="0.25">
      <c r="A115" s="1" t="str">
        <f ca="1">IF(A114="~","~","")</f>
        <v>~</v>
      </c>
    </row>
    <row r="116" spans="1:19" x14ac:dyDescent="0.25">
      <c r="A116" s="5" t="s">
        <v>74</v>
      </c>
      <c r="B116" s="5" t="s">
        <v>75</v>
      </c>
      <c r="C116" s="5" t="s">
        <v>67</v>
      </c>
      <c r="E116" s="12">
        <f t="shared" ref="E116:S116" si="38">IF(E117=0,0,E117/$D117)</f>
        <v>0</v>
      </c>
      <c r="F116" s="12">
        <f t="shared" si="38"/>
        <v>9.5434904939544016E-4</v>
      </c>
      <c r="G116" s="12">
        <f t="shared" si="38"/>
        <v>8.5338604942130594E-2</v>
      </c>
      <c r="H116" s="12">
        <f t="shared" si="38"/>
        <v>0.59636530557494161</v>
      </c>
      <c r="I116" s="12">
        <f t="shared" si="38"/>
        <v>5.372644322779261E-3</v>
      </c>
      <c r="J116" s="12">
        <f t="shared" si="38"/>
        <v>0.22676497146678054</v>
      </c>
      <c r="K116" s="12">
        <f t="shared" si="38"/>
        <v>8.5204124643972479E-2</v>
      </c>
      <c r="L116" s="12">
        <f t="shared" si="38"/>
        <v>0</v>
      </c>
      <c r="M116" s="12">
        <f t="shared" si="38"/>
        <v>0</v>
      </c>
      <c r="N116" s="12">
        <f t="shared" si="38"/>
        <v>0</v>
      </c>
      <c r="O116" s="12">
        <f t="shared" si="38"/>
        <v>0</v>
      </c>
      <c r="P116" s="12">
        <f t="shared" si="38"/>
        <v>0</v>
      </c>
      <c r="Q116" s="12">
        <f t="shared" si="38"/>
        <v>0</v>
      </c>
      <c r="R116" s="12">
        <f t="shared" si="38"/>
        <v>0</v>
      </c>
      <c r="S116" s="12">
        <f t="shared" si="38"/>
        <v>0</v>
      </c>
    </row>
    <row r="117" spans="1:19" x14ac:dyDescent="0.25">
      <c r="A117" s="1" t="str">
        <f>IF(A116="~","~","")</f>
        <v/>
      </c>
      <c r="B117" s="14"/>
      <c r="D117" s="1">
        <f>SUM(E117:S117)</f>
        <v>16072719.125268601</v>
      </c>
      <c r="E117" s="4">
        <v>0</v>
      </c>
      <c r="F117" s="4">
        <v>15338.984218399999</v>
      </c>
      <c r="G117" s="4">
        <v>1371623.4277771239</v>
      </c>
      <c r="H117" s="4">
        <v>9585212.0525610168</v>
      </c>
      <c r="I117" s="4">
        <v>86353.003159999993</v>
      </c>
      <c r="J117" s="4">
        <v>3644729.6938351123</v>
      </c>
      <c r="K117" s="4">
        <v>1369461.9637169461</v>
      </c>
      <c r="L117" s="4">
        <v>0</v>
      </c>
      <c r="M117" s="4"/>
      <c r="N117" s="4"/>
      <c r="O117" s="4"/>
      <c r="P117" s="4"/>
      <c r="Q117" s="4"/>
      <c r="R117" s="4"/>
      <c r="S117" s="4"/>
    </row>
    <row r="118" spans="1:19" x14ac:dyDescent="0.25">
      <c r="A118" s="1" t="str">
        <f>IF(A117="~","~","")</f>
        <v/>
      </c>
    </row>
    <row r="119" spans="1:19" x14ac:dyDescent="0.25">
      <c r="A119" s="5" t="s">
        <v>76</v>
      </c>
      <c r="B119" s="5" t="s">
        <v>77</v>
      </c>
      <c r="C119" s="5" t="s">
        <v>67</v>
      </c>
      <c r="E119" s="12">
        <f t="shared" ref="E119:S119" si="39">IF(E120=0,0,E120/$D120)</f>
        <v>0.67997896943299696</v>
      </c>
      <c r="F119" s="12">
        <f t="shared" si="39"/>
        <v>0.22010403096118494</v>
      </c>
      <c r="G119" s="12">
        <f t="shared" si="39"/>
        <v>4.1180058468050507E-2</v>
      </c>
      <c r="H119" s="12">
        <f t="shared" si="39"/>
        <v>3.3433888780210315E-2</v>
      </c>
      <c r="I119" s="12">
        <f t="shared" si="39"/>
        <v>7.1800951137809136E-3</v>
      </c>
      <c r="J119" s="12">
        <f t="shared" si="39"/>
        <v>1.6416958352462676E-2</v>
      </c>
      <c r="K119" s="12">
        <f t="shared" si="39"/>
        <v>1.7059988913138179E-3</v>
      </c>
      <c r="L119" s="12">
        <f t="shared" si="39"/>
        <v>0</v>
      </c>
      <c r="M119" s="12">
        <f t="shared" si="39"/>
        <v>0</v>
      </c>
      <c r="N119" s="12">
        <f t="shared" si="39"/>
        <v>0</v>
      </c>
      <c r="O119" s="12">
        <f t="shared" si="39"/>
        <v>0</v>
      </c>
      <c r="P119" s="12">
        <f t="shared" si="39"/>
        <v>0</v>
      </c>
      <c r="Q119" s="12">
        <f t="shared" si="39"/>
        <v>0</v>
      </c>
      <c r="R119" s="12">
        <f t="shared" si="39"/>
        <v>0</v>
      </c>
      <c r="S119" s="12">
        <f t="shared" si="39"/>
        <v>0</v>
      </c>
    </row>
    <row r="120" spans="1:19" x14ac:dyDescent="0.25">
      <c r="A120" s="1" t="str">
        <f>IF(A119="~","~","")</f>
        <v/>
      </c>
      <c r="B120" s="14"/>
      <c r="D120" s="1">
        <f>SUM(E120:S120)</f>
        <v>802733208.49716425</v>
      </c>
      <c r="E120" s="4">
        <f>E117+E108+E105</f>
        <v>545841699.84354484</v>
      </c>
      <c r="F120" s="4">
        <f t="shared" ref="F120:L120" si="40">F117+F108+F105</f>
        <v>176684814.97663116</v>
      </c>
      <c r="G120" s="4">
        <f t="shared" si="40"/>
        <v>33056600.460159004</v>
      </c>
      <c r="H120" s="4">
        <f t="shared" si="40"/>
        <v>26838492.813075569</v>
      </c>
      <c r="I120" s="4">
        <f t="shared" si="40"/>
        <v>5763700.7880001646</v>
      </c>
      <c r="J120" s="4">
        <f t="shared" si="40"/>
        <v>13178437.652036684</v>
      </c>
      <c r="K120" s="4">
        <f t="shared" si="40"/>
        <v>1369461.9637169461</v>
      </c>
      <c r="L120" s="4">
        <f t="shared" si="40"/>
        <v>0</v>
      </c>
      <c r="M120" s="4"/>
      <c r="N120" s="4"/>
      <c r="O120" s="4"/>
      <c r="P120" s="4"/>
      <c r="Q120" s="4"/>
      <c r="R120" s="4"/>
      <c r="S120" s="4"/>
    </row>
    <row r="121" spans="1:19" x14ac:dyDescent="0.25">
      <c r="A121" s="1" t="str">
        <f>IF(A120="~","~","")</f>
        <v/>
      </c>
    </row>
    <row r="122" spans="1:19" x14ac:dyDescent="0.25">
      <c r="A122" s="5" t="s">
        <v>78</v>
      </c>
      <c r="B122" s="5" t="s">
        <v>79</v>
      </c>
      <c r="C122" s="5" t="s">
        <v>67</v>
      </c>
      <c r="E122" s="12">
        <f t="shared" ref="E122:S122" si="41">IF(E123=0,0,E123/$D123)</f>
        <v>0.71035730510730932</v>
      </c>
      <c r="F122" s="12">
        <f t="shared" si="41"/>
        <v>0.20640838340007769</v>
      </c>
      <c r="G122" s="12">
        <f t="shared" si="41"/>
        <v>3.1518289959535033E-2</v>
      </c>
      <c r="H122" s="12">
        <f t="shared" si="41"/>
        <v>3.2267270235149179E-2</v>
      </c>
      <c r="I122" s="12">
        <f t="shared" si="41"/>
        <v>5.0766905771212831E-3</v>
      </c>
      <c r="J122" s="12">
        <f t="shared" si="41"/>
        <v>1.1176068890797053E-2</v>
      </c>
      <c r="K122" s="12">
        <f t="shared" si="41"/>
        <v>3.1959918300106041E-3</v>
      </c>
      <c r="L122" s="12">
        <f t="shared" si="41"/>
        <v>0</v>
      </c>
      <c r="M122" s="12">
        <f t="shared" si="41"/>
        <v>0</v>
      </c>
      <c r="N122" s="12">
        <f t="shared" si="41"/>
        <v>0</v>
      </c>
      <c r="O122" s="12">
        <f t="shared" si="41"/>
        <v>0</v>
      </c>
      <c r="P122" s="12">
        <f t="shared" si="41"/>
        <v>0</v>
      </c>
      <c r="Q122" s="12">
        <f t="shared" si="41"/>
        <v>0</v>
      </c>
      <c r="R122" s="12">
        <f t="shared" si="41"/>
        <v>0</v>
      </c>
      <c r="S122" s="12">
        <f t="shared" si="41"/>
        <v>0</v>
      </c>
    </row>
    <row r="123" spans="1:19" x14ac:dyDescent="0.25">
      <c r="A123" s="1" t="str">
        <f>IF(A122="~","~","")</f>
        <v/>
      </c>
      <c r="B123" s="14"/>
      <c r="D123" s="1">
        <f>SUM(E123:S123)</f>
        <v>428493574.62606603</v>
      </c>
      <c r="E123" s="4">
        <f>E105+E117</f>
        <v>304383540.92716998</v>
      </c>
      <c r="F123" s="4">
        <f t="shared" ref="F123:L123" si="42">F105+F117</f>
        <v>88444666.035886839</v>
      </c>
      <c r="G123" s="4">
        <f t="shared" si="42"/>
        <v>13505384.730862012</v>
      </c>
      <c r="H123" s="4">
        <f t="shared" si="42"/>
        <v>13826317.966484332</v>
      </c>
      <c r="I123" s="4">
        <f t="shared" si="42"/>
        <v>2175329.2926611649</v>
      </c>
      <c r="J123" s="4">
        <f t="shared" si="42"/>
        <v>4788873.709284802</v>
      </c>
      <c r="K123" s="4">
        <f t="shared" si="42"/>
        <v>1369461.9637169461</v>
      </c>
      <c r="L123" s="4">
        <f t="shared" si="42"/>
        <v>0</v>
      </c>
      <c r="M123" s="4"/>
      <c r="N123" s="4"/>
      <c r="O123" s="4"/>
      <c r="P123" s="4"/>
      <c r="Q123" s="4"/>
      <c r="R123" s="4"/>
      <c r="S123" s="4"/>
    </row>
    <row r="124" spans="1:19" x14ac:dyDescent="0.25">
      <c r="A124" s="1" t="str">
        <f>IF(A123="~","~","")</f>
        <v/>
      </c>
      <c r="E124" s="14"/>
      <c r="F124" s="14"/>
      <c r="G124" s="14"/>
      <c r="H124" s="14"/>
      <c r="I124" s="14"/>
      <c r="J124" s="14"/>
      <c r="K124" s="14"/>
      <c r="L124" s="14"/>
    </row>
    <row r="125" spans="1:19" x14ac:dyDescent="0.25">
      <c r="A125" s="5" t="s">
        <v>80</v>
      </c>
      <c r="B125" s="5" t="s">
        <v>81</v>
      </c>
      <c r="C125" s="5" t="s">
        <v>67</v>
      </c>
      <c r="E125" s="12">
        <f t="shared" ref="E125:S125" si="43">IF(E126=0,0,E126/$D126)</f>
        <v>0.50569935948178246</v>
      </c>
      <c r="F125" s="12">
        <f t="shared" si="43"/>
        <v>0.1878199028285838</v>
      </c>
      <c r="G125" s="12">
        <f t="shared" si="43"/>
        <v>4.7751673756342192E-2</v>
      </c>
      <c r="H125" s="12">
        <f t="shared" si="43"/>
        <v>0.11060351570070288</v>
      </c>
      <c r="I125" s="12">
        <f t="shared" si="43"/>
        <v>8.7336460216499764E-3</v>
      </c>
      <c r="J125" s="12">
        <f t="shared" si="43"/>
        <v>0.10700042866436273</v>
      </c>
      <c r="K125" s="12">
        <f t="shared" si="43"/>
        <v>3.2391473546575768E-2</v>
      </c>
      <c r="L125" s="12">
        <f t="shared" si="43"/>
        <v>0</v>
      </c>
      <c r="M125" s="12">
        <f t="shared" si="43"/>
        <v>0</v>
      </c>
      <c r="N125" s="12">
        <f t="shared" si="43"/>
        <v>0</v>
      </c>
      <c r="O125" s="12">
        <f t="shared" si="43"/>
        <v>0</v>
      </c>
      <c r="P125" s="12">
        <f t="shared" si="43"/>
        <v>0</v>
      </c>
      <c r="Q125" s="12">
        <f t="shared" si="43"/>
        <v>0</v>
      </c>
      <c r="R125" s="12">
        <f t="shared" si="43"/>
        <v>0</v>
      </c>
      <c r="S125" s="12">
        <f t="shared" si="43"/>
        <v>0</v>
      </c>
    </row>
    <row r="126" spans="1:19" x14ac:dyDescent="0.25">
      <c r="A126" s="13" t="str">
        <f>IF(A125="~","~","")</f>
        <v/>
      </c>
      <c r="B126" s="13"/>
      <c r="D126" s="1">
        <f>SUM(E126:S126)</f>
        <v>1142550752.0300002</v>
      </c>
      <c r="E126" s="4">
        <v>577787183.477</v>
      </c>
      <c r="F126" s="4">
        <v>214593771.22299999</v>
      </c>
      <c r="G126" s="4">
        <v>54558710.760999992</v>
      </c>
      <c r="H126" s="4">
        <v>126370130.04100002</v>
      </c>
      <c r="I126" s="4">
        <v>9978633.8300000001</v>
      </c>
      <c r="J126" s="4">
        <v>122253420.23800002</v>
      </c>
      <c r="K126" s="4">
        <v>37008902.460000001</v>
      </c>
      <c r="L126" s="4">
        <v>0</v>
      </c>
      <c r="M126" s="4"/>
      <c r="N126" s="4"/>
      <c r="O126" s="4"/>
      <c r="P126" s="4"/>
      <c r="Q126" s="4"/>
      <c r="R126" s="4"/>
      <c r="S126" s="4"/>
    </row>
    <row r="127" spans="1:19" x14ac:dyDescent="0.25">
      <c r="A127" s="11" t="str">
        <f>IF(A126="~","~","")</f>
        <v/>
      </c>
    </row>
    <row r="128" spans="1:19" x14ac:dyDescent="0.25">
      <c r="A128" s="5" t="s">
        <v>82</v>
      </c>
      <c r="B128" s="20" t="s">
        <v>83</v>
      </c>
      <c r="C128" s="5" t="s">
        <v>67</v>
      </c>
      <c r="E128" s="12">
        <f t="shared" ref="E128:S128" si="44">IF(E129=0,0,E129/$D129)</f>
        <v>0.63599807481419512</v>
      </c>
      <c r="F128" s="12">
        <f t="shared" si="44"/>
        <v>0.23618847395729439</v>
      </c>
      <c r="G128" s="12">
        <f t="shared" si="44"/>
        <v>5.4644147802130789E-2</v>
      </c>
      <c r="H128" s="12">
        <f t="shared" si="44"/>
        <v>3.7279514821257749E-2</v>
      </c>
      <c r="I128" s="12">
        <f t="shared" si="44"/>
        <v>1.0573784574072783E-2</v>
      </c>
      <c r="J128" s="12">
        <f t="shared" si="44"/>
        <v>2.5316004031049357E-2</v>
      </c>
      <c r="K128" s="12">
        <f t="shared" si="44"/>
        <v>0</v>
      </c>
      <c r="L128" s="12">
        <f t="shared" si="44"/>
        <v>0</v>
      </c>
      <c r="M128" s="12">
        <f t="shared" si="44"/>
        <v>0</v>
      </c>
      <c r="N128" s="12">
        <f t="shared" si="44"/>
        <v>0</v>
      </c>
      <c r="O128" s="12">
        <f t="shared" si="44"/>
        <v>0</v>
      </c>
      <c r="P128" s="12">
        <f t="shared" si="44"/>
        <v>0</v>
      </c>
      <c r="Q128" s="12">
        <f t="shared" si="44"/>
        <v>0</v>
      </c>
      <c r="R128" s="12">
        <f t="shared" si="44"/>
        <v>0</v>
      </c>
      <c r="S128" s="12">
        <f t="shared" si="44"/>
        <v>0</v>
      </c>
    </row>
    <row r="129" spans="1:19" x14ac:dyDescent="0.25">
      <c r="A129" s="13" t="str">
        <f>IF(A128="~","~","")</f>
        <v/>
      </c>
      <c r="B129" s="13"/>
      <c r="D129" s="1">
        <f>SUM(E129:S129)</f>
        <v>908473164.23999989</v>
      </c>
      <c r="E129" s="4">
        <v>577787183.477</v>
      </c>
      <c r="F129" s="4">
        <v>214570890.29300004</v>
      </c>
      <c r="G129" s="4">
        <v>49642741.860999994</v>
      </c>
      <c r="H129" s="4">
        <v>33867438.791000001</v>
      </c>
      <c r="I129" s="4">
        <v>9605999.5300000012</v>
      </c>
      <c r="J129" s="4">
        <v>22998910.288000003</v>
      </c>
      <c r="K129" s="4">
        <v>0</v>
      </c>
      <c r="L129" s="4">
        <v>0</v>
      </c>
      <c r="M129" s="4"/>
      <c r="N129" s="4"/>
      <c r="O129" s="4"/>
      <c r="P129" s="4"/>
      <c r="Q129" s="4"/>
      <c r="R129" s="4"/>
      <c r="S129" s="4"/>
    </row>
    <row r="130" spans="1:19" x14ac:dyDescent="0.25">
      <c r="A130" s="11" t="str">
        <f>IF(A129="~","~","")</f>
        <v/>
      </c>
    </row>
    <row r="131" spans="1:19" x14ac:dyDescent="0.25">
      <c r="A131" s="5" t="s">
        <v>84</v>
      </c>
      <c r="B131" s="5" t="s">
        <v>85</v>
      </c>
      <c r="C131" s="5" t="s">
        <v>67</v>
      </c>
      <c r="E131" s="12">
        <f t="shared" ref="E131:S131" si="45">IF(E132=0,0,E132/$D132)</f>
        <v>0.70612118363550902</v>
      </c>
      <c r="F131" s="12">
        <f t="shared" si="45"/>
        <v>0.21470644119323579</v>
      </c>
      <c r="G131" s="12">
        <f t="shared" si="45"/>
        <v>3.7001110033300998E-2</v>
      </c>
      <c r="H131" s="12">
        <f t="shared" si="45"/>
        <v>1.9150574517235518E-2</v>
      </c>
      <c r="I131" s="12">
        <f t="shared" si="45"/>
        <v>1.0880326409792295E-2</v>
      </c>
      <c r="J131" s="12">
        <f t="shared" si="45"/>
        <v>1.2140364210926327E-2</v>
      </c>
      <c r="K131" s="12">
        <f t="shared" si="45"/>
        <v>0</v>
      </c>
      <c r="L131" s="12">
        <f t="shared" si="45"/>
        <v>0</v>
      </c>
      <c r="M131" s="12">
        <f t="shared" si="45"/>
        <v>0</v>
      </c>
      <c r="N131" s="12">
        <f t="shared" si="45"/>
        <v>0</v>
      </c>
      <c r="O131" s="12">
        <f t="shared" si="45"/>
        <v>0</v>
      </c>
      <c r="P131" s="12">
        <f t="shared" si="45"/>
        <v>0</v>
      </c>
      <c r="Q131" s="12">
        <f t="shared" si="45"/>
        <v>0</v>
      </c>
      <c r="R131" s="12">
        <f t="shared" si="45"/>
        <v>0</v>
      </c>
      <c r="S131" s="12">
        <f t="shared" si="45"/>
        <v>0</v>
      </c>
    </row>
    <row r="132" spans="1:19" x14ac:dyDescent="0.25">
      <c r="A132" s="13" t="str">
        <f>IF(A131="~","~","")</f>
        <v/>
      </c>
      <c r="B132" s="13"/>
      <c r="D132" s="21">
        <f>SUM(E132:S132)</f>
        <v>0.99997000000000003</v>
      </c>
      <c r="E132" s="6">
        <v>0.70609999999999995</v>
      </c>
      <c r="F132" s="6">
        <v>0.2147</v>
      </c>
      <c r="G132" s="6">
        <v>3.6999999999999998E-2</v>
      </c>
      <c r="H132" s="6">
        <v>1.915E-2</v>
      </c>
      <c r="I132" s="6">
        <v>1.0880000000000001E-2</v>
      </c>
      <c r="J132" s="6">
        <v>1.214E-2</v>
      </c>
      <c r="K132" s="6">
        <v>0</v>
      </c>
      <c r="L132" s="6">
        <v>0</v>
      </c>
      <c r="M132" s="6"/>
      <c r="N132" s="6"/>
      <c r="O132" s="4"/>
      <c r="P132" s="4"/>
      <c r="Q132" s="4"/>
      <c r="R132" s="4"/>
      <c r="S132" s="4"/>
    </row>
    <row r="133" spans="1:19" x14ac:dyDescent="0.25">
      <c r="A133" s="11" t="str">
        <f>IF(A132="~","~","")</f>
        <v/>
      </c>
    </row>
    <row r="134" spans="1:19" x14ac:dyDescent="0.25">
      <c r="A134" s="5" t="s">
        <v>86</v>
      </c>
      <c r="B134" s="5" t="s">
        <v>81</v>
      </c>
      <c r="C134" s="5" t="s">
        <v>67</v>
      </c>
      <c r="E134" s="12">
        <f t="shared" ref="E134:S134" si="46">IF(E135=0,0,E135/$D135)</f>
        <v>0.50569935948178246</v>
      </c>
      <c r="F134" s="12">
        <f t="shared" si="46"/>
        <v>0.1878199028285838</v>
      </c>
      <c r="G134" s="12">
        <f t="shared" si="46"/>
        <v>4.7751673756342192E-2</v>
      </c>
      <c r="H134" s="12">
        <f t="shared" si="46"/>
        <v>0.11060351570070288</v>
      </c>
      <c r="I134" s="12">
        <f t="shared" si="46"/>
        <v>8.7336460216499764E-3</v>
      </c>
      <c r="J134" s="12">
        <f t="shared" si="46"/>
        <v>0.10700042866436273</v>
      </c>
      <c r="K134" s="12">
        <f t="shared" si="46"/>
        <v>3.2391473546575768E-2</v>
      </c>
      <c r="L134" s="12">
        <f t="shared" si="46"/>
        <v>0</v>
      </c>
      <c r="M134" s="12">
        <f t="shared" si="46"/>
        <v>0</v>
      </c>
      <c r="N134" s="12">
        <f t="shared" si="46"/>
        <v>0</v>
      </c>
      <c r="O134" s="12">
        <f t="shared" si="46"/>
        <v>0</v>
      </c>
      <c r="P134" s="12">
        <f t="shared" si="46"/>
        <v>0</v>
      </c>
      <c r="Q134" s="12">
        <f t="shared" si="46"/>
        <v>0</v>
      </c>
      <c r="R134" s="12">
        <f t="shared" si="46"/>
        <v>0</v>
      </c>
      <c r="S134" s="12">
        <f t="shared" si="46"/>
        <v>0</v>
      </c>
    </row>
    <row r="135" spans="1:19" x14ac:dyDescent="0.25">
      <c r="A135" s="13" t="str">
        <f>IF(A134="~","~","")</f>
        <v/>
      </c>
      <c r="B135" s="13"/>
      <c r="D135" s="1">
        <f>SUM(E135:S135)</f>
        <v>1142550752.0300002</v>
      </c>
      <c r="E135" s="4">
        <f>E126</f>
        <v>577787183.477</v>
      </c>
      <c r="F135" s="4">
        <f t="shared" ref="F135:L135" si="47">F126</f>
        <v>214593771.22299999</v>
      </c>
      <c r="G135" s="4">
        <f t="shared" si="47"/>
        <v>54558710.760999992</v>
      </c>
      <c r="H135" s="4">
        <f t="shared" si="47"/>
        <v>126370130.04100002</v>
      </c>
      <c r="I135" s="4">
        <f t="shared" si="47"/>
        <v>9978633.8300000001</v>
      </c>
      <c r="J135" s="4">
        <f t="shared" si="47"/>
        <v>122253420.23800002</v>
      </c>
      <c r="K135" s="4">
        <f t="shared" si="47"/>
        <v>37008902.460000001</v>
      </c>
      <c r="L135" s="4">
        <f t="shared" si="47"/>
        <v>0</v>
      </c>
      <c r="M135" s="4"/>
      <c r="N135" s="4"/>
      <c r="O135" s="4"/>
      <c r="P135" s="4"/>
      <c r="Q135" s="4"/>
      <c r="R135" s="4"/>
      <c r="S135" s="4"/>
    </row>
    <row r="136" spans="1:19" x14ac:dyDescent="0.25">
      <c r="A136" s="11" t="str">
        <f>IF(A135="~","~","")</f>
        <v/>
      </c>
    </row>
    <row r="137" spans="1:19" x14ac:dyDescent="0.25">
      <c r="A137" s="5" t="s">
        <v>87</v>
      </c>
      <c r="B137" s="5" t="s">
        <v>88</v>
      </c>
      <c r="C137" s="5" t="s">
        <v>67</v>
      </c>
      <c r="E137" s="12">
        <f t="shared" ref="E137:S137" si="48">IF(E138=0,0,E138/$D138)</f>
        <v>0.71946278170415867</v>
      </c>
      <c r="F137" s="12">
        <f t="shared" si="48"/>
        <v>0.24498263912700799</v>
      </c>
      <c r="G137" s="12">
        <f t="shared" si="48"/>
        <v>3.3804052760072749E-2</v>
      </c>
      <c r="H137" s="12">
        <f t="shared" si="48"/>
        <v>1.0086550373825127E-3</v>
      </c>
      <c r="I137" s="12">
        <f t="shared" si="48"/>
        <v>7.4187137137811355E-4</v>
      </c>
      <c r="J137" s="12">
        <f t="shared" si="48"/>
        <v>0</v>
      </c>
      <c r="K137" s="12">
        <f t="shared" si="48"/>
        <v>0</v>
      </c>
      <c r="L137" s="12">
        <f t="shared" si="48"/>
        <v>0</v>
      </c>
      <c r="M137" s="12">
        <f t="shared" si="48"/>
        <v>0</v>
      </c>
      <c r="N137" s="12">
        <f t="shared" si="48"/>
        <v>0</v>
      </c>
      <c r="O137" s="12">
        <f t="shared" si="48"/>
        <v>0</v>
      </c>
      <c r="P137" s="12">
        <f t="shared" si="48"/>
        <v>0</v>
      </c>
      <c r="Q137" s="12">
        <f t="shared" si="48"/>
        <v>0</v>
      </c>
      <c r="R137" s="12">
        <f t="shared" si="48"/>
        <v>0</v>
      </c>
      <c r="S137" s="12">
        <f t="shared" si="48"/>
        <v>0</v>
      </c>
    </row>
    <row r="138" spans="1:19" x14ac:dyDescent="0.25">
      <c r="A138" s="13" t="str">
        <f>IF(A137="~","~","")</f>
        <v/>
      </c>
      <c r="B138" s="13"/>
      <c r="D138" s="1">
        <f>SUM(E138:S138)</f>
        <v>9270425.1240000017</v>
      </c>
      <c r="E138" s="4">
        <v>6669725.8472931609</v>
      </c>
      <c r="F138" s="4">
        <v>2271093.2127068406</v>
      </c>
      <c r="G138" s="4">
        <v>313377.94</v>
      </c>
      <c r="H138" s="4">
        <v>9350.6610000000073</v>
      </c>
      <c r="I138" s="4">
        <v>6877.4629999999997</v>
      </c>
      <c r="J138" s="4">
        <v>0</v>
      </c>
      <c r="K138" s="4">
        <v>0</v>
      </c>
      <c r="L138" s="4">
        <v>0</v>
      </c>
      <c r="M138" s="4"/>
      <c r="N138" s="4"/>
      <c r="O138" s="4"/>
      <c r="P138" s="4"/>
      <c r="Q138" s="4"/>
      <c r="R138" s="4"/>
      <c r="S138" s="4"/>
    </row>
    <row r="139" spans="1:19" x14ac:dyDescent="0.25">
      <c r="A139" s="11" t="str">
        <f>IF(A138="~","~","")</f>
        <v/>
      </c>
    </row>
    <row r="140" spans="1:19" x14ac:dyDescent="0.25">
      <c r="A140" s="5" t="s">
        <v>89</v>
      </c>
      <c r="B140" s="5" t="s">
        <v>90</v>
      </c>
      <c r="C140" s="5" t="s">
        <v>67</v>
      </c>
      <c r="E140" s="12">
        <f t="shared" ref="E140:S140" si="49">IF(E141=0,0,E141/$D141)</f>
        <v>0.67346374888368565</v>
      </c>
      <c r="F140" s="12">
        <f t="shared" si="49"/>
        <v>0.23610119729425505</v>
      </c>
      <c r="G140" s="12">
        <f t="shared" si="49"/>
        <v>4.5239825263343275E-2</v>
      </c>
      <c r="H140" s="12">
        <f t="shared" si="49"/>
        <v>2.2734498653140006E-2</v>
      </c>
      <c r="I140" s="12">
        <f t="shared" si="49"/>
        <v>7.362103427938655E-3</v>
      </c>
      <c r="J140" s="12">
        <f t="shared" si="49"/>
        <v>1.5098626477637329E-2</v>
      </c>
      <c r="K140" s="12">
        <f t="shared" si="49"/>
        <v>0</v>
      </c>
      <c r="L140" s="12">
        <f t="shared" si="49"/>
        <v>0</v>
      </c>
      <c r="M140" s="12">
        <f t="shared" si="49"/>
        <v>0</v>
      </c>
      <c r="N140" s="12">
        <f t="shared" si="49"/>
        <v>0</v>
      </c>
      <c r="O140" s="12">
        <f t="shared" si="49"/>
        <v>0</v>
      </c>
      <c r="P140" s="12">
        <f t="shared" si="49"/>
        <v>0</v>
      </c>
      <c r="Q140" s="12">
        <f t="shared" si="49"/>
        <v>0</v>
      </c>
      <c r="R140" s="12">
        <f t="shared" si="49"/>
        <v>0</v>
      </c>
      <c r="S140" s="12">
        <f t="shared" si="49"/>
        <v>0</v>
      </c>
    </row>
    <row r="141" spans="1:19" x14ac:dyDescent="0.25">
      <c r="A141" s="13" t="str">
        <f>IF(A140="~","~","")</f>
        <v/>
      </c>
      <c r="B141" s="13"/>
      <c r="D141" s="21">
        <f>SUM(E141:S141)</f>
        <v>1</v>
      </c>
      <c r="E141" s="7">
        <v>0.67346374888368565</v>
      </c>
      <c r="F141" s="7">
        <v>0.23610119729425505</v>
      </c>
      <c r="G141" s="7">
        <v>4.5239825263343275E-2</v>
      </c>
      <c r="H141" s="7">
        <v>2.2734498653140006E-2</v>
      </c>
      <c r="I141" s="7">
        <v>7.362103427938655E-3</v>
      </c>
      <c r="J141" s="7">
        <v>1.5098626477637329E-2</v>
      </c>
      <c r="K141" s="7">
        <v>0</v>
      </c>
      <c r="L141" s="7">
        <v>0</v>
      </c>
      <c r="M141" s="7"/>
      <c r="N141" s="7"/>
      <c r="O141" s="5"/>
      <c r="P141" s="5"/>
      <c r="Q141" s="5"/>
      <c r="R141" s="5"/>
      <c r="S141" s="5"/>
    </row>
    <row r="142" spans="1:19" ht="13.5" customHeight="1" x14ac:dyDescent="0.25">
      <c r="A142" s="11" t="str">
        <f>IF(A141="~","~","")</f>
        <v/>
      </c>
    </row>
    <row r="143" spans="1:19" x14ac:dyDescent="0.25">
      <c r="A143" s="5" t="s">
        <v>91</v>
      </c>
      <c r="B143" s="5" t="s">
        <v>92</v>
      </c>
      <c r="C143" s="5" t="s">
        <v>67</v>
      </c>
      <c r="E143" s="12">
        <f t="shared" ref="E143:S143" si="50">IF(E144=0,0,E144/$D144)</f>
        <v>0.66180231239595744</v>
      </c>
      <c r="F143" s="12">
        <f t="shared" si="50"/>
        <v>0.22829690164047364</v>
      </c>
      <c r="G143" s="12">
        <f t="shared" si="50"/>
        <v>4.8138808150027364E-2</v>
      </c>
      <c r="H143" s="12">
        <f t="shared" si="50"/>
        <v>3.0609027172499647E-2</v>
      </c>
      <c r="I143" s="12">
        <f t="shared" si="50"/>
        <v>1.0685212841454215E-2</v>
      </c>
      <c r="J143" s="12">
        <f t="shared" si="50"/>
        <v>2.0467737799587674E-2</v>
      </c>
      <c r="K143" s="12">
        <f t="shared" si="50"/>
        <v>0</v>
      </c>
      <c r="L143" s="12">
        <f t="shared" si="50"/>
        <v>0</v>
      </c>
      <c r="M143" s="12">
        <f t="shared" si="50"/>
        <v>0</v>
      </c>
      <c r="N143" s="12">
        <f t="shared" si="50"/>
        <v>0</v>
      </c>
      <c r="O143" s="12">
        <f t="shared" si="50"/>
        <v>0</v>
      </c>
      <c r="P143" s="12">
        <f t="shared" si="50"/>
        <v>0</v>
      </c>
      <c r="Q143" s="12">
        <f t="shared" si="50"/>
        <v>0</v>
      </c>
      <c r="R143" s="12">
        <f t="shared" si="50"/>
        <v>0</v>
      </c>
      <c r="S143" s="12">
        <f t="shared" si="50"/>
        <v>0</v>
      </c>
    </row>
    <row r="144" spans="1:19" x14ac:dyDescent="0.25">
      <c r="A144" s="13" t="str">
        <f>IF(A143="~","~","")</f>
        <v/>
      </c>
      <c r="B144" s="13"/>
      <c r="D144" s="1">
        <f>SUM(E144:S144)</f>
        <v>594699906.71099997</v>
      </c>
      <c r="E144" s="4">
        <v>393573773.44299996</v>
      </c>
      <c r="F144" s="4">
        <v>135768146.10800001</v>
      </c>
      <c r="G144" s="4">
        <v>28628144.715999998</v>
      </c>
      <c r="H144" s="4">
        <v>18203185.604000002</v>
      </c>
      <c r="I144" s="4">
        <v>6354495.0800000001</v>
      </c>
      <c r="J144" s="4">
        <v>12172161.759999998</v>
      </c>
      <c r="K144" s="4">
        <v>0</v>
      </c>
      <c r="L144" s="4">
        <v>0</v>
      </c>
      <c r="M144" s="4"/>
      <c r="N144" s="4"/>
      <c r="O144" s="4"/>
      <c r="P144" s="4"/>
      <c r="Q144" s="4"/>
      <c r="R144" s="4"/>
      <c r="S144" s="4"/>
    </row>
    <row r="145" spans="1:19" x14ac:dyDescent="0.25">
      <c r="A145" s="11" t="str">
        <f>IF(A144="~","~","")</f>
        <v/>
      </c>
    </row>
    <row r="146" spans="1:19" x14ac:dyDescent="0.25">
      <c r="A146" s="5" t="s">
        <v>93</v>
      </c>
      <c r="B146" s="5" t="s">
        <v>94</v>
      </c>
      <c r="C146" s="5" t="s">
        <v>67</v>
      </c>
      <c r="E146" s="12">
        <f t="shared" ref="E146:S146" si="51">IF(E147=0,0,E147/$D147)</f>
        <v>0.71293884590014012</v>
      </c>
      <c r="F146" s="12">
        <f t="shared" si="51"/>
        <v>0.24310101779085511</v>
      </c>
      <c r="G146" s="12">
        <f t="shared" si="51"/>
        <v>3.5426074586273761E-2</v>
      </c>
      <c r="H146" s="12">
        <f t="shared" si="51"/>
        <v>4.3658606820771587E-3</v>
      </c>
      <c r="I146" s="12">
        <f t="shared" si="51"/>
        <v>1.8371150952963373E-3</v>
      </c>
      <c r="J146" s="12">
        <f t="shared" si="51"/>
        <v>2.3310859453574916E-3</v>
      </c>
      <c r="K146" s="12">
        <f t="shared" si="51"/>
        <v>0</v>
      </c>
      <c r="L146" s="12">
        <f t="shared" si="51"/>
        <v>0</v>
      </c>
      <c r="M146" s="12">
        <f t="shared" si="51"/>
        <v>0</v>
      </c>
      <c r="N146" s="12">
        <f t="shared" si="51"/>
        <v>0</v>
      </c>
      <c r="O146" s="12">
        <f t="shared" si="51"/>
        <v>0</v>
      </c>
      <c r="P146" s="12">
        <f t="shared" si="51"/>
        <v>0</v>
      </c>
      <c r="Q146" s="12">
        <f t="shared" si="51"/>
        <v>0</v>
      </c>
      <c r="R146" s="12">
        <f t="shared" si="51"/>
        <v>0</v>
      </c>
      <c r="S146" s="12">
        <f t="shared" si="51"/>
        <v>0</v>
      </c>
    </row>
    <row r="147" spans="1:19" x14ac:dyDescent="0.25">
      <c r="A147" s="13" t="str">
        <f>IF(A146="~","~","")</f>
        <v/>
      </c>
      <c r="B147" s="13"/>
      <c r="D147" s="21">
        <f>SUM(E147:S147)</f>
        <v>1</v>
      </c>
      <c r="E147" s="7">
        <v>0.71293884590014012</v>
      </c>
      <c r="F147" s="7">
        <v>0.24310101779085511</v>
      </c>
      <c r="G147" s="7">
        <v>3.5426074586273761E-2</v>
      </c>
      <c r="H147" s="7">
        <v>4.3658606820771587E-3</v>
      </c>
      <c r="I147" s="7">
        <v>1.8371150952963373E-3</v>
      </c>
      <c r="J147" s="7">
        <v>2.3310859453574916E-3</v>
      </c>
      <c r="K147" s="7">
        <v>0</v>
      </c>
      <c r="L147" s="7">
        <v>0</v>
      </c>
      <c r="M147" s="7"/>
      <c r="N147" s="7"/>
      <c r="O147" s="5"/>
      <c r="P147" s="5"/>
      <c r="Q147" s="5"/>
      <c r="R147" s="5"/>
      <c r="S147" s="5"/>
    </row>
    <row r="148" spans="1:19" ht="13.5" customHeight="1" x14ac:dyDescent="0.25">
      <c r="A148" s="11" t="str">
        <f>IF(A147="~","~","")</f>
        <v/>
      </c>
    </row>
    <row r="149" spans="1:19" x14ac:dyDescent="0.25">
      <c r="A149" s="5" t="s">
        <v>95</v>
      </c>
      <c r="B149" s="5" t="s">
        <v>96</v>
      </c>
      <c r="C149" s="5" t="s">
        <v>67</v>
      </c>
      <c r="E149" s="12">
        <f t="shared" ref="E149:S149" si="52">IF(E150=0,0,E150/$D150)</f>
        <v>0.5498300397468584</v>
      </c>
      <c r="F149" s="12">
        <f t="shared" si="52"/>
        <v>0.20421031330416697</v>
      </c>
      <c r="G149" s="12">
        <f t="shared" si="52"/>
        <v>5.1918801531277155E-2</v>
      </c>
      <c r="H149" s="12">
        <f t="shared" si="52"/>
        <v>9.6294022060603154E-2</v>
      </c>
      <c r="I149" s="12">
        <f t="shared" si="52"/>
        <v>9.4958019012317714E-3</v>
      </c>
      <c r="J149" s="12">
        <f t="shared" si="52"/>
        <v>6.7743512901886002E-2</v>
      </c>
      <c r="K149" s="12">
        <f t="shared" si="52"/>
        <v>2.0507508553976355E-2</v>
      </c>
      <c r="L149" s="12">
        <f t="shared" si="52"/>
        <v>0</v>
      </c>
      <c r="M149" s="12">
        <f t="shared" si="52"/>
        <v>0</v>
      </c>
      <c r="N149" s="12">
        <f t="shared" si="52"/>
        <v>0</v>
      </c>
      <c r="O149" s="12">
        <f t="shared" si="52"/>
        <v>0</v>
      </c>
      <c r="P149" s="12">
        <f t="shared" si="52"/>
        <v>0</v>
      </c>
      <c r="Q149" s="12">
        <f t="shared" si="52"/>
        <v>0</v>
      </c>
      <c r="R149" s="12">
        <f t="shared" si="52"/>
        <v>0</v>
      </c>
      <c r="S149" s="12">
        <f t="shared" si="52"/>
        <v>0</v>
      </c>
    </row>
    <row r="150" spans="1:19" x14ac:dyDescent="0.25">
      <c r="A150" s="13" t="str">
        <f>IF(A149="~","~","")</f>
        <v/>
      </c>
      <c r="B150" s="14"/>
      <c r="D150" s="1">
        <f>SUM(E150:S150)</f>
        <v>573784070.65144396</v>
      </c>
      <c r="E150" s="22">
        <v>315483718.37239766</v>
      </c>
      <c r="F150" s="22">
        <v>117172624.83667165</v>
      </c>
      <c r="G150" s="22">
        <v>29790181.28596063</v>
      </c>
      <c r="H150" s="22">
        <v>55251975.95733282</v>
      </c>
      <c r="I150" s="22">
        <v>5448539.8689884869</v>
      </c>
      <c r="J150" s="22">
        <v>38870148.593072765</v>
      </c>
      <c r="K150" s="22">
        <v>11766881.737019859</v>
      </c>
      <c r="L150" s="22"/>
      <c r="M150" s="5"/>
      <c r="N150" s="5"/>
      <c r="O150" s="5"/>
      <c r="P150" s="5"/>
      <c r="Q150" s="5"/>
      <c r="R150" s="5"/>
      <c r="S150" s="5"/>
    </row>
    <row r="151" spans="1:19" ht="13.5" customHeight="1" x14ac:dyDescent="0.25">
      <c r="A151" s="11" t="str">
        <f>IF(A150="~","~","")</f>
        <v/>
      </c>
    </row>
    <row r="152" spans="1:19" ht="13.5" customHeight="1" x14ac:dyDescent="0.25">
      <c r="A152" s="1"/>
    </row>
    <row r="153" spans="1:19" ht="13.5" customHeight="1" x14ac:dyDescent="0.25">
      <c r="A153" s="2" t="s">
        <v>97</v>
      </c>
      <c r="B153" s="16"/>
      <c r="C153" s="17"/>
    </row>
    <row r="154" spans="1:19" ht="13.5" customHeight="1" x14ac:dyDescent="0.25">
      <c r="A154" s="1"/>
    </row>
    <row r="155" spans="1:19" x14ac:dyDescent="0.25">
      <c r="A155" s="5" t="s">
        <v>98</v>
      </c>
      <c r="B155" s="5" t="s">
        <v>99</v>
      </c>
      <c r="C155" s="5" t="s">
        <v>100</v>
      </c>
      <c r="E155" s="12">
        <f t="shared" ref="E155:S155" si="53">IF(E156=0,0,E156/$D156)</f>
        <v>0.6387063460145983</v>
      </c>
      <c r="F155" s="12">
        <f t="shared" si="53"/>
        <v>0.22260602145979053</v>
      </c>
      <c r="G155" s="12">
        <f t="shared" si="53"/>
        <v>4.0200330443835253E-2</v>
      </c>
      <c r="H155" s="12">
        <f t="shared" si="53"/>
        <v>4.5590812281946169E-2</v>
      </c>
      <c r="I155" s="12">
        <f t="shared" si="53"/>
        <v>3.4109000929854654E-3</v>
      </c>
      <c r="J155" s="12">
        <f t="shared" si="53"/>
        <v>3.7036863804099415E-2</v>
      </c>
      <c r="K155" s="12">
        <f t="shared" si="53"/>
        <v>1.2448725902744899E-2</v>
      </c>
      <c r="L155" s="12">
        <f t="shared" si="53"/>
        <v>0</v>
      </c>
      <c r="M155" s="12">
        <f t="shared" si="53"/>
        <v>0</v>
      </c>
      <c r="N155" s="12">
        <f t="shared" si="53"/>
        <v>0</v>
      </c>
      <c r="O155" s="12">
        <f t="shared" si="53"/>
        <v>0</v>
      </c>
      <c r="P155" s="12">
        <f t="shared" si="53"/>
        <v>0</v>
      </c>
      <c r="Q155" s="12">
        <f t="shared" si="53"/>
        <v>0</v>
      </c>
      <c r="R155" s="12">
        <f t="shared" si="53"/>
        <v>0</v>
      </c>
      <c r="S155" s="12">
        <f t="shared" si="53"/>
        <v>0</v>
      </c>
    </row>
    <row r="156" spans="1:19" x14ac:dyDescent="0.25">
      <c r="A156" s="13" t="str">
        <f>IF(A155="~","~","")</f>
        <v/>
      </c>
      <c r="B156" s="13"/>
      <c r="D156" s="21">
        <f>SUM(E156:S156)</f>
        <v>1.0000338983362829</v>
      </c>
      <c r="E156" s="7">
        <v>0.63872799709710149</v>
      </c>
      <c r="F156" s="7">
        <v>0.22261356743356456</v>
      </c>
      <c r="G156" s="7">
        <v>4.020169316815532E-2</v>
      </c>
      <c r="H156" s="7">
        <v>4.5592357734632313E-2</v>
      </c>
      <c r="I156" s="7">
        <v>3.4110157168238445E-3</v>
      </c>
      <c r="J156" s="7">
        <v>3.703811929216351E-2</v>
      </c>
      <c r="K156" s="7">
        <v>1.2449147893841843E-2</v>
      </c>
      <c r="L156" s="7">
        <v>0</v>
      </c>
      <c r="M156" s="7"/>
      <c r="N156" s="7"/>
      <c r="O156" s="5"/>
      <c r="P156" s="5"/>
      <c r="Q156" s="5"/>
      <c r="R156" s="5"/>
      <c r="S156" s="5"/>
    </row>
    <row r="157" spans="1:19" ht="13.5" customHeight="1" x14ac:dyDescent="0.25">
      <c r="A157" s="11" t="str">
        <f>IF(A156="~","~","")</f>
        <v/>
      </c>
    </row>
    <row r="158" spans="1:19" x14ac:dyDescent="0.25">
      <c r="A158" s="5" t="s">
        <v>101</v>
      </c>
      <c r="B158" s="5" t="s">
        <v>102</v>
      </c>
      <c r="C158" s="5" t="s">
        <v>100</v>
      </c>
      <c r="E158" s="12">
        <f t="shared" ref="E158:S158" si="54">IF(E159=0,0,E159/$D159)</f>
        <v>0.65327064687486835</v>
      </c>
      <c r="F158" s="12">
        <f t="shared" si="54"/>
        <v>0.22805005378985646</v>
      </c>
      <c r="G158" s="12">
        <f t="shared" si="54"/>
        <v>4.1632767006168775E-2</v>
      </c>
      <c r="H158" s="12">
        <f t="shared" si="54"/>
        <v>4.0790037755899455E-2</v>
      </c>
      <c r="I158" s="12">
        <f t="shared" si="54"/>
        <v>3.6731931702957171E-3</v>
      </c>
      <c r="J158" s="12">
        <f t="shared" si="54"/>
        <v>2.404848747673153E-2</v>
      </c>
      <c r="K158" s="12">
        <f t="shared" si="54"/>
        <v>8.5348139261799457E-3</v>
      </c>
      <c r="L158" s="12">
        <f t="shared" si="54"/>
        <v>0</v>
      </c>
      <c r="M158" s="12">
        <f t="shared" si="54"/>
        <v>0</v>
      </c>
      <c r="N158" s="12">
        <f t="shared" si="54"/>
        <v>0</v>
      </c>
      <c r="O158" s="12">
        <f t="shared" si="54"/>
        <v>0</v>
      </c>
      <c r="P158" s="12">
        <f t="shared" si="54"/>
        <v>0</v>
      </c>
      <c r="Q158" s="12">
        <f t="shared" si="54"/>
        <v>0</v>
      </c>
      <c r="R158" s="12">
        <f t="shared" si="54"/>
        <v>0</v>
      </c>
      <c r="S158" s="12">
        <f t="shared" si="54"/>
        <v>0</v>
      </c>
    </row>
    <row r="159" spans="1:19" x14ac:dyDescent="0.25">
      <c r="A159" s="13" t="str">
        <f>IF(A158="~","~","")</f>
        <v/>
      </c>
      <c r="B159" s="14"/>
      <c r="D159" s="23">
        <f>SUM(E159:S159)</f>
        <v>1738739608.034678</v>
      </c>
      <c r="E159" s="22">
        <v>1135867548.4877691</v>
      </c>
      <c r="F159" s="22">
        <v>396519661.13886225</v>
      </c>
      <c r="G159" s="22">
        <v>72388540.985704973</v>
      </c>
      <c r="H159" s="22">
        <v>70923254.259412333</v>
      </c>
      <c r="I159" s="22">
        <v>6386726.4531556312</v>
      </c>
      <c r="J159" s="22">
        <v>41814057.689119041</v>
      </c>
      <c r="K159" s="22">
        <v>14839819.020655029</v>
      </c>
      <c r="L159" s="22">
        <v>0</v>
      </c>
      <c r="M159" s="22"/>
      <c r="N159" s="6"/>
      <c r="O159" s="6"/>
      <c r="P159" s="4"/>
      <c r="Q159" s="4"/>
      <c r="R159" s="4"/>
      <c r="S159" s="4"/>
    </row>
    <row r="160" spans="1:19" x14ac:dyDescent="0.25">
      <c r="A160" s="11" t="str">
        <f>IF(A159="~","~","")</f>
        <v/>
      </c>
    </row>
    <row r="161" spans="1:19" hidden="1" x14ac:dyDescent="0.25">
      <c r="A161" s="5" t="s">
        <v>22</v>
      </c>
      <c r="B161" s="5"/>
      <c r="C161" s="5"/>
      <c r="E161" s="12">
        <f t="shared" ref="E161:S161" si="55">IF(E162=0,0,E162/$D162)</f>
        <v>0</v>
      </c>
      <c r="F161" s="12">
        <f t="shared" si="55"/>
        <v>0</v>
      </c>
      <c r="G161" s="12">
        <f t="shared" si="55"/>
        <v>0</v>
      </c>
      <c r="H161" s="12">
        <f t="shared" si="55"/>
        <v>0</v>
      </c>
      <c r="I161" s="12">
        <f t="shared" si="55"/>
        <v>0</v>
      </c>
      <c r="J161" s="12">
        <f t="shared" si="55"/>
        <v>0</v>
      </c>
      <c r="K161" s="12">
        <f t="shared" si="55"/>
        <v>0</v>
      </c>
      <c r="L161" s="12">
        <f t="shared" si="55"/>
        <v>0</v>
      </c>
      <c r="M161" s="12">
        <f t="shared" si="55"/>
        <v>0</v>
      </c>
      <c r="N161" s="12">
        <f t="shared" si="55"/>
        <v>0</v>
      </c>
      <c r="O161" s="12">
        <f t="shared" si="55"/>
        <v>0</v>
      </c>
      <c r="P161" s="12">
        <f t="shared" si="55"/>
        <v>0</v>
      </c>
      <c r="Q161" s="12">
        <f t="shared" si="55"/>
        <v>0</v>
      </c>
      <c r="R161" s="12">
        <f t="shared" si="55"/>
        <v>0</v>
      </c>
      <c r="S161" s="12">
        <f t="shared" si="55"/>
        <v>0</v>
      </c>
    </row>
    <row r="162" spans="1:19" hidden="1" x14ac:dyDescent="0.25">
      <c r="A162" s="1" t="str">
        <f>IF(A161="~","~","")</f>
        <v>~</v>
      </c>
      <c r="B162" s="14" t="s">
        <v>185</v>
      </c>
      <c r="D162" s="21">
        <f>SUM(E162:S162)</f>
        <v>0</v>
      </c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4"/>
      <c r="Q162" s="4"/>
      <c r="R162" s="4"/>
      <c r="S162" s="4"/>
    </row>
    <row r="163" spans="1:19" hidden="1" x14ac:dyDescent="0.25">
      <c r="A163" s="1" t="str">
        <f>IF(A162="~","~","")</f>
        <v>~</v>
      </c>
    </row>
    <row r="164" spans="1:19" hidden="1" x14ac:dyDescent="0.25">
      <c r="A164" s="5" t="s">
        <v>22</v>
      </c>
      <c r="B164" s="5"/>
      <c r="C164" s="5"/>
      <c r="E164" s="12">
        <f t="shared" ref="E164:S164" si="56">IF(E165=0,0,E165/$D165)</f>
        <v>0</v>
      </c>
      <c r="F164" s="12">
        <f t="shared" si="56"/>
        <v>0</v>
      </c>
      <c r="G164" s="12">
        <f t="shared" si="56"/>
        <v>0</v>
      </c>
      <c r="H164" s="12">
        <f t="shared" si="56"/>
        <v>0</v>
      </c>
      <c r="I164" s="12">
        <f t="shared" si="56"/>
        <v>0</v>
      </c>
      <c r="J164" s="12">
        <f t="shared" si="56"/>
        <v>0</v>
      </c>
      <c r="K164" s="12">
        <f t="shared" si="56"/>
        <v>0</v>
      </c>
      <c r="L164" s="12">
        <f t="shared" si="56"/>
        <v>0</v>
      </c>
      <c r="M164" s="12">
        <f t="shared" si="56"/>
        <v>0</v>
      </c>
      <c r="N164" s="12">
        <f t="shared" si="56"/>
        <v>0</v>
      </c>
      <c r="O164" s="12">
        <f t="shared" si="56"/>
        <v>0</v>
      </c>
      <c r="P164" s="12">
        <f t="shared" si="56"/>
        <v>0</v>
      </c>
      <c r="Q164" s="12">
        <f t="shared" si="56"/>
        <v>0</v>
      </c>
      <c r="R164" s="12">
        <f t="shared" si="56"/>
        <v>0</v>
      </c>
      <c r="S164" s="12">
        <f t="shared" si="56"/>
        <v>0</v>
      </c>
    </row>
    <row r="165" spans="1:19" hidden="1" x14ac:dyDescent="0.25">
      <c r="A165" s="1" t="str">
        <f>IF(A164="~","~","")</f>
        <v>~</v>
      </c>
      <c r="B165" s="14" t="s">
        <v>185</v>
      </c>
      <c r="D165" s="21">
        <f>SUM(E165:S165)</f>
        <v>0</v>
      </c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4"/>
      <c r="Q165" s="4"/>
      <c r="R165" s="4"/>
      <c r="S165" s="4"/>
    </row>
    <row r="166" spans="1:19" hidden="1" x14ac:dyDescent="0.25">
      <c r="A166" s="1" t="str">
        <f>IF(A165="~","~","")</f>
        <v>~</v>
      </c>
    </row>
    <row r="167" spans="1:19" x14ac:dyDescent="0.25">
      <c r="A167" s="5" t="s">
        <v>103</v>
      </c>
      <c r="B167" s="5" t="s">
        <v>104</v>
      </c>
      <c r="C167" s="5" t="s">
        <v>100</v>
      </c>
      <c r="E167" s="12">
        <f t="shared" ref="E167:S167" si="57">IF(E168=0,0,E168/$D168)</f>
        <v>0.70421900560955941</v>
      </c>
      <c r="F167" s="12">
        <f t="shared" si="57"/>
        <v>0.23979201552161389</v>
      </c>
      <c r="G167" s="12">
        <f t="shared" si="57"/>
        <v>3.6566511195294485E-2</v>
      </c>
      <c r="H167" s="12">
        <f t="shared" si="57"/>
        <v>1.3452254441642391E-2</v>
      </c>
      <c r="I167" s="12">
        <f t="shared" si="57"/>
        <v>8.0534110878989669E-4</v>
      </c>
      <c r="J167" s="12">
        <f t="shared" si="57"/>
        <v>2.5270570434464757E-3</v>
      </c>
      <c r="K167" s="12">
        <f t="shared" si="57"/>
        <v>2.6378150796533511E-3</v>
      </c>
      <c r="L167" s="12">
        <f t="shared" si="57"/>
        <v>0</v>
      </c>
      <c r="M167" s="12">
        <f t="shared" si="57"/>
        <v>0</v>
      </c>
      <c r="N167" s="12">
        <f t="shared" si="57"/>
        <v>0</v>
      </c>
      <c r="O167" s="12">
        <f t="shared" si="57"/>
        <v>0</v>
      </c>
      <c r="P167" s="12">
        <f t="shared" si="57"/>
        <v>0</v>
      </c>
      <c r="Q167" s="12">
        <f t="shared" si="57"/>
        <v>0</v>
      </c>
      <c r="R167" s="12">
        <f t="shared" si="57"/>
        <v>0</v>
      </c>
      <c r="S167" s="12">
        <f t="shared" si="57"/>
        <v>0</v>
      </c>
    </row>
    <row r="168" spans="1:19" x14ac:dyDescent="0.25">
      <c r="A168" s="13" t="str">
        <f>IF(A167="~","~","")</f>
        <v/>
      </c>
      <c r="B168" s="13"/>
      <c r="D168" s="1">
        <f>SUM(E168:S168)</f>
        <v>9471096.0570000019</v>
      </c>
      <c r="E168" s="4">
        <v>6669725.8472931609</v>
      </c>
      <c r="F168" s="4">
        <v>2271093.2127068406</v>
      </c>
      <c r="G168" s="4">
        <v>346324.94</v>
      </c>
      <c r="H168" s="4">
        <v>127407.59400000001</v>
      </c>
      <c r="I168" s="4">
        <v>7627.4629999999997</v>
      </c>
      <c r="J168" s="4">
        <v>23934</v>
      </c>
      <c r="K168" s="4">
        <v>24983</v>
      </c>
      <c r="L168" s="4">
        <v>0</v>
      </c>
      <c r="M168" s="4"/>
      <c r="N168" s="4"/>
      <c r="O168" s="4"/>
      <c r="P168" s="4"/>
      <c r="Q168" s="4"/>
      <c r="R168" s="4"/>
      <c r="S168" s="4"/>
    </row>
    <row r="169" spans="1:19" x14ac:dyDescent="0.25">
      <c r="A169" s="11" t="str">
        <f>IF(A168="~","~","")</f>
        <v/>
      </c>
      <c r="G169" s="24"/>
    </row>
    <row r="170" spans="1:19" x14ac:dyDescent="0.25">
      <c r="A170" s="5" t="s">
        <v>105</v>
      </c>
      <c r="B170" s="5" t="s">
        <v>88</v>
      </c>
      <c r="C170" s="5" t="s">
        <v>100</v>
      </c>
      <c r="E170" s="12">
        <f t="shared" ref="E170:S170" si="58">IF(E171=0,0,E171/$D171)</f>
        <v>0.71946278170415867</v>
      </c>
      <c r="F170" s="12">
        <f t="shared" si="58"/>
        <v>0.24498263912700799</v>
      </c>
      <c r="G170" s="12">
        <f t="shared" si="58"/>
        <v>3.3804052760072749E-2</v>
      </c>
      <c r="H170" s="12">
        <f t="shared" si="58"/>
        <v>1.0086550373825127E-3</v>
      </c>
      <c r="I170" s="12">
        <f t="shared" si="58"/>
        <v>7.4187137137811355E-4</v>
      </c>
      <c r="J170" s="12">
        <f t="shared" si="58"/>
        <v>0</v>
      </c>
      <c r="K170" s="12">
        <f t="shared" si="58"/>
        <v>0</v>
      </c>
      <c r="L170" s="12">
        <f t="shared" si="58"/>
        <v>0</v>
      </c>
      <c r="M170" s="12">
        <f t="shared" si="58"/>
        <v>0</v>
      </c>
      <c r="N170" s="12">
        <f t="shared" si="58"/>
        <v>0</v>
      </c>
      <c r="O170" s="12">
        <f t="shared" si="58"/>
        <v>0</v>
      </c>
      <c r="P170" s="12">
        <f t="shared" si="58"/>
        <v>0</v>
      </c>
      <c r="Q170" s="12">
        <f t="shared" si="58"/>
        <v>0</v>
      </c>
      <c r="R170" s="12">
        <f t="shared" si="58"/>
        <v>0</v>
      </c>
      <c r="S170" s="12">
        <f t="shared" si="58"/>
        <v>0</v>
      </c>
    </row>
    <row r="171" spans="1:19" x14ac:dyDescent="0.25">
      <c r="A171" s="13" t="str">
        <f>IF(A170="~","~","")</f>
        <v/>
      </c>
      <c r="B171" s="13"/>
      <c r="D171" s="1">
        <f>SUM(E171:S171)</f>
        <v>9270425.1240000017</v>
      </c>
      <c r="E171" s="4">
        <f>E138</f>
        <v>6669725.8472931609</v>
      </c>
      <c r="F171" s="4">
        <f t="shared" ref="F171:L171" si="59">F138</f>
        <v>2271093.2127068406</v>
      </c>
      <c r="G171" s="4">
        <f t="shared" si="59"/>
        <v>313377.94</v>
      </c>
      <c r="H171" s="4">
        <f t="shared" si="59"/>
        <v>9350.6610000000073</v>
      </c>
      <c r="I171" s="4">
        <f t="shared" si="59"/>
        <v>6877.4629999999997</v>
      </c>
      <c r="J171" s="4">
        <f t="shared" si="59"/>
        <v>0</v>
      </c>
      <c r="K171" s="4">
        <f t="shared" si="59"/>
        <v>0</v>
      </c>
      <c r="L171" s="4">
        <f t="shared" si="59"/>
        <v>0</v>
      </c>
      <c r="M171" s="4"/>
      <c r="N171" s="4"/>
      <c r="O171" s="4"/>
      <c r="P171" s="4"/>
      <c r="Q171" s="4"/>
      <c r="R171" s="4"/>
      <c r="S171" s="4"/>
    </row>
    <row r="172" spans="1:19" x14ac:dyDescent="0.25">
      <c r="A172" s="11" t="str">
        <f>IF(A171="~","~","")</f>
        <v/>
      </c>
    </row>
    <row r="173" spans="1:19" x14ac:dyDescent="0.25">
      <c r="A173" s="5" t="s">
        <v>106</v>
      </c>
      <c r="B173" s="5" t="s">
        <v>92</v>
      </c>
      <c r="C173" s="5" t="s">
        <v>100</v>
      </c>
      <c r="E173" s="12">
        <f t="shared" ref="E173:S173" si="60">IF(E174=0,0,E174/$D174)</f>
        <v>0.66180231239595744</v>
      </c>
      <c r="F173" s="12">
        <f t="shared" si="60"/>
        <v>0.22829690164047364</v>
      </c>
      <c r="G173" s="12">
        <f t="shared" si="60"/>
        <v>4.8138808150027364E-2</v>
      </c>
      <c r="H173" s="12">
        <f t="shared" si="60"/>
        <v>3.0609027172499647E-2</v>
      </c>
      <c r="I173" s="12">
        <f t="shared" si="60"/>
        <v>1.0685212841454215E-2</v>
      </c>
      <c r="J173" s="12">
        <f t="shared" si="60"/>
        <v>2.0467737799587674E-2</v>
      </c>
      <c r="K173" s="12">
        <f t="shared" si="60"/>
        <v>0</v>
      </c>
      <c r="L173" s="12">
        <f t="shared" si="60"/>
        <v>0</v>
      </c>
      <c r="M173" s="12">
        <f t="shared" si="60"/>
        <v>0</v>
      </c>
      <c r="N173" s="12">
        <f t="shared" si="60"/>
        <v>0</v>
      </c>
      <c r="O173" s="12">
        <f t="shared" si="60"/>
        <v>0</v>
      </c>
      <c r="P173" s="12">
        <f t="shared" si="60"/>
        <v>0</v>
      </c>
      <c r="Q173" s="12">
        <f t="shared" si="60"/>
        <v>0</v>
      </c>
      <c r="R173" s="12">
        <f t="shared" si="60"/>
        <v>0</v>
      </c>
      <c r="S173" s="12">
        <f t="shared" si="60"/>
        <v>0</v>
      </c>
    </row>
    <row r="174" spans="1:19" x14ac:dyDescent="0.25">
      <c r="A174" s="13" t="str">
        <f>IF(A173="~","~","")</f>
        <v/>
      </c>
      <c r="B174" s="13"/>
      <c r="D174" s="1">
        <f>SUM(E174:S174)</f>
        <v>594699906.71099997</v>
      </c>
      <c r="E174" s="4">
        <f>E144</f>
        <v>393573773.44299996</v>
      </c>
      <c r="F174" s="4">
        <f t="shared" ref="F174:L174" si="61">F144</f>
        <v>135768146.10800001</v>
      </c>
      <c r="G174" s="4">
        <f t="shared" si="61"/>
        <v>28628144.715999998</v>
      </c>
      <c r="H174" s="4">
        <f t="shared" si="61"/>
        <v>18203185.604000002</v>
      </c>
      <c r="I174" s="4">
        <f t="shared" si="61"/>
        <v>6354495.0800000001</v>
      </c>
      <c r="J174" s="4">
        <f t="shared" si="61"/>
        <v>12172161.759999998</v>
      </c>
      <c r="K174" s="4">
        <f t="shared" si="61"/>
        <v>0</v>
      </c>
      <c r="L174" s="4">
        <f t="shared" si="61"/>
        <v>0</v>
      </c>
      <c r="M174" s="4"/>
      <c r="N174" s="4"/>
      <c r="O174" s="4"/>
      <c r="P174" s="4"/>
      <c r="Q174" s="4"/>
      <c r="R174" s="4"/>
      <c r="S174" s="4"/>
    </row>
    <row r="175" spans="1:19" x14ac:dyDescent="0.25">
      <c r="A175" s="11" t="str">
        <f>IF(A174="~","~","")</f>
        <v/>
      </c>
    </row>
    <row r="176" spans="1:19" x14ac:dyDescent="0.25">
      <c r="A176" s="5" t="s">
        <v>107</v>
      </c>
      <c r="B176" s="5" t="s">
        <v>85</v>
      </c>
      <c r="C176" s="5" t="s">
        <v>100</v>
      </c>
      <c r="E176" s="12">
        <f t="shared" ref="E176:S176" si="62">IF(E177=0,0,E177/$D177)</f>
        <v>0.70612118363550902</v>
      </c>
      <c r="F176" s="12">
        <f t="shared" si="62"/>
        <v>0.21470644119323579</v>
      </c>
      <c r="G176" s="12">
        <f t="shared" si="62"/>
        <v>3.7001110033300998E-2</v>
      </c>
      <c r="H176" s="12">
        <f t="shared" si="62"/>
        <v>1.9150574517235518E-2</v>
      </c>
      <c r="I176" s="12">
        <f t="shared" si="62"/>
        <v>1.0880326409792295E-2</v>
      </c>
      <c r="J176" s="12">
        <f t="shared" si="62"/>
        <v>1.2140364210926327E-2</v>
      </c>
      <c r="K176" s="12">
        <f t="shared" si="62"/>
        <v>0</v>
      </c>
      <c r="L176" s="12">
        <f t="shared" si="62"/>
        <v>0</v>
      </c>
      <c r="M176" s="12">
        <f t="shared" si="62"/>
        <v>0</v>
      </c>
      <c r="N176" s="12">
        <f t="shared" si="62"/>
        <v>0</v>
      </c>
      <c r="O176" s="12">
        <f t="shared" si="62"/>
        <v>0</v>
      </c>
      <c r="P176" s="12">
        <f t="shared" si="62"/>
        <v>0</v>
      </c>
      <c r="Q176" s="12">
        <f t="shared" si="62"/>
        <v>0</v>
      </c>
      <c r="R176" s="12">
        <f t="shared" si="62"/>
        <v>0</v>
      </c>
      <c r="S176" s="12">
        <f t="shared" si="62"/>
        <v>0</v>
      </c>
    </row>
    <row r="177" spans="1:19" x14ac:dyDescent="0.25">
      <c r="A177" s="13" t="str">
        <f>IF(A176="~","~","")</f>
        <v/>
      </c>
      <c r="B177" s="13"/>
      <c r="D177" s="21">
        <f>SUM(E177:S177)</f>
        <v>0.99997000000000003</v>
      </c>
      <c r="E177" s="6">
        <f>E132</f>
        <v>0.70609999999999995</v>
      </c>
      <c r="F177" s="6">
        <f t="shared" ref="F177:L177" si="63">F132</f>
        <v>0.2147</v>
      </c>
      <c r="G177" s="6">
        <f t="shared" si="63"/>
        <v>3.6999999999999998E-2</v>
      </c>
      <c r="H177" s="6">
        <f t="shared" si="63"/>
        <v>1.915E-2</v>
      </c>
      <c r="I177" s="6">
        <f t="shared" si="63"/>
        <v>1.0880000000000001E-2</v>
      </c>
      <c r="J177" s="6">
        <f t="shared" si="63"/>
        <v>1.214E-2</v>
      </c>
      <c r="K177" s="6">
        <f t="shared" si="63"/>
        <v>0</v>
      </c>
      <c r="L177" s="6">
        <f t="shared" si="63"/>
        <v>0</v>
      </c>
      <c r="M177" s="6"/>
      <c r="N177" s="6"/>
      <c r="O177" s="6"/>
      <c r="P177" s="4"/>
      <c r="Q177" s="4"/>
      <c r="R177" s="4"/>
      <c r="S177" s="4"/>
    </row>
    <row r="178" spans="1:19" x14ac:dyDescent="0.25">
      <c r="A178" s="11" t="str">
        <f>IF(A177="~","~","")</f>
        <v/>
      </c>
    </row>
    <row r="179" spans="1:19" x14ac:dyDescent="0.25">
      <c r="A179" s="5" t="s">
        <v>108</v>
      </c>
      <c r="B179" s="5" t="s">
        <v>109</v>
      </c>
      <c r="C179" s="5" t="s">
        <v>100</v>
      </c>
      <c r="E179" s="12">
        <f t="shared" ref="E179:S179" si="64">IF(E180=0,0,E180/$D180)</f>
        <v>0.71293884590014012</v>
      </c>
      <c r="F179" s="12">
        <f t="shared" si="64"/>
        <v>0.24310101779085511</v>
      </c>
      <c r="G179" s="12">
        <f t="shared" si="64"/>
        <v>3.5426074586273761E-2</v>
      </c>
      <c r="H179" s="12">
        <f t="shared" si="64"/>
        <v>4.3658606820771587E-3</v>
      </c>
      <c r="I179" s="12">
        <f t="shared" si="64"/>
        <v>1.8371150952963373E-3</v>
      </c>
      <c r="J179" s="12">
        <f t="shared" si="64"/>
        <v>2.3310859453574916E-3</v>
      </c>
      <c r="K179" s="12">
        <f t="shared" si="64"/>
        <v>0</v>
      </c>
      <c r="L179" s="12">
        <f t="shared" si="64"/>
        <v>0</v>
      </c>
      <c r="M179" s="12">
        <f t="shared" si="64"/>
        <v>0</v>
      </c>
      <c r="N179" s="12">
        <f t="shared" si="64"/>
        <v>0</v>
      </c>
      <c r="O179" s="12">
        <f t="shared" si="64"/>
        <v>0</v>
      </c>
      <c r="P179" s="12">
        <f t="shared" si="64"/>
        <v>0</v>
      </c>
      <c r="Q179" s="12">
        <f t="shared" si="64"/>
        <v>0</v>
      </c>
      <c r="R179" s="12">
        <f t="shared" si="64"/>
        <v>0</v>
      </c>
      <c r="S179" s="12">
        <f t="shared" si="64"/>
        <v>0</v>
      </c>
    </row>
    <row r="180" spans="1:19" x14ac:dyDescent="0.25">
      <c r="A180" s="13" t="str">
        <f>IF(A179="~","~","")</f>
        <v/>
      </c>
      <c r="B180" s="13"/>
      <c r="D180" s="21">
        <f>SUM(E180:S180)</f>
        <v>1</v>
      </c>
      <c r="E180" s="6">
        <f>E147</f>
        <v>0.71293884590014012</v>
      </c>
      <c r="F180" s="6">
        <f t="shared" ref="F180:L180" si="65">F147</f>
        <v>0.24310101779085511</v>
      </c>
      <c r="G180" s="6">
        <f t="shared" si="65"/>
        <v>3.5426074586273761E-2</v>
      </c>
      <c r="H180" s="6">
        <f t="shared" si="65"/>
        <v>4.3658606820771587E-3</v>
      </c>
      <c r="I180" s="6">
        <f t="shared" si="65"/>
        <v>1.8371150952963373E-3</v>
      </c>
      <c r="J180" s="6">
        <f t="shared" si="65"/>
        <v>2.3310859453574916E-3</v>
      </c>
      <c r="K180" s="6">
        <f t="shared" si="65"/>
        <v>0</v>
      </c>
      <c r="L180" s="6">
        <f t="shared" si="65"/>
        <v>0</v>
      </c>
      <c r="M180" s="6"/>
      <c r="N180" s="6"/>
      <c r="O180" s="6"/>
      <c r="P180" s="4"/>
      <c r="Q180" s="4"/>
      <c r="R180" s="4"/>
      <c r="S180" s="4"/>
    </row>
    <row r="181" spans="1:19" x14ac:dyDescent="0.25">
      <c r="A181" s="11" t="str">
        <f>IF(A180="~","~","")</f>
        <v/>
      </c>
    </row>
    <row r="182" spans="1:19" hidden="1" x14ac:dyDescent="0.25">
      <c r="A182" s="5" t="s">
        <v>22</v>
      </c>
      <c r="B182" s="5"/>
      <c r="C182" s="5"/>
      <c r="E182" s="12">
        <f t="shared" ref="E182:S182" si="66">IF(E183=0,0,E183/$D183)</f>
        <v>0</v>
      </c>
      <c r="F182" s="12">
        <f t="shared" si="66"/>
        <v>0</v>
      </c>
      <c r="G182" s="12">
        <f t="shared" si="66"/>
        <v>0</v>
      </c>
      <c r="H182" s="12">
        <f t="shared" si="66"/>
        <v>0</v>
      </c>
      <c r="I182" s="12">
        <f t="shared" si="66"/>
        <v>0</v>
      </c>
      <c r="J182" s="12">
        <f t="shared" si="66"/>
        <v>0</v>
      </c>
      <c r="K182" s="12">
        <f t="shared" si="66"/>
        <v>0</v>
      </c>
      <c r="L182" s="12">
        <f t="shared" si="66"/>
        <v>0</v>
      </c>
      <c r="M182" s="12">
        <f t="shared" si="66"/>
        <v>0</v>
      </c>
      <c r="N182" s="12">
        <f t="shared" si="66"/>
        <v>0</v>
      </c>
      <c r="O182" s="12">
        <f t="shared" si="66"/>
        <v>0</v>
      </c>
      <c r="P182" s="12">
        <f t="shared" si="66"/>
        <v>0</v>
      </c>
      <c r="Q182" s="12">
        <f t="shared" si="66"/>
        <v>0</v>
      </c>
      <c r="R182" s="12">
        <f t="shared" si="66"/>
        <v>0</v>
      </c>
      <c r="S182" s="12">
        <f t="shared" si="66"/>
        <v>0</v>
      </c>
    </row>
    <row r="183" spans="1:19" hidden="1" x14ac:dyDescent="0.25">
      <c r="A183" s="1" t="str">
        <f>IF(A182="~","~","")</f>
        <v>~</v>
      </c>
      <c r="B183" s="14" t="s">
        <v>185</v>
      </c>
      <c r="D183" s="21">
        <f>SUM(E183:S183)</f>
        <v>0</v>
      </c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4"/>
      <c r="Q183" s="4"/>
      <c r="R183" s="4"/>
      <c r="S183" s="4"/>
    </row>
    <row r="184" spans="1:19" hidden="1" x14ac:dyDescent="0.25">
      <c r="A184" s="1" t="str">
        <f>IF(A183="~","~","")</f>
        <v>~</v>
      </c>
    </row>
    <row r="185" spans="1:19" hidden="1" x14ac:dyDescent="0.25">
      <c r="A185" s="5" t="s">
        <v>22</v>
      </c>
      <c r="B185" s="5" t="s">
        <v>22</v>
      </c>
      <c r="C185" s="5"/>
      <c r="E185" s="12">
        <f t="shared" ref="E185:S185" si="67">IF(E186=0,0,E186/$D186)</f>
        <v>0</v>
      </c>
      <c r="F185" s="12">
        <f t="shared" si="67"/>
        <v>0</v>
      </c>
      <c r="G185" s="12">
        <f t="shared" si="67"/>
        <v>0</v>
      </c>
      <c r="H185" s="12">
        <f t="shared" si="67"/>
        <v>0</v>
      </c>
      <c r="I185" s="12">
        <f t="shared" si="67"/>
        <v>0</v>
      </c>
      <c r="J185" s="12">
        <f t="shared" si="67"/>
        <v>0</v>
      </c>
      <c r="K185" s="12">
        <f t="shared" si="67"/>
        <v>0</v>
      </c>
      <c r="L185" s="12">
        <f t="shared" si="67"/>
        <v>0</v>
      </c>
      <c r="M185" s="12">
        <f t="shared" si="67"/>
        <v>0</v>
      </c>
      <c r="N185" s="12">
        <f t="shared" si="67"/>
        <v>0</v>
      </c>
      <c r="O185" s="12">
        <f t="shared" si="67"/>
        <v>0</v>
      </c>
      <c r="P185" s="12">
        <f t="shared" si="67"/>
        <v>0</v>
      </c>
      <c r="Q185" s="12">
        <f t="shared" si="67"/>
        <v>0</v>
      </c>
      <c r="R185" s="12">
        <f t="shared" si="67"/>
        <v>0</v>
      </c>
      <c r="S185" s="12">
        <f t="shared" si="67"/>
        <v>0</v>
      </c>
    </row>
    <row r="186" spans="1:19" hidden="1" x14ac:dyDescent="0.25">
      <c r="A186" s="1" t="str">
        <f>IF(A185="~","~","")</f>
        <v>~</v>
      </c>
      <c r="B186" s="14"/>
      <c r="D186" s="1">
        <f>SUM(E186:S186)</f>
        <v>0</v>
      </c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</row>
    <row r="187" spans="1:19" ht="13.5" hidden="1" customHeight="1" x14ac:dyDescent="0.25">
      <c r="A187" s="1" t="str">
        <f>IF(A186="~","~","")</f>
        <v>~</v>
      </c>
    </row>
    <row r="188" spans="1:19" hidden="1" x14ac:dyDescent="0.25">
      <c r="A188" s="5" t="s">
        <v>22</v>
      </c>
      <c r="B188" s="5"/>
      <c r="C188" s="5"/>
      <c r="E188" s="12">
        <f t="shared" ref="E188:S188" si="68">IF(E189=0,0,E189/$D189)</f>
        <v>0</v>
      </c>
      <c r="F188" s="12">
        <f t="shared" si="68"/>
        <v>0</v>
      </c>
      <c r="G188" s="12">
        <f t="shared" si="68"/>
        <v>0</v>
      </c>
      <c r="H188" s="12">
        <f t="shared" si="68"/>
        <v>0</v>
      </c>
      <c r="I188" s="12">
        <f t="shared" si="68"/>
        <v>0</v>
      </c>
      <c r="J188" s="12">
        <f t="shared" si="68"/>
        <v>0</v>
      </c>
      <c r="K188" s="12">
        <f t="shared" si="68"/>
        <v>0</v>
      </c>
      <c r="L188" s="12">
        <f t="shared" si="68"/>
        <v>0</v>
      </c>
      <c r="M188" s="12">
        <f t="shared" si="68"/>
        <v>0</v>
      </c>
      <c r="N188" s="12">
        <f t="shared" si="68"/>
        <v>0</v>
      </c>
      <c r="O188" s="12">
        <f t="shared" si="68"/>
        <v>0</v>
      </c>
      <c r="P188" s="12">
        <f t="shared" si="68"/>
        <v>0</v>
      </c>
      <c r="Q188" s="12">
        <f t="shared" si="68"/>
        <v>0</v>
      </c>
      <c r="R188" s="12">
        <f t="shared" si="68"/>
        <v>0</v>
      </c>
      <c r="S188" s="12">
        <f t="shared" si="68"/>
        <v>0</v>
      </c>
    </row>
    <row r="189" spans="1:19" hidden="1" x14ac:dyDescent="0.25">
      <c r="A189" s="1" t="str">
        <f>IF(A188="~","~","")</f>
        <v>~</v>
      </c>
      <c r="B189" s="14" t="s">
        <v>185</v>
      </c>
      <c r="D189" s="1">
        <f>SUM(E189:S189)</f>
        <v>0</v>
      </c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</row>
    <row r="190" spans="1:19" ht="13.5" hidden="1" customHeight="1" x14ac:dyDescent="0.25">
      <c r="A190" s="1" t="str">
        <f>IF(A189="~","~","")</f>
        <v>~</v>
      </c>
    </row>
    <row r="191" spans="1:19" hidden="1" x14ac:dyDescent="0.25">
      <c r="A191" s="5" t="s">
        <v>22</v>
      </c>
      <c r="B191" s="5"/>
      <c r="C191" s="5"/>
      <c r="E191" s="12">
        <f t="shared" ref="E191:S191" si="69">IF(E192=0,0,E192/$D192)</f>
        <v>0</v>
      </c>
      <c r="F191" s="12">
        <f t="shared" si="69"/>
        <v>0</v>
      </c>
      <c r="G191" s="12">
        <f t="shared" si="69"/>
        <v>0</v>
      </c>
      <c r="H191" s="12">
        <f t="shared" si="69"/>
        <v>0</v>
      </c>
      <c r="I191" s="12">
        <f t="shared" si="69"/>
        <v>0</v>
      </c>
      <c r="J191" s="12">
        <f t="shared" si="69"/>
        <v>0</v>
      </c>
      <c r="K191" s="12">
        <f t="shared" si="69"/>
        <v>0</v>
      </c>
      <c r="L191" s="12">
        <f t="shared" si="69"/>
        <v>0</v>
      </c>
      <c r="M191" s="12">
        <f t="shared" si="69"/>
        <v>0</v>
      </c>
      <c r="N191" s="12">
        <f t="shared" si="69"/>
        <v>0</v>
      </c>
      <c r="O191" s="12">
        <f t="shared" si="69"/>
        <v>0</v>
      </c>
      <c r="P191" s="12">
        <f t="shared" si="69"/>
        <v>0</v>
      </c>
      <c r="Q191" s="12">
        <f t="shared" si="69"/>
        <v>0</v>
      </c>
      <c r="R191" s="12">
        <f t="shared" si="69"/>
        <v>0</v>
      </c>
      <c r="S191" s="12">
        <f t="shared" si="69"/>
        <v>0</v>
      </c>
    </row>
    <row r="192" spans="1:19" hidden="1" x14ac:dyDescent="0.25">
      <c r="A192" s="1" t="str">
        <f>IF(A191="~","~","")</f>
        <v>~</v>
      </c>
      <c r="B192" s="14" t="s">
        <v>185</v>
      </c>
      <c r="D192" s="1">
        <f>SUM(E192:S192)</f>
        <v>0</v>
      </c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</row>
    <row r="193" spans="1:19" ht="13.5" hidden="1" customHeight="1" x14ac:dyDescent="0.25">
      <c r="A193" s="1" t="str">
        <f>IF(A192="~","~","")</f>
        <v>~</v>
      </c>
    </row>
    <row r="194" spans="1:19" hidden="1" x14ac:dyDescent="0.25">
      <c r="A194" s="5" t="s">
        <v>22</v>
      </c>
      <c r="B194" s="5"/>
      <c r="C194" s="5"/>
      <c r="E194" s="12">
        <f t="shared" ref="E194:S194" si="70">IF(E195=0,0,E195/$D195)</f>
        <v>0</v>
      </c>
      <c r="F194" s="12">
        <f t="shared" si="70"/>
        <v>0</v>
      </c>
      <c r="G194" s="12">
        <f t="shared" si="70"/>
        <v>0</v>
      </c>
      <c r="H194" s="12">
        <f t="shared" si="70"/>
        <v>0</v>
      </c>
      <c r="I194" s="12">
        <f t="shared" si="70"/>
        <v>0</v>
      </c>
      <c r="J194" s="12">
        <f t="shared" si="70"/>
        <v>0</v>
      </c>
      <c r="K194" s="12">
        <f t="shared" si="70"/>
        <v>0</v>
      </c>
      <c r="L194" s="12">
        <f t="shared" si="70"/>
        <v>0</v>
      </c>
      <c r="M194" s="12">
        <f t="shared" si="70"/>
        <v>0</v>
      </c>
      <c r="N194" s="12">
        <f t="shared" si="70"/>
        <v>0</v>
      </c>
      <c r="O194" s="12">
        <f t="shared" si="70"/>
        <v>0</v>
      </c>
      <c r="P194" s="12">
        <f t="shared" si="70"/>
        <v>0</v>
      </c>
      <c r="Q194" s="12">
        <f t="shared" si="70"/>
        <v>0</v>
      </c>
      <c r="R194" s="12">
        <f t="shared" si="70"/>
        <v>0</v>
      </c>
      <c r="S194" s="12">
        <f t="shared" si="70"/>
        <v>0</v>
      </c>
    </row>
    <row r="195" spans="1:19" hidden="1" x14ac:dyDescent="0.25">
      <c r="A195" s="1" t="str">
        <f>IF(A194="~","~","")</f>
        <v>~</v>
      </c>
      <c r="B195" s="14" t="s">
        <v>185</v>
      </c>
      <c r="D195" s="1">
        <f>SUM(E195:S195)</f>
        <v>0</v>
      </c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</row>
    <row r="196" spans="1:19" ht="13.5" hidden="1" customHeight="1" x14ac:dyDescent="0.25">
      <c r="A196" s="1" t="str">
        <f>IF(A195="~","~","")</f>
        <v>~</v>
      </c>
    </row>
    <row r="197" spans="1:19" x14ac:dyDescent="0.25">
      <c r="A197" s="5" t="s">
        <v>110</v>
      </c>
      <c r="B197" s="5" t="s">
        <v>111</v>
      </c>
      <c r="C197" s="5" t="s">
        <v>100</v>
      </c>
      <c r="E197" s="12">
        <f t="shared" ref="E197:S197" si="71">IF(E198=0,0,E198/$D198)</f>
        <v>0.63599807481419512</v>
      </c>
      <c r="F197" s="12">
        <f t="shared" si="71"/>
        <v>0.23618847395729439</v>
      </c>
      <c r="G197" s="12">
        <f t="shared" si="71"/>
        <v>5.4644147802130789E-2</v>
      </c>
      <c r="H197" s="12">
        <f t="shared" si="71"/>
        <v>3.7279514821257749E-2</v>
      </c>
      <c r="I197" s="12">
        <f t="shared" si="71"/>
        <v>1.0573784574072783E-2</v>
      </c>
      <c r="J197" s="12">
        <f t="shared" si="71"/>
        <v>2.5316004031049357E-2</v>
      </c>
      <c r="K197" s="12">
        <f t="shared" si="71"/>
        <v>0</v>
      </c>
      <c r="L197" s="12">
        <f t="shared" si="71"/>
        <v>0</v>
      </c>
      <c r="M197" s="12">
        <f t="shared" si="71"/>
        <v>0</v>
      </c>
      <c r="N197" s="12">
        <f t="shared" si="71"/>
        <v>0</v>
      </c>
      <c r="O197" s="12">
        <f t="shared" si="71"/>
        <v>0</v>
      </c>
      <c r="P197" s="12">
        <f t="shared" si="71"/>
        <v>0</v>
      </c>
      <c r="Q197" s="12">
        <f t="shared" si="71"/>
        <v>0</v>
      </c>
      <c r="R197" s="12">
        <f t="shared" si="71"/>
        <v>0</v>
      </c>
      <c r="S197" s="12">
        <f t="shared" si="71"/>
        <v>0</v>
      </c>
    </row>
    <row r="198" spans="1:19" x14ac:dyDescent="0.25">
      <c r="A198" s="13" t="str">
        <f>IF(A197="~","~","")</f>
        <v/>
      </c>
      <c r="B198" s="13"/>
      <c r="D198" s="1">
        <f>SUM(E198:S198)</f>
        <v>908473164.23999989</v>
      </c>
      <c r="E198" s="4">
        <f>E129</f>
        <v>577787183.477</v>
      </c>
      <c r="F198" s="4">
        <f t="shared" ref="F198:L198" si="72">F129</f>
        <v>214570890.29300004</v>
      </c>
      <c r="G198" s="4">
        <f t="shared" si="72"/>
        <v>49642741.860999994</v>
      </c>
      <c r="H198" s="4">
        <f t="shared" si="72"/>
        <v>33867438.791000001</v>
      </c>
      <c r="I198" s="4">
        <f t="shared" si="72"/>
        <v>9605999.5300000012</v>
      </c>
      <c r="J198" s="4">
        <f t="shared" si="72"/>
        <v>22998910.288000003</v>
      </c>
      <c r="K198" s="4">
        <f t="shared" si="72"/>
        <v>0</v>
      </c>
      <c r="L198" s="4">
        <f t="shared" si="72"/>
        <v>0</v>
      </c>
      <c r="M198" s="4"/>
      <c r="N198" s="4"/>
      <c r="O198" s="4"/>
      <c r="P198" s="4"/>
      <c r="Q198" s="4"/>
      <c r="R198" s="4"/>
      <c r="S198" s="4"/>
    </row>
    <row r="199" spans="1:19" x14ac:dyDescent="0.25">
      <c r="A199" s="11" t="str">
        <f>IF(A198="~","~","")</f>
        <v/>
      </c>
    </row>
    <row r="200" spans="1:19" x14ac:dyDescent="0.25">
      <c r="A200" s="5" t="s">
        <v>112</v>
      </c>
      <c r="B200" s="5" t="s">
        <v>90</v>
      </c>
      <c r="C200" s="5" t="s">
        <v>100</v>
      </c>
      <c r="E200" s="12">
        <f t="shared" ref="E200:S200" si="73">IF(E201=0,0,E201/$D201)</f>
        <v>0.67346374888368565</v>
      </c>
      <c r="F200" s="12">
        <f t="shared" si="73"/>
        <v>0.23610119729425505</v>
      </c>
      <c r="G200" s="12">
        <f t="shared" si="73"/>
        <v>4.5239825263343275E-2</v>
      </c>
      <c r="H200" s="12">
        <f t="shared" si="73"/>
        <v>2.2734498653140006E-2</v>
      </c>
      <c r="I200" s="12">
        <f t="shared" si="73"/>
        <v>7.362103427938655E-3</v>
      </c>
      <c r="J200" s="12">
        <f t="shared" si="73"/>
        <v>1.5098626477637329E-2</v>
      </c>
      <c r="K200" s="12">
        <f t="shared" si="73"/>
        <v>0</v>
      </c>
      <c r="L200" s="12">
        <f t="shared" si="73"/>
        <v>0</v>
      </c>
      <c r="M200" s="12">
        <f t="shared" si="73"/>
        <v>0</v>
      </c>
      <c r="N200" s="12">
        <f t="shared" si="73"/>
        <v>0</v>
      </c>
      <c r="O200" s="12">
        <f t="shared" si="73"/>
        <v>0</v>
      </c>
      <c r="P200" s="12">
        <f t="shared" si="73"/>
        <v>0</v>
      </c>
      <c r="Q200" s="12">
        <f t="shared" si="73"/>
        <v>0</v>
      </c>
      <c r="R200" s="12">
        <f t="shared" si="73"/>
        <v>0</v>
      </c>
      <c r="S200" s="12">
        <f t="shared" si="73"/>
        <v>0</v>
      </c>
    </row>
    <row r="201" spans="1:19" x14ac:dyDescent="0.25">
      <c r="A201" s="1" t="str">
        <f>IF(A200="~","~","")</f>
        <v/>
      </c>
      <c r="B201" s="13"/>
      <c r="D201" s="1">
        <f>SUM(E201:S201)</f>
        <v>1</v>
      </c>
      <c r="E201" s="7">
        <f>E141</f>
        <v>0.67346374888368565</v>
      </c>
      <c r="F201" s="7">
        <f t="shared" ref="F201:L201" si="74">F141</f>
        <v>0.23610119729425505</v>
      </c>
      <c r="G201" s="7">
        <f t="shared" si="74"/>
        <v>4.5239825263343275E-2</v>
      </c>
      <c r="H201" s="7">
        <f t="shared" si="74"/>
        <v>2.2734498653140006E-2</v>
      </c>
      <c r="I201" s="7">
        <f t="shared" si="74"/>
        <v>7.362103427938655E-3</v>
      </c>
      <c r="J201" s="7">
        <f t="shared" si="74"/>
        <v>1.5098626477637329E-2</v>
      </c>
      <c r="K201" s="7">
        <f t="shared" si="74"/>
        <v>0</v>
      </c>
      <c r="L201" s="7">
        <f t="shared" si="74"/>
        <v>0</v>
      </c>
      <c r="M201" s="7"/>
      <c r="N201" s="7"/>
      <c r="O201" s="5"/>
      <c r="P201" s="5"/>
      <c r="Q201" s="5"/>
      <c r="R201" s="5"/>
      <c r="S201" s="5"/>
    </row>
    <row r="202" spans="1:19" ht="13.5" customHeight="1" x14ac:dyDescent="0.25">
      <c r="A202" s="1" t="str">
        <f>IF(A201="~","~","")</f>
        <v/>
      </c>
    </row>
    <row r="203" spans="1:19" hidden="1" x14ac:dyDescent="0.25">
      <c r="A203" s="5" t="s">
        <v>22</v>
      </c>
      <c r="B203" s="5"/>
      <c r="C203" s="5"/>
      <c r="E203" s="12">
        <f t="shared" ref="E203:S203" si="75">IF(E204=0,0,E204/$D204)</f>
        <v>0</v>
      </c>
      <c r="F203" s="12">
        <f t="shared" si="75"/>
        <v>0</v>
      </c>
      <c r="G203" s="12">
        <f t="shared" si="75"/>
        <v>0</v>
      </c>
      <c r="H203" s="12">
        <f t="shared" si="75"/>
        <v>0</v>
      </c>
      <c r="I203" s="12">
        <f t="shared" si="75"/>
        <v>0</v>
      </c>
      <c r="J203" s="12">
        <f t="shared" si="75"/>
        <v>0</v>
      </c>
      <c r="K203" s="12">
        <f t="shared" si="75"/>
        <v>0</v>
      </c>
      <c r="L203" s="12">
        <f t="shared" si="75"/>
        <v>0</v>
      </c>
      <c r="M203" s="12">
        <f t="shared" si="75"/>
        <v>0</v>
      </c>
      <c r="N203" s="12">
        <f t="shared" si="75"/>
        <v>0</v>
      </c>
      <c r="O203" s="12">
        <f t="shared" si="75"/>
        <v>0</v>
      </c>
      <c r="P203" s="12">
        <f t="shared" si="75"/>
        <v>0</v>
      </c>
      <c r="Q203" s="12">
        <f t="shared" si="75"/>
        <v>0</v>
      </c>
      <c r="R203" s="12">
        <f t="shared" si="75"/>
        <v>0</v>
      </c>
      <c r="S203" s="12">
        <f t="shared" si="75"/>
        <v>0</v>
      </c>
    </row>
    <row r="204" spans="1:19" hidden="1" x14ac:dyDescent="0.25">
      <c r="A204" s="1" t="str">
        <f>IF(A203="~","~","")</f>
        <v>~</v>
      </c>
      <c r="B204" s="14" t="s">
        <v>185</v>
      </c>
      <c r="D204" s="1">
        <f>SUM(E204:S204)</f>
        <v>0</v>
      </c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</row>
    <row r="205" spans="1:19" ht="13.5" hidden="1" customHeight="1" x14ac:dyDescent="0.25">
      <c r="A205" s="1" t="str">
        <f>IF(A204="~","~","")</f>
        <v>~</v>
      </c>
    </row>
    <row r="206" spans="1:19" hidden="1" x14ac:dyDescent="0.25">
      <c r="A206" s="5" t="s">
        <v>22</v>
      </c>
      <c r="B206" s="5"/>
      <c r="C206" s="5"/>
      <c r="E206" s="12">
        <f t="shared" ref="E206:S206" si="76">IF(E207=0,0,E207/$D207)</f>
        <v>0</v>
      </c>
      <c r="F206" s="12">
        <f t="shared" si="76"/>
        <v>0</v>
      </c>
      <c r="G206" s="12">
        <f t="shared" si="76"/>
        <v>0</v>
      </c>
      <c r="H206" s="12">
        <f t="shared" si="76"/>
        <v>0</v>
      </c>
      <c r="I206" s="12">
        <f t="shared" si="76"/>
        <v>0</v>
      </c>
      <c r="J206" s="12">
        <f t="shared" si="76"/>
        <v>0</v>
      </c>
      <c r="K206" s="12">
        <f t="shared" si="76"/>
        <v>0</v>
      </c>
      <c r="L206" s="12">
        <f t="shared" si="76"/>
        <v>0</v>
      </c>
      <c r="M206" s="12">
        <f t="shared" si="76"/>
        <v>0</v>
      </c>
      <c r="N206" s="12">
        <f t="shared" si="76"/>
        <v>0</v>
      </c>
      <c r="O206" s="12">
        <f t="shared" si="76"/>
        <v>0</v>
      </c>
      <c r="P206" s="12">
        <f t="shared" si="76"/>
        <v>0</v>
      </c>
      <c r="Q206" s="12">
        <f t="shared" si="76"/>
        <v>0</v>
      </c>
      <c r="R206" s="12">
        <f t="shared" si="76"/>
        <v>0</v>
      </c>
      <c r="S206" s="12">
        <f t="shared" si="76"/>
        <v>0</v>
      </c>
    </row>
    <row r="207" spans="1:19" hidden="1" x14ac:dyDescent="0.25">
      <c r="A207" s="1" t="str">
        <f>IF(A206="~","~","")</f>
        <v>~</v>
      </c>
      <c r="B207" s="14" t="s">
        <v>185</v>
      </c>
      <c r="D207" s="1">
        <f>SUM(E207:S207)</f>
        <v>0</v>
      </c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</row>
    <row r="208" spans="1:19" ht="13.5" hidden="1" customHeight="1" x14ac:dyDescent="0.25">
      <c r="A208" s="1" t="str">
        <f>IF(A207="~","~","")</f>
        <v>~</v>
      </c>
    </row>
    <row r="209" spans="1:19" hidden="1" x14ac:dyDescent="0.25">
      <c r="A209" s="5" t="s">
        <v>22</v>
      </c>
      <c r="B209" s="5"/>
      <c r="C209" s="5"/>
      <c r="E209" s="12">
        <f t="shared" ref="E209:S209" si="77">IF(E210=0,0,E210/$D210)</f>
        <v>0</v>
      </c>
      <c r="F209" s="12">
        <f t="shared" si="77"/>
        <v>0</v>
      </c>
      <c r="G209" s="12">
        <f t="shared" si="77"/>
        <v>0</v>
      </c>
      <c r="H209" s="12">
        <f t="shared" si="77"/>
        <v>0</v>
      </c>
      <c r="I209" s="12">
        <f t="shared" si="77"/>
        <v>0</v>
      </c>
      <c r="J209" s="12">
        <f t="shared" si="77"/>
        <v>0</v>
      </c>
      <c r="K209" s="12">
        <f t="shared" si="77"/>
        <v>0</v>
      </c>
      <c r="L209" s="12">
        <f t="shared" si="77"/>
        <v>0</v>
      </c>
      <c r="M209" s="12">
        <f t="shared" si="77"/>
        <v>0</v>
      </c>
      <c r="N209" s="12">
        <f t="shared" si="77"/>
        <v>0</v>
      </c>
      <c r="O209" s="12">
        <f t="shared" si="77"/>
        <v>0</v>
      </c>
      <c r="P209" s="12">
        <f t="shared" si="77"/>
        <v>0</v>
      </c>
      <c r="Q209" s="12">
        <f t="shared" si="77"/>
        <v>0</v>
      </c>
      <c r="R209" s="12">
        <f t="shared" si="77"/>
        <v>0</v>
      </c>
      <c r="S209" s="12">
        <f t="shared" si="77"/>
        <v>0</v>
      </c>
    </row>
    <row r="210" spans="1:19" hidden="1" x14ac:dyDescent="0.25">
      <c r="A210" s="1" t="str">
        <f>IF(A209="~","~","")</f>
        <v>~</v>
      </c>
      <c r="B210" s="14" t="s">
        <v>185</v>
      </c>
      <c r="D210" s="1">
        <f>SUM(E210:S210)</f>
        <v>0</v>
      </c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</row>
    <row r="211" spans="1:19" ht="13.5" hidden="1" customHeight="1" x14ac:dyDescent="0.25">
      <c r="A211" s="1" t="str">
        <f>IF(A210="~","~","")</f>
        <v>~</v>
      </c>
    </row>
    <row r="212" spans="1:19" hidden="1" x14ac:dyDescent="0.25">
      <c r="A212" s="5" t="s">
        <v>22</v>
      </c>
      <c r="B212" s="5"/>
      <c r="C212" s="5"/>
      <c r="E212" s="12">
        <f t="shared" ref="E212:S212" si="78">IF(E213=0,0,E213/$D213)</f>
        <v>0</v>
      </c>
      <c r="F212" s="12">
        <f t="shared" si="78"/>
        <v>0</v>
      </c>
      <c r="G212" s="12">
        <f t="shared" si="78"/>
        <v>0</v>
      </c>
      <c r="H212" s="12">
        <f t="shared" si="78"/>
        <v>0</v>
      </c>
      <c r="I212" s="12">
        <f t="shared" si="78"/>
        <v>0</v>
      </c>
      <c r="J212" s="12">
        <f t="shared" si="78"/>
        <v>0</v>
      </c>
      <c r="K212" s="12">
        <f t="shared" si="78"/>
        <v>0</v>
      </c>
      <c r="L212" s="12">
        <f t="shared" si="78"/>
        <v>0</v>
      </c>
      <c r="M212" s="12">
        <f t="shared" si="78"/>
        <v>0</v>
      </c>
      <c r="N212" s="12">
        <f t="shared" si="78"/>
        <v>0</v>
      </c>
      <c r="O212" s="12">
        <f t="shared" si="78"/>
        <v>0</v>
      </c>
      <c r="P212" s="12">
        <f t="shared" si="78"/>
        <v>0</v>
      </c>
      <c r="Q212" s="12">
        <f t="shared" si="78"/>
        <v>0</v>
      </c>
      <c r="R212" s="12">
        <f t="shared" si="78"/>
        <v>0</v>
      </c>
      <c r="S212" s="12">
        <f t="shared" si="78"/>
        <v>0</v>
      </c>
    </row>
    <row r="213" spans="1:19" hidden="1" x14ac:dyDescent="0.25">
      <c r="A213" s="1" t="str">
        <f>IF(A212="~","~","")</f>
        <v>~</v>
      </c>
      <c r="B213" s="14" t="s">
        <v>185</v>
      </c>
      <c r="D213" s="1">
        <f>SUM(E213:S213)</f>
        <v>0</v>
      </c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</row>
    <row r="214" spans="1:19" ht="13.5" hidden="1" customHeight="1" x14ac:dyDescent="0.25">
      <c r="A214" s="1" t="str">
        <f>IF(A213="~","~","")</f>
        <v>~</v>
      </c>
    </row>
    <row r="215" spans="1:19" hidden="1" x14ac:dyDescent="0.25">
      <c r="A215" s="5" t="s">
        <v>22</v>
      </c>
      <c r="B215" s="5"/>
      <c r="C215" s="5"/>
      <c r="E215" s="12">
        <f t="shared" ref="E215:S215" si="79">IF(E216=0,0,E216/$D216)</f>
        <v>0</v>
      </c>
      <c r="F215" s="12">
        <f t="shared" si="79"/>
        <v>0</v>
      </c>
      <c r="G215" s="12">
        <f t="shared" si="79"/>
        <v>0</v>
      </c>
      <c r="H215" s="12">
        <f t="shared" si="79"/>
        <v>0</v>
      </c>
      <c r="I215" s="12">
        <f t="shared" si="79"/>
        <v>0</v>
      </c>
      <c r="J215" s="12">
        <f t="shared" si="79"/>
        <v>0</v>
      </c>
      <c r="K215" s="12">
        <f t="shared" si="79"/>
        <v>0</v>
      </c>
      <c r="L215" s="12">
        <f t="shared" si="79"/>
        <v>0</v>
      </c>
      <c r="M215" s="12">
        <f t="shared" si="79"/>
        <v>0</v>
      </c>
      <c r="N215" s="12">
        <f t="shared" si="79"/>
        <v>0</v>
      </c>
      <c r="O215" s="12">
        <f t="shared" si="79"/>
        <v>0</v>
      </c>
      <c r="P215" s="12">
        <f t="shared" si="79"/>
        <v>0</v>
      </c>
      <c r="Q215" s="12">
        <f t="shared" si="79"/>
        <v>0</v>
      </c>
      <c r="R215" s="12">
        <f t="shared" si="79"/>
        <v>0</v>
      </c>
      <c r="S215" s="12">
        <f t="shared" si="79"/>
        <v>0</v>
      </c>
    </row>
    <row r="216" spans="1:19" hidden="1" x14ac:dyDescent="0.25">
      <c r="A216" s="1" t="str">
        <f>IF(A215="~","~","")</f>
        <v>~</v>
      </c>
      <c r="B216" s="14" t="s">
        <v>185</v>
      </c>
      <c r="D216" s="1">
        <f>SUM(E216:S216)</f>
        <v>0</v>
      </c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</row>
    <row r="217" spans="1:19" ht="13.5" hidden="1" customHeight="1" x14ac:dyDescent="0.25">
      <c r="A217" s="1" t="str">
        <f>IF(A216="~","~","")</f>
        <v>~</v>
      </c>
    </row>
    <row r="218" spans="1:19" hidden="1" x14ac:dyDescent="0.25">
      <c r="A218" s="5" t="s">
        <v>22</v>
      </c>
      <c r="B218" s="5"/>
      <c r="C218" s="5"/>
      <c r="E218" s="12">
        <f t="shared" ref="E218:S218" si="80">IF(E219=0,0,E219/$D219)</f>
        <v>0</v>
      </c>
      <c r="F218" s="12">
        <f t="shared" si="80"/>
        <v>0</v>
      </c>
      <c r="G218" s="12">
        <f t="shared" si="80"/>
        <v>0</v>
      </c>
      <c r="H218" s="12">
        <f t="shared" si="80"/>
        <v>0</v>
      </c>
      <c r="I218" s="12">
        <f t="shared" si="80"/>
        <v>0</v>
      </c>
      <c r="J218" s="12">
        <f t="shared" si="80"/>
        <v>0</v>
      </c>
      <c r="K218" s="12">
        <f t="shared" si="80"/>
        <v>0</v>
      </c>
      <c r="L218" s="12">
        <f t="shared" si="80"/>
        <v>0</v>
      </c>
      <c r="M218" s="12">
        <f t="shared" si="80"/>
        <v>0</v>
      </c>
      <c r="N218" s="12">
        <f t="shared" si="80"/>
        <v>0</v>
      </c>
      <c r="O218" s="12">
        <f t="shared" si="80"/>
        <v>0</v>
      </c>
      <c r="P218" s="12">
        <f t="shared" si="80"/>
        <v>0</v>
      </c>
      <c r="Q218" s="12">
        <f t="shared" si="80"/>
        <v>0</v>
      </c>
      <c r="R218" s="12">
        <f t="shared" si="80"/>
        <v>0</v>
      </c>
      <c r="S218" s="12">
        <f t="shared" si="80"/>
        <v>0</v>
      </c>
    </row>
    <row r="219" spans="1:19" hidden="1" x14ac:dyDescent="0.25">
      <c r="A219" s="1" t="str">
        <f>IF(A218="~","~","")</f>
        <v>~</v>
      </c>
      <c r="B219" s="14" t="s">
        <v>185</v>
      </c>
      <c r="D219" s="1">
        <f>SUM(E219:S219)</f>
        <v>0</v>
      </c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</row>
    <row r="220" spans="1:19" ht="13.5" hidden="1" customHeight="1" x14ac:dyDescent="0.25">
      <c r="A220" s="1" t="str">
        <f>IF(A219="~","~","")</f>
        <v>~</v>
      </c>
    </row>
    <row r="221" spans="1:19" hidden="1" x14ac:dyDescent="0.25">
      <c r="A221" s="5" t="s">
        <v>22</v>
      </c>
      <c r="B221" s="5"/>
      <c r="C221" s="5"/>
      <c r="E221" s="12">
        <f t="shared" ref="E221:S221" si="81">IF(E222=0,0,E222/$D222)</f>
        <v>0</v>
      </c>
      <c r="F221" s="12">
        <f t="shared" si="81"/>
        <v>0</v>
      </c>
      <c r="G221" s="12">
        <f t="shared" si="81"/>
        <v>0</v>
      </c>
      <c r="H221" s="12">
        <f t="shared" si="81"/>
        <v>0</v>
      </c>
      <c r="I221" s="12">
        <f t="shared" si="81"/>
        <v>0</v>
      </c>
      <c r="J221" s="12">
        <f t="shared" si="81"/>
        <v>0</v>
      </c>
      <c r="K221" s="12">
        <f t="shared" si="81"/>
        <v>0</v>
      </c>
      <c r="L221" s="12">
        <f t="shared" si="81"/>
        <v>0</v>
      </c>
      <c r="M221" s="12">
        <f t="shared" si="81"/>
        <v>0</v>
      </c>
      <c r="N221" s="12">
        <f t="shared" si="81"/>
        <v>0</v>
      </c>
      <c r="O221" s="12">
        <f t="shared" si="81"/>
        <v>0</v>
      </c>
      <c r="P221" s="12">
        <f t="shared" si="81"/>
        <v>0</v>
      </c>
      <c r="Q221" s="12">
        <f t="shared" si="81"/>
        <v>0</v>
      </c>
      <c r="R221" s="12">
        <f t="shared" si="81"/>
        <v>0</v>
      </c>
      <c r="S221" s="12">
        <f t="shared" si="81"/>
        <v>0</v>
      </c>
    </row>
    <row r="222" spans="1:19" hidden="1" x14ac:dyDescent="0.25">
      <c r="A222" s="1" t="str">
        <f>IF(A221="~","~","")</f>
        <v>~</v>
      </c>
      <c r="B222" s="14" t="s">
        <v>185</v>
      </c>
      <c r="D222" s="1">
        <f>SUM(E222:S222)</f>
        <v>0</v>
      </c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</row>
    <row r="223" spans="1:19" ht="13.5" hidden="1" customHeight="1" x14ac:dyDescent="0.25">
      <c r="A223" s="1" t="str">
        <f>IF(A222="~","~","")</f>
        <v>~</v>
      </c>
    </row>
    <row r="224" spans="1:19" hidden="1" x14ac:dyDescent="0.25">
      <c r="A224" s="5" t="s">
        <v>22</v>
      </c>
      <c r="B224" s="5"/>
      <c r="C224" s="5"/>
      <c r="E224" s="12">
        <f t="shared" ref="E224:S224" si="82">IF(E225=0,0,E225/$D225)</f>
        <v>0</v>
      </c>
      <c r="F224" s="12">
        <f t="shared" si="82"/>
        <v>0</v>
      </c>
      <c r="G224" s="12">
        <f t="shared" si="82"/>
        <v>0</v>
      </c>
      <c r="H224" s="12">
        <f t="shared" si="82"/>
        <v>0</v>
      </c>
      <c r="I224" s="12">
        <f t="shared" si="82"/>
        <v>0</v>
      </c>
      <c r="J224" s="12">
        <f t="shared" si="82"/>
        <v>0</v>
      </c>
      <c r="K224" s="12">
        <f t="shared" si="82"/>
        <v>0</v>
      </c>
      <c r="L224" s="12">
        <f t="shared" si="82"/>
        <v>0</v>
      </c>
      <c r="M224" s="12">
        <f t="shared" si="82"/>
        <v>0</v>
      </c>
      <c r="N224" s="12">
        <f t="shared" si="82"/>
        <v>0</v>
      </c>
      <c r="O224" s="12">
        <f t="shared" si="82"/>
        <v>0</v>
      </c>
      <c r="P224" s="12">
        <f t="shared" si="82"/>
        <v>0</v>
      </c>
      <c r="Q224" s="12">
        <f t="shared" si="82"/>
        <v>0</v>
      </c>
      <c r="R224" s="12">
        <f t="shared" si="82"/>
        <v>0</v>
      </c>
      <c r="S224" s="12">
        <f t="shared" si="82"/>
        <v>0</v>
      </c>
    </row>
    <row r="225" spans="1:19" hidden="1" x14ac:dyDescent="0.25">
      <c r="A225" s="1" t="str">
        <f>IF(A224="~","~","")</f>
        <v>~</v>
      </c>
      <c r="B225" s="14" t="s">
        <v>185</v>
      </c>
      <c r="D225" s="1">
        <f>SUM(E225:S225)</f>
        <v>0</v>
      </c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</row>
    <row r="226" spans="1:19" ht="13.5" hidden="1" customHeight="1" x14ac:dyDescent="0.25">
      <c r="A226" s="1" t="str">
        <f>IF(A225="~","~","")</f>
        <v>~</v>
      </c>
    </row>
    <row r="227" spans="1:19" hidden="1" x14ac:dyDescent="0.25">
      <c r="A227" s="5" t="s">
        <v>22</v>
      </c>
      <c r="B227" s="5"/>
      <c r="C227" s="5"/>
      <c r="E227" s="12">
        <f t="shared" ref="E227:S227" si="83">IF(E228=0,0,E228/$D228)</f>
        <v>0</v>
      </c>
      <c r="F227" s="12">
        <f t="shared" si="83"/>
        <v>0</v>
      </c>
      <c r="G227" s="12">
        <f t="shared" si="83"/>
        <v>0</v>
      </c>
      <c r="H227" s="12">
        <f t="shared" si="83"/>
        <v>0</v>
      </c>
      <c r="I227" s="12">
        <f t="shared" si="83"/>
        <v>0</v>
      </c>
      <c r="J227" s="12">
        <f t="shared" si="83"/>
        <v>0</v>
      </c>
      <c r="K227" s="12">
        <f t="shared" si="83"/>
        <v>0</v>
      </c>
      <c r="L227" s="12">
        <f t="shared" si="83"/>
        <v>0</v>
      </c>
      <c r="M227" s="12">
        <f t="shared" si="83"/>
        <v>0</v>
      </c>
      <c r="N227" s="12">
        <f t="shared" si="83"/>
        <v>0</v>
      </c>
      <c r="O227" s="12">
        <f t="shared" si="83"/>
        <v>0</v>
      </c>
      <c r="P227" s="12">
        <f t="shared" si="83"/>
        <v>0</v>
      </c>
      <c r="Q227" s="12">
        <f t="shared" si="83"/>
        <v>0</v>
      </c>
      <c r="R227" s="12">
        <f t="shared" si="83"/>
        <v>0</v>
      </c>
      <c r="S227" s="12">
        <f t="shared" si="83"/>
        <v>0</v>
      </c>
    </row>
    <row r="228" spans="1:19" hidden="1" x14ac:dyDescent="0.25">
      <c r="A228" s="1" t="str">
        <f>IF(A227="~","~","")</f>
        <v>~</v>
      </c>
      <c r="B228" s="14" t="s">
        <v>185</v>
      </c>
      <c r="D228" s="1">
        <f>SUM(E228:S228)</f>
        <v>0</v>
      </c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</row>
    <row r="229" spans="1:19" ht="13.5" hidden="1" customHeight="1" x14ac:dyDescent="0.25">
      <c r="A229" s="1" t="str">
        <f>IF(A228="~","~","")</f>
        <v>~</v>
      </c>
    </row>
    <row r="230" spans="1:19" hidden="1" x14ac:dyDescent="0.25">
      <c r="A230" s="5" t="s">
        <v>22</v>
      </c>
      <c r="B230" s="5"/>
      <c r="C230" s="5"/>
      <c r="E230" s="12">
        <f t="shared" ref="E230:S230" si="84">IF(E231=0,0,E231/$D231)</f>
        <v>0</v>
      </c>
      <c r="F230" s="12">
        <f t="shared" si="84"/>
        <v>0</v>
      </c>
      <c r="G230" s="12">
        <f t="shared" si="84"/>
        <v>0</v>
      </c>
      <c r="H230" s="12">
        <f t="shared" si="84"/>
        <v>0</v>
      </c>
      <c r="I230" s="12">
        <f t="shared" si="84"/>
        <v>0</v>
      </c>
      <c r="J230" s="12">
        <f t="shared" si="84"/>
        <v>0</v>
      </c>
      <c r="K230" s="12">
        <f t="shared" si="84"/>
        <v>0</v>
      </c>
      <c r="L230" s="12">
        <f t="shared" si="84"/>
        <v>0</v>
      </c>
      <c r="M230" s="12">
        <f t="shared" si="84"/>
        <v>0</v>
      </c>
      <c r="N230" s="12">
        <f t="shared" si="84"/>
        <v>0</v>
      </c>
      <c r="O230" s="12">
        <f t="shared" si="84"/>
        <v>0</v>
      </c>
      <c r="P230" s="12">
        <f t="shared" si="84"/>
        <v>0</v>
      </c>
      <c r="Q230" s="12">
        <f t="shared" si="84"/>
        <v>0</v>
      </c>
      <c r="R230" s="12">
        <f t="shared" si="84"/>
        <v>0</v>
      </c>
      <c r="S230" s="12">
        <f t="shared" si="84"/>
        <v>0</v>
      </c>
    </row>
    <row r="231" spans="1:19" hidden="1" x14ac:dyDescent="0.25">
      <c r="A231" s="1" t="str">
        <f>IF(A230="~","~","")</f>
        <v>~</v>
      </c>
      <c r="B231" s="14" t="s">
        <v>185</v>
      </c>
      <c r="D231" s="1">
        <f>SUM(E231:S231)</f>
        <v>0</v>
      </c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ht="13.5" hidden="1" customHeight="1" x14ac:dyDescent="0.25">
      <c r="A232" s="1" t="str">
        <f>IF(A231="~","~","")</f>
        <v>~</v>
      </c>
    </row>
    <row r="233" spans="1:19" hidden="1" x14ac:dyDescent="0.25">
      <c r="A233" s="5" t="s">
        <v>22</v>
      </c>
      <c r="B233" s="5"/>
      <c r="C233" s="5"/>
      <c r="E233" s="12">
        <f t="shared" ref="E233:S233" si="85">IF(E234=0,0,E234/$D234)</f>
        <v>0</v>
      </c>
      <c r="F233" s="12">
        <f t="shared" si="85"/>
        <v>0</v>
      </c>
      <c r="G233" s="12">
        <f t="shared" si="85"/>
        <v>0</v>
      </c>
      <c r="H233" s="12">
        <f t="shared" si="85"/>
        <v>0</v>
      </c>
      <c r="I233" s="12">
        <f t="shared" si="85"/>
        <v>0</v>
      </c>
      <c r="J233" s="12">
        <f t="shared" si="85"/>
        <v>0</v>
      </c>
      <c r="K233" s="12">
        <f t="shared" si="85"/>
        <v>0</v>
      </c>
      <c r="L233" s="12">
        <f t="shared" si="85"/>
        <v>0</v>
      </c>
      <c r="M233" s="12">
        <f t="shared" si="85"/>
        <v>0</v>
      </c>
      <c r="N233" s="12">
        <f t="shared" si="85"/>
        <v>0</v>
      </c>
      <c r="O233" s="12">
        <f t="shared" si="85"/>
        <v>0</v>
      </c>
      <c r="P233" s="12">
        <f t="shared" si="85"/>
        <v>0</v>
      </c>
      <c r="Q233" s="12">
        <f t="shared" si="85"/>
        <v>0</v>
      </c>
      <c r="R233" s="12">
        <f t="shared" si="85"/>
        <v>0</v>
      </c>
      <c r="S233" s="12">
        <f t="shared" si="85"/>
        <v>0</v>
      </c>
    </row>
    <row r="234" spans="1:19" hidden="1" x14ac:dyDescent="0.25">
      <c r="A234" s="1" t="str">
        <f>IF(A233="~","~","")</f>
        <v>~</v>
      </c>
      <c r="B234" s="14" t="s">
        <v>185</v>
      </c>
      <c r="D234" s="1">
        <f>SUM(E234:S234)</f>
        <v>0</v>
      </c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 ht="13.5" hidden="1" customHeight="1" x14ac:dyDescent="0.25">
      <c r="A235" s="1" t="str">
        <f>IF(A234="~","~","")</f>
        <v>~</v>
      </c>
    </row>
    <row r="236" spans="1:19" hidden="1" x14ac:dyDescent="0.25">
      <c r="A236" s="5" t="s">
        <v>22</v>
      </c>
      <c r="B236" s="5"/>
      <c r="C236" s="5"/>
      <c r="E236" s="12">
        <f t="shared" ref="E236:S236" si="86">IF(E237=0,0,E237/$D237)</f>
        <v>0</v>
      </c>
      <c r="F236" s="12">
        <f t="shared" si="86"/>
        <v>0</v>
      </c>
      <c r="G236" s="12">
        <f t="shared" si="86"/>
        <v>0</v>
      </c>
      <c r="H236" s="12">
        <f t="shared" si="86"/>
        <v>0</v>
      </c>
      <c r="I236" s="12">
        <f t="shared" si="86"/>
        <v>0</v>
      </c>
      <c r="J236" s="12">
        <f t="shared" si="86"/>
        <v>0</v>
      </c>
      <c r="K236" s="12">
        <f t="shared" si="86"/>
        <v>0</v>
      </c>
      <c r="L236" s="12">
        <f t="shared" si="86"/>
        <v>0</v>
      </c>
      <c r="M236" s="12">
        <f t="shared" si="86"/>
        <v>0</v>
      </c>
      <c r="N236" s="12">
        <f t="shared" si="86"/>
        <v>0</v>
      </c>
      <c r="O236" s="12">
        <f t="shared" si="86"/>
        <v>0</v>
      </c>
      <c r="P236" s="12">
        <f t="shared" si="86"/>
        <v>0</v>
      </c>
      <c r="Q236" s="12">
        <f t="shared" si="86"/>
        <v>0</v>
      </c>
      <c r="R236" s="12">
        <f t="shared" si="86"/>
        <v>0</v>
      </c>
      <c r="S236" s="12">
        <f t="shared" si="86"/>
        <v>0</v>
      </c>
    </row>
    <row r="237" spans="1:19" hidden="1" x14ac:dyDescent="0.25">
      <c r="A237" s="1" t="str">
        <f>IF(A236="~","~","")</f>
        <v>~</v>
      </c>
      <c r="B237" s="14" t="s">
        <v>185</v>
      </c>
      <c r="D237" s="1">
        <f>SUM(E237:S237)</f>
        <v>0</v>
      </c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ht="13.5" hidden="1" customHeight="1" x14ac:dyDescent="0.25">
      <c r="A238" s="1" t="str">
        <f>IF(A237="~","~","")</f>
        <v>~</v>
      </c>
    </row>
    <row r="239" spans="1:19" hidden="1" x14ac:dyDescent="0.25">
      <c r="A239" s="5" t="s">
        <v>22</v>
      </c>
      <c r="B239" s="5"/>
      <c r="C239" s="5"/>
      <c r="E239" s="12">
        <f t="shared" ref="E239:S239" si="87">IF(E240=0,0,E240/$D240)</f>
        <v>0</v>
      </c>
      <c r="F239" s="12">
        <f t="shared" si="87"/>
        <v>0</v>
      </c>
      <c r="G239" s="12">
        <f t="shared" si="87"/>
        <v>0</v>
      </c>
      <c r="H239" s="12">
        <f t="shared" si="87"/>
        <v>0</v>
      </c>
      <c r="I239" s="12">
        <f t="shared" si="87"/>
        <v>0</v>
      </c>
      <c r="J239" s="12">
        <f t="shared" si="87"/>
        <v>0</v>
      </c>
      <c r="K239" s="12">
        <f t="shared" si="87"/>
        <v>0</v>
      </c>
      <c r="L239" s="12">
        <f t="shared" si="87"/>
        <v>0</v>
      </c>
      <c r="M239" s="12">
        <f t="shared" si="87"/>
        <v>0</v>
      </c>
      <c r="N239" s="12">
        <f t="shared" si="87"/>
        <v>0</v>
      </c>
      <c r="O239" s="12">
        <f t="shared" si="87"/>
        <v>0</v>
      </c>
      <c r="P239" s="12">
        <f t="shared" si="87"/>
        <v>0</v>
      </c>
      <c r="Q239" s="12">
        <f t="shared" si="87"/>
        <v>0</v>
      </c>
      <c r="R239" s="12">
        <f t="shared" si="87"/>
        <v>0</v>
      </c>
      <c r="S239" s="12">
        <f t="shared" si="87"/>
        <v>0</v>
      </c>
    </row>
    <row r="240" spans="1:19" hidden="1" x14ac:dyDescent="0.25">
      <c r="A240" s="1" t="str">
        <f>IF(A239="~","~","")</f>
        <v>~</v>
      </c>
      <c r="B240" s="14" t="s">
        <v>185</v>
      </c>
      <c r="D240" s="1">
        <f>SUM(E240:S240)</f>
        <v>0</v>
      </c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</row>
    <row r="241" spans="1:1" ht="13.5" hidden="1" customHeight="1" x14ac:dyDescent="0.25">
      <c r="A241" s="1" t="str">
        <f>IF(A240="~","~","")</f>
        <v>~</v>
      </c>
    </row>
  </sheetData>
  <dataConsolidate/>
  <printOptions horizontalCentered="1"/>
  <pageMargins left="0.25" right="0.25" top="1.25" bottom="0.5" header="0.75" footer="0.5"/>
  <pageSetup scale="60" pageOrder="overThenDown" orientation="landscape" useFirstPageNumber="1" r:id="rId1"/>
  <headerFooter alignWithMargins="0">
    <oddHeader>&amp;C&amp;"Arial,Bold"&amp;12Puget Sound Energy
2017 Gas Cost of Service Study
External Allocators</oddHeader>
    <oddFooter xml:space="preserve">&amp;R&amp;"Times New Roman,Regular"&amp;12Exhibit No. ___(JAP-12)
                   Page &amp;P of &amp;N
</oddFooter>
  </headerFooter>
  <rowBreaks count="3" manualBreakCount="3">
    <brk id="48" max="13" man="1"/>
    <brk id="96" max="13" man="1"/>
    <brk id="15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117"/>
  <sheetViews>
    <sheetView tabSelected="1" view="pageBreakPreview" zoomScale="60" zoomScaleNormal="100" workbookViewId="0">
      <selection activeCell="D122" sqref="D122"/>
    </sheetView>
  </sheetViews>
  <sheetFormatPr defaultColWidth="9.109375" defaultRowHeight="13.2" x14ac:dyDescent="0.25"/>
  <cols>
    <col min="1" max="1" width="26" style="11" bestFit="1" customWidth="1"/>
    <col min="2" max="2" width="58.6640625" style="11" bestFit="1" customWidth="1"/>
    <col min="3" max="3" width="15.33203125" style="11" bestFit="1" customWidth="1"/>
    <col min="4" max="63" width="14.6640625" style="11" customWidth="1"/>
    <col min="64" max="16384" width="9.109375" style="11"/>
  </cols>
  <sheetData>
    <row r="1" spans="1:3" s="3" customFormat="1" ht="15.6" x14ac:dyDescent="0.3">
      <c r="A1" s="25"/>
      <c r="C1" s="3" t="s">
        <v>113</v>
      </c>
    </row>
    <row r="2" spans="1:3" s="3" customFormat="1" ht="13.5" customHeight="1" x14ac:dyDescent="0.25">
      <c r="A2" s="8" t="s">
        <v>0</v>
      </c>
      <c r="B2" s="8" t="s">
        <v>1</v>
      </c>
      <c r="C2" s="8" t="s">
        <v>3</v>
      </c>
    </row>
    <row r="3" spans="1:3" x14ac:dyDescent="0.25">
      <c r="A3" s="5" t="s">
        <v>114</v>
      </c>
      <c r="B3" s="5" t="s">
        <v>115</v>
      </c>
      <c r="C3" s="1">
        <v>37287939.576666601</v>
      </c>
    </row>
    <row r="4" spans="1:3" x14ac:dyDescent="0.25">
      <c r="A4" s="1"/>
      <c r="B4" s="1"/>
      <c r="C4" s="1"/>
    </row>
    <row r="5" spans="1:3" x14ac:dyDescent="0.25">
      <c r="A5" s="1"/>
    </row>
    <row r="6" spans="1:3" x14ac:dyDescent="0.25">
      <c r="A6" s="5" t="s">
        <v>116</v>
      </c>
      <c r="B6" s="5" t="s">
        <v>117</v>
      </c>
      <c r="C6" s="1">
        <v>91270843.344166607</v>
      </c>
    </row>
    <row r="7" spans="1:3" x14ac:dyDescent="0.25">
      <c r="A7" s="1" t="s">
        <v>118</v>
      </c>
      <c r="B7" s="1"/>
      <c r="C7" s="1"/>
    </row>
    <row r="8" spans="1:3" x14ac:dyDescent="0.25">
      <c r="A8" s="1" t="s">
        <v>118</v>
      </c>
    </row>
    <row r="9" spans="1:3" x14ac:dyDescent="0.25">
      <c r="A9" s="5" t="s">
        <v>119</v>
      </c>
      <c r="B9" s="5" t="s">
        <v>120</v>
      </c>
      <c r="C9" s="1">
        <v>237681691.22916597</v>
      </c>
    </row>
    <row r="10" spans="1:3" x14ac:dyDescent="0.25">
      <c r="A10" s="1" t="s">
        <v>118</v>
      </c>
      <c r="B10" s="1"/>
      <c r="C10" s="1"/>
    </row>
    <row r="11" spans="1:3" ht="14.25" customHeight="1" x14ac:dyDescent="0.25">
      <c r="A11" s="1" t="s">
        <v>118</v>
      </c>
    </row>
    <row r="12" spans="1:3" x14ac:dyDescent="0.25">
      <c r="A12" s="5" t="s">
        <v>121</v>
      </c>
      <c r="B12" s="20" t="s">
        <v>122</v>
      </c>
      <c r="C12" s="1">
        <v>3363833107.1945577</v>
      </c>
    </row>
    <row r="13" spans="1:3" x14ac:dyDescent="0.25">
      <c r="A13" s="1"/>
      <c r="B13" s="1"/>
      <c r="C13" s="1"/>
    </row>
    <row r="14" spans="1:3" x14ac:dyDescent="0.25">
      <c r="A14" s="1"/>
    </row>
    <row r="15" spans="1:3" x14ac:dyDescent="0.25">
      <c r="A15" s="5" t="s">
        <v>123</v>
      </c>
      <c r="B15" s="5" t="s">
        <v>124</v>
      </c>
      <c r="C15" s="1">
        <v>36794775.430466101</v>
      </c>
    </row>
    <row r="16" spans="1:3" x14ac:dyDescent="0.25">
      <c r="A16" s="1"/>
      <c r="B16" s="1"/>
      <c r="C16" s="1"/>
    </row>
    <row r="17" spans="1:3" x14ac:dyDescent="0.25">
      <c r="A17" s="1"/>
    </row>
    <row r="18" spans="1:3" x14ac:dyDescent="0.25">
      <c r="A18" s="5" t="s">
        <v>125</v>
      </c>
      <c r="B18" s="20" t="s">
        <v>126</v>
      </c>
      <c r="C18" s="1">
        <v>6075134.9100000001</v>
      </c>
    </row>
    <row r="19" spans="1:3" x14ac:dyDescent="0.25">
      <c r="A19" s="1"/>
      <c r="B19" s="1"/>
      <c r="C19" s="1"/>
    </row>
    <row r="20" spans="1:3" x14ac:dyDescent="0.25">
      <c r="A20" s="1"/>
    </row>
    <row r="21" spans="1:3" x14ac:dyDescent="0.25">
      <c r="A21" s="5" t="s">
        <v>127</v>
      </c>
      <c r="B21" s="5" t="s">
        <v>128</v>
      </c>
      <c r="C21" s="1">
        <v>0</v>
      </c>
    </row>
    <row r="22" spans="1:3" x14ac:dyDescent="0.25">
      <c r="A22" s="1"/>
      <c r="B22" s="1"/>
      <c r="C22" s="1"/>
    </row>
    <row r="23" spans="1:3" ht="14.25" customHeight="1" x14ac:dyDescent="0.25">
      <c r="A23" s="1"/>
    </row>
    <row r="24" spans="1:3" x14ac:dyDescent="0.25">
      <c r="A24" s="5" t="s">
        <v>129</v>
      </c>
      <c r="B24" s="5" t="s">
        <v>130</v>
      </c>
      <c r="C24" s="1">
        <v>3205221754.5317245</v>
      </c>
    </row>
    <row r="25" spans="1:3" x14ac:dyDescent="0.25">
      <c r="A25" s="1"/>
      <c r="B25" s="1"/>
      <c r="C25" s="1"/>
    </row>
    <row r="26" spans="1:3" x14ac:dyDescent="0.25">
      <c r="A26" s="1"/>
    </row>
    <row r="27" spans="1:3" x14ac:dyDescent="0.25">
      <c r="A27" s="20" t="s">
        <v>131</v>
      </c>
      <c r="B27" s="20" t="s">
        <v>132</v>
      </c>
      <c r="C27" s="1">
        <v>3344312878.8121409</v>
      </c>
    </row>
    <row r="28" spans="1:3" x14ac:dyDescent="0.25">
      <c r="A28" s="1"/>
      <c r="B28" s="1"/>
      <c r="C28" s="1"/>
    </row>
    <row r="29" spans="1:3" x14ac:dyDescent="0.25">
      <c r="A29" s="1"/>
    </row>
    <row r="30" spans="1:3" x14ac:dyDescent="0.25">
      <c r="A30" s="5" t="s">
        <v>133</v>
      </c>
      <c r="B30" s="5" t="s">
        <v>134</v>
      </c>
      <c r="C30" s="1">
        <v>101219.16120665373</v>
      </c>
    </row>
    <row r="31" spans="1:3" x14ac:dyDescent="0.25">
      <c r="A31" s="1"/>
      <c r="B31" s="1"/>
      <c r="C31" s="1"/>
    </row>
    <row r="32" spans="1:3" x14ac:dyDescent="0.25">
      <c r="A32" s="1"/>
    </row>
    <row r="33" spans="1:3" x14ac:dyDescent="0.25">
      <c r="A33" s="5" t="s">
        <v>135</v>
      </c>
      <c r="B33" s="5" t="s">
        <v>136</v>
      </c>
      <c r="C33" s="1">
        <v>0</v>
      </c>
    </row>
    <row r="34" spans="1:3" x14ac:dyDescent="0.25">
      <c r="A34" s="1"/>
      <c r="B34" s="1"/>
      <c r="C34" s="1"/>
    </row>
    <row r="35" spans="1:3" x14ac:dyDescent="0.25">
      <c r="A35" s="1"/>
    </row>
    <row r="36" spans="1:3" x14ac:dyDescent="0.25">
      <c r="A36" s="5" t="s">
        <v>137</v>
      </c>
      <c r="B36" s="5" t="s">
        <v>138</v>
      </c>
      <c r="C36" s="1">
        <v>34557222.128666595</v>
      </c>
    </row>
    <row r="37" spans="1:3" x14ac:dyDescent="0.25">
      <c r="A37" s="1"/>
      <c r="B37" s="1"/>
      <c r="C37" s="1"/>
    </row>
    <row r="38" spans="1:3" x14ac:dyDescent="0.25">
      <c r="A38" s="1"/>
    </row>
    <row r="39" spans="1:3" x14ac:dyDescent="0.25">
      <c r="A39" s="5" t="s">
        <v>139</v>
      </c>
      <c r="B39" s="5" t="s">
        <v>140</v>
      </c>
      <c r="C39" s="1">
        <v>25487854.284661181</v>
      </c>
    </row>
    <row r="40" spans="1:3" x14ac:dyDescent="0.25">
      <c r="A40" s="1"/>
      <c r="B40" s="1"/>
      <c r="C40" s="1"/>
    </row>
    <row r="41" spans="1:3" x14ac:dyDescent="0.25">
      <c r="A41" s="1"/>
    </row>
    <row r="42" spans="1:3" x14ac:dyDescent="0.25">
      <c r="A42" s="5" t="s">
        <v>141</v>
      </c>
      <c r="B42" s="5" t="s">
        <v>142</v>
      </c>
      <c r="C42" s="1">
        <v>1738739608.0346785</v>
      </c>
    </row>
    <row r="43" spans="1:3" x14ac:dyDescent="0.25">
      <c r="A43" s="1"/>
      <c r="B43" s="1"/>
      <c r="C43" s="1"/>
    </row>
    <row r="44" spans="1:3" x14ac:dyDescent="0.25">
      <c r="A44" s="1"/>
    </row>
    <row r="45" spans="1:3" x14ac:dyDescent="0.25">
      <c r="A45" s="5" t="s">
        <v>143</v>
      </c>
      <c r="B45" s="5" t="s">
        <v>144</v>
      </c>
      <c r="C45" s="1">
        <v>27395219.440116975</v>
      </c>
    </row>
    <row r="46" spans="1:3" x14ac:dyDescent="0.25">
      <c r="A46" s="1"/>
      <c r="B46" s="1"/>
      <c r="C46" s="1"/>
    </row>
    <row r="47" spans="1:3" x14ac:dyDescent="0.25">
      <c r="A47" s="1"/>
    </row>
    <row r="48" spans="1:3" x14ac:dyDescent="0.25">
      <c r="A48" s="5" t="s">
        <v>145</v>
      </c>
      <c r="B48" s="5" t="s">
        <v>146</v>
      </c>
      <c r="C48" s="1">
        <v>2215682.3534600995</v>
      </c>
    </row>
    <row r="49" spans="1:3" x14ac:dyDescent="0.25">
      <c r="A49" s="1"/>
      <c r="B49" s="1"/>
      <c r="C49" s="1"/>
    </row>
    <row r="50" spans="1:3" x14ac:dyDescent="0.25">
      <c r="A50" s="1"/>
    </row>
    <row r="51" spans="1:3" x14ac:dyDescent="0.25">
      <c r="A51" s="5" t="s">
        <v>147</v>
      </c>
      <c r="B51" s="5" t="s">
        <v>148</v>
      </c>
      <c r="C51" s="1">
        <v>88386547.370453745</v>
      </c>
    </row>
    <row r="52" spans="1:3" x14ac:dyDescent="0.25">
      <c r="A52" s="1"/>
      <c r="B52" s="1"/>
      <c r="C52" s="1"/>
    </row>
    <row r="53" spans="1:3" x14ac:dyDescent="0.25">
      <c r="A53" s="1"/>
      <c r="C53" s="14"/>
    </row>
    <row r="54" spans="1:3" x14ac:dyDescent="0.25">
      <c r="A54" s="5" t="s">
        <v>149</v>
      </c>
      <c r="B54" s="5" t="s">
        <v>150</v>
      </c>
      <c r="C54" s="1">
        <v>1760693632.7807984</v>
      </c>
    </row>
    <row r="55" spans="1:3" x14ac:dyDescent="0.25">
      <c r="A55" s="1"/>
      <c r="B55" s="1"/>
      <c r="C55" s="1"/>
    </row>
    <row r="56" spans="1:3" x14ac:dyDescent="0.25">
      <c r="A56" s="1"/>
    </row>
    <row r="57" spans="1:3" x14ac:dyDescent="0.25">
      <c r="A57" s="5" t="s">
        <v>151</v>
      </c>
      <c r="B57" s="5" t="s">
        <v>152</v>
      </c>
      <c r="C57" s="1">
        <v>7604872</v>
      </c>
    </row>
    <row r="58" spans="1:3" x14ac:dyDescent="0.25">
      <c r="A58" s="1"/>
      <c r="B58" s="1"/>
      <c r="C58" s="1"/>
    </row>
    <row r="59" spans="1:3" x14ac:dyDescent="0.25">
      <c r="A59" s="1"/>
    </row>
    <row r="60" spans="1:3" x14ac:dyDescent="0.25">
      <c r="A60" s="5" t="s">
        <v>153</v>
      </c>
      <c r="B60" s="5" t="s">
        <v>154</v>
      </c>
      <c r="C60" s="1">
        <v>598552.172836771</v>
      </c>
    </row>
    <row r="61" spans="1:3" x14ac:dyDescent="0.25">
      <c r="A61" s="1"/>
      <c r="B61" s="1"/>
      <c r="C61" s="1"/>
    </row>
    <row r="62" spans="1:3" x14ac:dyDescent="0.25">
      <c r="A62" s="1"/>
    </row>
    <row r="63" spans="1:3" x14ac:dyDescent="0.25">
      <c r="A63" s="5" t="s">
        <v>155</v>
      </c>
      <c r="B63" s="5" t="s">
        <v>156</v>
      </c>
      <c r="C63" s="1">
        <v>147904173.95939586</v>
      </c>
    </row>
    <row r="64" spans="1:3" x14ac:dyDescent="0.25">
      <c r="A64" s="1"/>
      <c r="B64" s="1"/>
      <c r="C64" s="1"/>
    </row>
    <row r="65" spans="1:3" x14ac:dyDescent="0.25">
      <c r="A65" s="1"/>
    </row>
    <row r="66" spans="1:3" x14ac:dyDescent="0.25">
      <c r="A66" s="5" t="s">
        <v>157</v>
      </c>
      <c r="B66" s="5" t="s">
        <v>158</v>
      </c>
      <c r="C66" s="1">
        <v>991874138.11038053</v>
      </c>
    </row>
    <row r="67" spans="1:3" x14ac:dyDescent="0.25">
      <c r="A67" s="1"/>
      <c r="B67" s="1"/>
      <c r="C67" s="1"/>
    </row>
    <row r="68" spans="1:3" x14ac:dyDescent="0.25">
      <c r="A68" s="1"/>
    </row>
    <row r="69" spans="1:3" x14ac:dyDescent="0.25">
      <c r="A69" s="5" t="s">
        <v>159</v>
      </c>
      <c r="B69" s="5" t="s">
        <v>160</v>
      </c>
      <c r="C69" s="1">
        <v>2730613746.1450591</v>
      </c>
    </row>
    <row r="70" spans="1:3" x14ac:dyDescent="0.25">
      <c r="A70" s="1"/>
      <c r="B70" s="1"/>
      <c r="C70" s="1"/>
    </row>
    <row r="71" spans="1:3" x14ac:dyDescent="0.25">
      <c r="A71" s="1"/>
    </row>
    <row r="72" spans="1:3" x14ac:dyDescent="0.25">
      <c r="A72" s="5" t="s">
        <v>161</v>
      </c>
      <c r="B72" s="20" t="s">
        <v>162</v>
      </c>
      <c r="C72" s="1">
        <v>2089558259.7278283</v>
      </c>
    </row>
    <row r="73" spans="1:3" x14ac:dyDescent="0.25">
      <c r="A73" s="1"/>
      <c r="B73" s="1"/>
      <c r="C73" s="1"/>
    </row>
    <row r="74" spans="1:3" x14ac:dyDescent="0.25">
      <c r="A74" s="1"/>
    </row>
    <row r="75" spans="1:3" x14ac:dyDescent="0.25">
      <c r="A75" s="5" t="s">
        <v>163</v>
      </c>
      <c r="B75" s="5" t="s">
        <v>164</v>
      </c>
      <c r="C75" s="1">
        <v>14498012.449999981</v>
      </c>
    </row>
    <row r="76" spans="1:3" x14ac:dyDescent="0.25">
      <c r="A76" s="1"/>
      <c r="B76" s="1"/>
      <c r="C76" s="1"/>
    </row>
    <row r="77" spans="1:3" x14ac:dyDescent="0.25">
      <c r="A77" s="1"/>
    </row>
    <row r="78" spans="1:3" x14ac:dyDescent="0.25">
      <c r="A78" s="5" t="s">
        <v>165</v>
      </c>
      <c r="B78" s="5" t="s">
        <v>166</v>
      </c>
      <c r="C78" s="1">
        <v>32344885.332686499</v>
      </c>
    </row>
    <row r="79" spans="1:3" x14ac:dyDescent="0.25">
      <c r="A79" s="1"/>
      <c r="B79" s="1"/>
      <c r="C79" s="1"/>
    </row>
    <row r="80" spans="1:3" x14ac:dyDescent="0.25">
      <c r="A80" s="1"/>
      <c r="C80" s="1"/>
    </row>
    <row r="81" spans="1:3" x14ac:dyDescent="0.25">
      <c r="A81" s="5" t="s">
        <v>167</v>
      </c>
      <c r="B81" s="5" t="s">
        <v>168</v>
      </c>
      <c r="C81" s="1">
        <v>14227626.736595321</v>
      </c>
    </row>
    <row r="82" spans="1:3" x14ac:dyDescent="0.25">
      <c r="A82" s="1"/>
      <c r="B82" s="1"/>
      <c r="C82" s="1"/>
    </row>
    <row r="83" spans="1:3" x14ac:dyDescent="0.25">
      <c r="A83" s="1"/>
    </row>
    <row r="84" spans="1:3" hidden="1" x14ac:dyDescent="0.25">
      <c r="A84" s="5" t="s">
        <v>22</v>
      </c>
      <c r="B84" s="5" t="s">
        <v>22</v>
      </c>
      <c r="C84" s="1">
        <v>0</v>
      </c>
    </row>
    <row r="85" spans="1:3" hidden="1" x14ac:dyDescent="0.25">
      <c r="A85" s="1"/>
      <c r="B85" s="1"/>
      <c r="C85" s="1"/>
    </row>
    <row r="86" spans="1:3" hidden="1" x14ac:dyDescent="0.25">
      <c r="A86" s="1"/>
    </row>
    <row r="87" spans="1:3" hidden="1" x14ac:dyDescent="0.25">
      <c r="A87" s="5" t="s">
        <v>22</v>
      </c>
      <c r="B87" s="5" t="s">
        <v>22</v>
      </c>
      <c r="C87" s="1">
        <v>0</v>
      </c>
    </row>
    <row r="88" spans="1:3" hidden="1" x14ac:dyDescent="0.25">
      <c r="A88" s="1"/>
      <c r="B88" s="1"/>
      <c r="C88" s="1"/>
    </row>
    <row r="89" spans="1:3" hidden="1" x14ac:dyDescent="0.25">
      <c r="A89" s="1"/>
    </row>
    <row r="90" spans="1:3" hidden="1" x14ac:dyDescent="0.25">
      <c r="A90" s="5" t="s">
        <v>22</v>
      </c>
      <c r="B90" s="5" t="s">
        <v>22</v>
      </c>
      <c r="C90" s="1">
        <v>0</v>
      </c>
    </row>
    <row r="91" spans="1:3" hidden="1" x14ac:dyDescent="0.25">
      <c r="A91" s="1"/>
      <c r="B91" s="1"/>
      <c r="C91" s="1"/>
    </row>
    <row r="92" spans="1:3" hidden="1" x14ac:dyDescent="0.25">
      <c r="A92" s="1"/>
    </row>
    <row r="93" spans="1:3" hidden="1" x14ac:dyDescent="0.25">
      <c r="A93" s="5" t="s">
        <v>22</v>
      </c>
      <c r="B93" s="5" t="s">
        <v>22</v>
      </c>
      <c r="C93" s="1">
        <v>0</v>
      </c>
    </row>
    <row r="94" spans="1:3" hidden="1" x14ac:dyDescent="0.25">
      <c r="A94" s="1"/>
      <c r="B94" s="1"/>
      <c r="C94" s="1"/>
    </row>
    <row r="95" spans="1:3" hidden="1" x14ac:dyDescent="0.25">
      <c r="A95" s="1"/>
    </row>
    <row r="96" spans="1:3" hidden="1" x14ac:dyDescent="0.25">
      <c r="A96" s="5" t="s">
        <v>22</v>
      </c>
      <c r="B96" s="5" t="s">
        <v>22</v>
      </c>
      <c r="C96" s="1">
        <v>0</v>
      </c>
    </row>
    <row r="97" spans="1:3" hidden="1" x14ac:dyDescent="0.25">
      <c r="A97" s="1"/>
      <c r="B97" s="1"/>
      <c r="C97" s="1"/>
    </row>
    <row r="98" spans="1:3" hidden="1" x14ac:dyDescent="0.25">
      <c r="A98" s="1"/>
    </row>
    <row r="99" spans="1:3" hidden="1" x14ac:dyDescent="0.25">
      <c r="A99" s="5" t="s">
        <v>22</v>
      </c>
      <c r="B99" s="5" t="s">
        <v>22</v>
      </c>
      <c r="C99" s="1">
        <v>0</v>
      </c>
    </row>
    <row r="100" spans="1:3" hidden="1" x14ac:dyDescent="0.25">
      <c r="A100" s="1"/>
      <c r="B100" s="1"/>
      <c r="C100" s="1"/>
    </row>
    <row r="101" spans="1:3" hidden="1" x14ac:dyDescent="0.25">
      <c r="A101" s="1"/>
    </row>
    <row r="102" spans="1:3" hidden="1" x14ac:dyDescent="0.25">
      <c r="A102" s="5" t="s">
        <v>22</v>
      </c>
      <c r="B102" s="5" t="s">
        <v>22</v>
      </c>
      <c r="C102" s="1">
        <v>0</v>
      </c>
    </row>
    <row r="103" spans="1:3" hidden="1" x14ac:dyDescent="0.25">
      <c r="A103" s="1"/>
      <c r="B103" s="1"/>
      <c r="C103" s="1"/>
    </row>
    <row r="104" spans="1:3" hidden="1" x14ac:dyDescent="0.25">
      <c r="A104" s="1"/>
    </row>
    <row r="105" spans="1:3" hidden="1" x14ac:dyDescent="0.25">
      <c r="A105" s="5" t="s">
        <v>22</v>
      </c>
      <c r="B105" s="5" t="s">
        <v>22</v>
      </c>
      <c r="C105" s="1">
        <v>0</v>
      </c>
    </row>
    <row r="106" spans="1:3" hidden="1" x14ac:dyDescent="0.25">
      <c r="A106" s="1"/>
      <c r="B106" s="1"/>
      <c r="C106" s="1"/>
    </row>
    <row r="107" spans="1:3" hidden="1" x14ac:dyDescent="0.25">
      <c r="A107" s="1"/>
    </row>
    <row r="108" spans="1:3" x14ac:dyDescent="0.25">
      <c r="A108" s="5" t="s">
        <v>169</v>
      </c>
      <c r="B108" s="5" t="s">
        <v>170</v>
      </c>
      <c r="C108" s="1">
        <v>17418045.427700002</v>
      </c>
    </row>
    <row r="109" spans="1:3" x14ac:dyDescent="0.25">
      <c r="A109" s="1"/>
      <c r="B109" s="1"/>
      <c r="C109" s="1"/>
    </row>
    <row r="110" spans="1:3" x14ac:dyDescent="0.25">
      <c r="A110" s="1"/>
    </row>
    <row r="111" spans="1:3" x14ac:dyDescent="0.25">
      <c r="A111" s="5" t="s">
        <v>171</v>
      </c>
      <c r="B111" s="5" t="s">
        <v>172</v>
      </c>
      <c r="C111" s="1">
        <v>-11507414.939204741</v>
      </c>
    </row>
    <row r="112" spans="1:3" x14ac:dyDescent="0.25">
      <c r="A112" s="1"/>
      <c r="B112" s="1"/>
      <c r="C112" s="1"/>
    </row>
    <row r="113" spans="1:3" x14ac:dyDescent="0.25">
      <c r="A113" s="1"/>
    </row>
    <row r="114" spans="1:3" x14ac:dyDescent="0.25">
      <c r="A114" s="5" t="s">
        <v>173</v>
      </c>
      <c r="B114" s="5" t="s">
        <v>174</v>
      </c>
      <c r="C114" s="1">
        <v>1884.4235563324576</v>
      </c>
    </row>
    <row r="115" spans="1:3" x14ac:dyDescent="0.25">
      <c r="A115" s="1"/>
      <c r="B115" s="1"/>
      <c r="C115" s="1"/>
    </row>
    <row r="116" spans="1:3" x14ac:dyDescent="0.25">
      <c r="A116" s="1"/>
    </row>
    <row r="117" spans="1:3" x14ac:dyDescent="0.25">
      <c r="A117" s="5" t="s">
        <v>175</v>
      </c>
      <c r="B117" s="5" t="s">
        <v>176</v>
      </c>
      <c r="C117" s="1">
        <v>14498012.449999981</v>
      </c>
    </row>
  </sheetData>
  <printOptions horizontalCentered="1"/>
  <pageMargins left="0.25" right="0.25" top="1.25" bottom="0.5" header="0.75" footer="0.5"/>
  <pageSetup scale="60" pageOrder="overThenDown" orientation="landscape" useFirstPageNumber="1" r:id="rId1"/>
  <headerFooter alignWithMargins="0">
    <oddHeader>&amp;C&amp;"Arial,Bold"&amp;12Puget Sound Energy
2017 Gas Cost of Service Study
External Allocators</oddHeader>
    <oddFooter xml:space="preserve">&amp;R&amp;"Times New Roman,Regular"&amp;12Exhibit No. ___(JAP-12)
                   Page &amp;P of &amp;N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4EA5D37A962C4EA37186F23DE8E95A" ma:contentTypeVersion="104" ma:contentTypeDescription="" ma:contentTypeScope="" ma:versionID="d253007e0d47857184b4be113f8e120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40719D7-3A1B-4F05-8C2E-222EA8B04750}"/>
</file>

<file path=customXml/itemProps2.xml><?xml version="1.0" encoding="utf-8"?>
<ds:datastoreItem xmlns:ds="http://schemas.openxmlformats.org/officeDocument/2006/customXml" ds:itemID="{F8BE035F-52DE-43F9-91EB-1383792771FF}"/>
</file>

<file path=customXml/itemProps3.xml><?xml version="1.0" encoding="utf-8"?>
<ds:datastoreItem xmlns:ds="http://schemas.openxmlformats.org/officeDocument/2006/customXml" ds:itemID="{08F48857-7DC1-44DB-948C-BBE89605DF37}"/>
</file>

<file path=customXml/itemProps4.xml><?xml version="1.0" encoding="utf-8"?>
<ds:datastoreItem xmlns:ds="http://schemas.openxmlformats.org/officeDocument/2006/customXml" ds:itemID="{3CEE6A41-15F0-4B8A-B7E4-6CA2535174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92</vt:i4>
      </vt:variant>
    </vt:vector>
  </HeadingPairs>
  <TitlesOfParts>
    <vt:vector size="94" baseType="lpstr">
      <vt:lpstr>JAP-12 Pages 1-4</vt:lpstr>
      <vt:lpstr>JAP-12 Pages 5-6</vt:lpstr>
      <vt:lpstr>_COM1</vt:lpstr>
      <vt:lpstr>_DIR235</vt:lpstr>
      <vt:lpstr>_DIR252</vt:lpstr>
      <vt:lpstr>_DIR380</vt:lpstr>
      <vt:lpstr>_DIR386</vt:lpstr>
      <vt:lpstr>_DIR904</vt:lpstr>
      <vt:lpstr>_EXP903</vt:lpstr>
      <vt:lpstr>_EXP908</vt:lpstr>
      <vt:lpstr>_EXP912</vt:lpstr>
      <vt:lpstr>_OTH903</vt:lpstr>
      <vt:lpstr>_OTH908</vt:lpstr>
      <vt:lpstr>A_MAINS</vt:lpstr>
      <vt:lpstr>BASE</vt:lpstr>
      <vt:lpstr>COM1GS</vt:lpstr>
      <vt:lpstr>COM1XT_COM</vt:lpstr>
      <vt:lpstr>COM1XT_DEM</vt:lpstr>
      <vt:lpstr>CSI</vt:lpstr>
      <vt:lpstr>CUSINSTL</vt:lpstr>
      <vt:lpstr>CUST</vt:lpstr>
      <vt:lpstr>CUSTACC</vt:lpstr>
      <vt:lpstr>CUSTXT</vt:lpstr>
      <vt:lpstr>DIR_CASALES</vt:lpstr>
      <vt:lpstr>DIR_CATRNSP</vt:lpstr>
      <vt:lpstr>DIR_CSI_910</vt:lpstr>
      <vt:lpstr>DIR_CSISALES_908</vt:lpstr>
      <vt:lpstr>DIR_CSITRNSP_908</vt:lpstr>
      <vt:lpstr>DIR_CUSTXT</vt:lpstr>
      <vt:lpstr>DIR_DSALES</vt:lpstr>
      <vt:lpstr>DIR_DTRNSP</vt:lpstr>
      <vt:lpstr>DIR408_SALES</vt:lpstr>
      <vt:lpstr>DIR408_TRNSPT</vt:lpstr>
      <vt:lpstr>DIR920_TRNSPT</vt:lpstr>
      <vt:lpstr>DIR921_TRNSPT</vt:lpstr>
      <vt:lpstr>DIR926_SALES</vt:lpstr>
      <vt:lpstr>DIR926_TRNSPT</vt:lpstr>
      <vt:lpstr>DIST_OML</vt:lpstr>
      <vt:lpstr>DISTOM</vt:lpstr>
      <vt:lpstr>DISTPT</vt:lpstr>
      <vt:lpstr>DMAINS</vt:lpstr>
      <vt:lpstr>DMAINS_SERV</vt:lpstr>
      <vt:lpstr>DMAINT</vt:lpstr>
      <vt:lpstr>DSERV</vt:lpstr>
      <vt:lpstr>GAS</vt:lpstr>
      <vt:lpstr>GASREV</vt:lpstr>
      <vt:lpstr>GENPLT</vt:lpstr>
      <vt:lpstr>GNRL_PLT</vt:lpstr>
      <vt:lpstr>INDUSMR</vt:lpstr>
      <vt:lpstr>JPTF2_COM</vt:lpstr>
      <vt:lpstr>JPTF2_DEM</vt:lpstr>
      <vt:lpstr>LNGPLT</vt:lpstr>
      <vt:lpstr>LSTORPT</vt:lpstr>
      <vt:lpstr>MR_EXP</vt:lpstr>
      <vt:lpstr>MRHREG</vt:lpstr>
      <vt:lpstr>MTRS_385</vt:lpstr>
      <vt:lpstr>MTRS_CUS</vt:lpstr>
      <vt:lpstr>MTRS_INST</vt:lpstr>
      <vt:lpstr>NETPLT</vt:lpstr>
      <vt:lpstr>OM</vt:lpstr>
      <vt:lpstr>OML</vt:lpstr>
      <vt:lpstr>OTHREV</vt:lpstr>
      <vt:lpstr>PA_MAINS</vt:lpstr>
      <vt:lpstr>PAVG</vt:lpstr>
      <vt:lpstr>PDAY</vt:lpstr>
      <vt:lpstr>PDAYXT</vt:lpstr>
      <vt:lpstr>PDAYXT_COM</vt:lpstr>
      <vt:lpstr>PLT</vt:lpstr>
      <vt:lpstr>PLTXR</vt:lpstr>
      <vt:lpstr>'JAP-12 Pages 1-4'!Print_Area</vt:lpstr>
      <vt:lpstr>'JAP-12 Pages 5-6'!Print_Area</vt:lpstr>
      <vt:lpstr>'JAP-12 Pages 1-4'!Print_Titles</vt:lpstr>
      <vt:lpstr>'JAP-12 Pages 5-6'!Print_Titles</vt:lpstr>
      <vt:lpstr>PROD_OML</vt:lpstr>
      <vt:lpstr>PRODPT</vt:lpstr>
      <vt:lpstr>RB.T</vt:lpstr>
      <vt:lpstr>SALES_902</vt:lpstr>
      <vt:lpstr>SALESREV</vt:lpstr>
      <vt:lpstr>SEAS2_COM</vt:lpstr>
      <vt:lpstr>SEAS2_DEM</vt:lpstr>
      <vt:lpstr>SEAS3_COM</vt:lpstr>
      <vt:lpstr>SEAS3_DEM</vt:lpstr>
      <vt:lpstr>SERV</vt:lpstr>
      <vt:lpstr>SGTREV</vt:lpstr>
      <vt:lpstr>STOR_OML</vt:lpstr>
      <vt:lpstr>STORPT</vt:lpstr>
      <vt:lpstr>STREV</vt:lpstr>
      <vt:lpstr>STRREV</vt:lpstr>
      <vt:lpstr>TF1_COM</vt:lpstr>
      <vt:lpstr>TF1_DEM</vt:lpstr>
      <vt:lpstr>TRANPT</vt:lpstr>
      <vt:lpstr>TRANS_902</vt:lpstr>
      <vt:lpstr>TRANSCUS</vt:lpstr>
      <vt:lpstr>TRANSREV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No Name</cp:lastModifiedBy>
  <cp:lastPrinted>2017-01-04T17:53:59Z</cp:lastPrinted>
  <dcterms:created xsi:type="dcterms:W3CDTF">2016-12-27T17:39:21Z</dcterms:created>
  <dcterms:modified xsi:type="dcterms:W3CDTF">2017-01-06T01:41:36Z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0x0101006E56B4D1795A2E4DB2F0B01679ED314A00EF4EA5D37A962C4EA37186F23DE8E95A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